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\STATS\Tax Year Stats\"/>
    </mc:Choice>
  </mc:AlternateContent>
  <xr:revisionPtr revIDLastSave="0" documentId="8_{BF64F585-C159-41EE-B234-0E1DCFA5C4FD}" xr6:coauthVersionLast="47" xr6:coauthVersionMax="47" xr10:uidLastSave="{00000000-0000-0000-0000-000000000000}"/>
  <bookViews>
    <workbookView xWindow="28680" yWindow="-120" windowWidth="29040" windowHeight="15840"/>
  </bookViews>
  <sheets>
    <sheet name="TAX21-22" sheetId="1" r:id="rId1"/>
  </sheets>
  <definedNames>
    <definedName name="_Regression_Int" localSheetId="0" hidden="1">1</definedName>
    <definedName name="HTML_CodePage" hidden="1">1252</definedName>
    <definedName name="HTML_Control" hidden="1">{"'TAX96-97'!$A$199:$M$263"}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"S:\HOMEPAGE\STATS\Ceng973.htm"</definedName>
    <definedName name="HTML_Title" hidden="1">""</definedName>
    <definedName name="_xlnm.Print_Area" localSheetId="0">'TAX21-22'!$A$1:$O$599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3" i="1" l="1"/>
  <c r="N304" i="1"/>
  <c r="N305" i="1"/>
  <c r="N306" i="1"/>
  <c r="K303" i="1"/>
  <c r="K304" i="1"/>
  <c r="K307" i="1"/>
  <c r="K305" i="1"/>
  <c r="K306" i="1"/>
  <c r="H453" i="1"/>
  <c r="H454" i="1"/>
  <c r="H457" i="1"/>
  <c r="H455" i="1"/>
  <c r="H456" i="1"/>
  <c r="G149" i="1"/>
  <c r="F456" i="1"/>
  <c r="F306" i="1"/>
  <c r="F147" i="1"/>
  <c r="F144" i="1"/>
  <c r="F149" i="1"/>
  <c r="F148" i="1"/>
  <c r="O541" i="1"/>
  <c r="O543" i="1"/>
  <c r="O540" i="1"/>
  <c r="O539" i="1"/>
  <c r="O535" i="1"/>
  <c r="O537" i="1"/>
  <c r="O534" i="1"/>
  <c r="O533" i="1"/>
  <c r="O536" i="1"/>
  <c r="O530" i="1"/>
  <c r="O531" i="1"/>
  <c r="O529" i="1"/>
  <c r="O391" i="1"/>
  <c r="O390" i="1"/>
  <c r="O389" i="1"/>
  <c r="O385" i="1"/>
  <c r="O384" i="1"/>
  <c r="O387" i="1"/>
  <c r="O383" i="1"/>
  <c r="O380" i="1"/>
  <c r="O379" i="1"/>
  <c r="O241" i="1"/>
  <c r="O240" i="1"/>
  <c r="O239" i="1"/>
  <c r="O235" i="1"/>
  <c r="O237" i="1"/>
  <c r="O234" i="1"/>
  <c r="O233" i="1"/>
  <c r="E148" i="1"/>
  <c r="E149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F93" i="1"/>
  <c r="E91" i="1"/>
  <c r="D91" i="1"/>
  <c r="C91" i="1"/>
  <c r="N90" i="1"/>
  <c r="M90" i="1"/>
  <c r="L90" i="1"/>
  <c r="K90" i="1"/>
  <c r="K93" i="1"/>
  <c r="J90" i="1"/>
  <c r="J93" i="1"/>
  <c r="I90" i="1"/>
  <c r="H90" i="1"/>
  <c r="G90" i="1"/>
  <c r="F90" i="1"/>
  <c r="E90" i="1"/>
  <c r="E93" i="1"/>
  <c r="D90" i="1"/>
  <c r="D93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O89" i="1"/>
  <c r="D86" i="1"/>
  <c r="E86" i="1"/>
  <c r="F86" i="1"/>
  <c r="G86" i="1"/>
  <c r="H86" i="1"/>
  <c r="I86" i="1"/>
  <c r="J86" i="1"/>
  <c r="K86" i="1"/>
  <c r="L86" i="1"/>
  <c r="M86" i="1"/>
  <c r="N86" i="1"/>
  <c r="D85" i="1"/>
  <c r="E85" i="1"/>
  <c r="F85" i="1"/>
  <c r="G85" i="1"/>
  <c r="H85" i="1"/>
  <c r="I85" i="1"/>
  <c r="J85" i="1"/>
  <c r="K85" i="1"/>
  <c r="L85" i="1"/>
  <c r="M85" i="1"/>
  <c r="M87" i="1"/>
  <c r="N85" i="1"/>
  <c r="D84" i="1"/>
  <c r="D87" i="1"/>
  <c r="E84" i="1"/>
  <c r="F84" i="1"/>
  <c r="G84" i="1"/>
  <c r="H84" i="1"/>
  <c r="I84" i="1"/>
  <c r="I87" i="1"/>
  <c r="J84" i="1"/>
  <c r="J87" i="1"/>
  <c r="K84" i="1"/>
  <c r="L84" i="1"/>
  <c r="M84" i="1"/>
  <c r="N84" i="1"/>
  <c r="D83" i="1"/>
  <c r="E83" i="1"/>
  <c r="F83" i="1"/>
  <c r="G83" i="1"/>
  <c r="H83" i="1"/>
  <c r="I83" i="1"/>
  <c r="J83" i="1"/>
  <c r="K83" i="1"/>
  <c r="L83" i="1"/>
  <c r="M83" i="1"/>
  <c r="N83" i="1"/>
  <c r="D81" i="1"/>
  <c r="E81" i="1"/>
  <c r="F81" i="1"/>
  <c r="G81" i="1"/>
  <c r="H81" i="1"/>
  <c r="I81" i="1"/>
  <c r="J81" i="1"/>
  <c r="K81" i="1"/>
  <c r="L81" i="1"/>
  <c r="M81" i="1"/>
  <c r="N81" i="1"/>
  <c r="D80" i="1"/>
  <c r="E80" i="1"/>
  <c r="F80" i="1"/>
  <c r="G80" i="1"/>
  <c r="H80" i="1"/>
  <c r="I80" i="1"/>
  <c r="J80" i="1"/>
  <c r="K80" i="1"/>
  <c r="L80" i="1"/>
  <c r="M80" i="1"/>
  <c r="N80" i="1"/>
  <c r="D79" i="1"/>
  <c r="E79" i="1"/>
  <c r="F79" i="1"/>
  <c r="G79" i="1"/>
  <c r="H79" i="1"/>
  <c r="I79" i="1"/>
  <c r="J79" i="1"/>
  <c r="K79" i="1"/>
  <c r="L79" i="1"/>
  <c r="M79" i="1"/>
  <c r="N79" i="1"/>
  <c r="C86" i="1"/>
  <c r="C85" i="1"/>
  <c r="C84" i="1"/>
  <c r="C83" i="1"/>
  <c r="O83" i="1"/>
  <c r="N455" i="1"/>
  <c r="M455" i="1"/>
  <c r="L455" i="1"/>
  <c r="L456" i="1"/>
  <c r="K455" i="1"/>
  <c r="J455" i="1"/>
  <c r="I455" i="1"/>
  <c r="G455" i="1"/>
  <c r="G456" i="1"/>
  <c r="F455" i="1"/>
  <c r="E455" i="1"/>
  <c r="D455" i="1"/>
  <c r="C455" i="1"/>
  <c r="O455" i="1"/>
  <c r="N454" i="1"/>
  <c r="N457" i="1"/>
  <c r="M454" i="1"/>
  <c r="L454" i="1"/>
  <c r="K454" i="1"/>
  <c r="J454" i="1"/>
  <c r="J457" i="1"/>
  <c r="I454" i="1"/>
  <c r="G454" i="1"/>
  <c r="G457" i="1"/>
  <c r="F454" i="1"/>
  <c r="F457" i="1"/>
  <c r="E454" i="1"/>
  <c r="E457" i="1"/>
  <c r="D454" i="1"/>
  <c r="C454" i="1"/>
  <c r="N453" i="1"/>
  <c r="M453" i="1"/>
  <c r="L453" i="1"/>
  <c r="K453" i="1"/>
  <c r="K456" i="1"/>
  <c r="J453" i="1"/>
  <c r="I453" i="1"/>
  <c r="G453" i="1"/>
  <c r="F453" i="1"/>
  <c r="E453" i="1"/>
  <c r="D453" i="1"/>
  <c r="C453" i="1"/>
  <c r="O453" i="1"/>
  <c r="M305" i="1"/>
  <c r="L305" i="1"/>
  <c r="L307" i="1"/>
  <c r="J305" i="1"/>
  <c r="I305" i="1"/>
  <c r="I306" i="1"/>
  <c r="H305" i="1"/>
  <c r="G305" i="1"/>
  <c r="F305" i="1"/>
  <c r="E305" i="1"/>
  <c r="D305" i="1"/>
  <c r="C305" i="1"/>
  <c r="M304" i="1"/>
  <c r="L304" i="1"/>
  <c r="J304" i="1"/>
  <c r="I304" i="1"/>
  <c r="I307" i="1"/>
  <c r="H304" i="1"/>
  <c r="H307" i="1"/>
  <c r="G304" i="1"/>
  <c r="F304" i="1"/>
  <c r="E304" i="1"/>
  <c r="D304" i="1"/>
  <c r="C304" i="1"/>
  <c r="M303" i="1"/>
  <c r="L303" i="1"/>
  <c r="J303" i="1"/>
  <c r="I303" i="1"/>
  <c r="H303" i="1"/>
  <c r="H306" i="1"/>
  <c r="G303" i="1"/>
  <c r="F303" i="1"/>
  <c r="E303" i="1"/>
  <c r="O303" i="1"/>
  <c r="D303" i="1"/>
  <c r="C303" i="1"/>
  <c r="N155" i="1"/>
  <c r="M155" i="1"/>
  <c r="L155" i="1"/>
  <c r="L156" i="1"/>
  <c r="K155" i="1"/>
  <c r="K157" i="1"/>
  <c r="J155" i="1"/>
  <c r="J156" i="1"/>
  <c r="I155" i="1"/>
  <c r="H155" i="1"/>
  <c r="G155" i="1"/>
  <c r="G156" i="1"/>
  <c r="F155" i="1"/>
  <c r="E155" i="1"/>
  <c r="E156" i="1"/>
  <c r="D155" i="1"/>
  <c r="D157" i="1"/>
  <c r="C155" i="1"/>
  <c r="N154" i="1"/>
  <c r="M154" i="1"/>
  <c r="M157" i="1"/>
  <c r="L154" i="1"/>
  <c r="L157" i="1"/>
  <c r="K154" i="1"/>
  <c r="J154" i="1"/>
  <c r="J157" i="1"/>
  <c r="I154" i="1"/>
  <c r="H154" i="1"/>
  <c r="H157" i="1"/>
  <c r="G154" i="1"/>
  <c r="G157" i="1"/>
  <c r="F154" i="1"/>
  <c r="F157" i="1"/>
  <c r="E154" i="1"/>
  <c r="E157" i="1"/>
  <c r="D154" i="1"/>
  <c r="C154" i="1"/>
  <c r="C157" i="1"/>
  <c r="N153" i="1"/>
  <c r="M153" i="1"/>
  <c r="L153" i="1"/>
  <c r="K153" i="1"/>
  <c r="J153" i="1"/>
  <c r="I153" i="1"/>
  <c r="I156" i="1"/>
  <c r="H153" i="1"/>
  <c r="G153" i="1"/>
  <c r="F153" i="1"/>
  <c r="E153" i="1"/>
  <c r="D153" i="1"/>
  <c r="C153" i="1"/>
  <c r="C156" i="1"/>
  <c r="O598" i="1"/>
  <c r="O599" i="1"/>
  <c r="O462" i="1"/>
  <c r="O597" i="1"/>
  <c r="O594" i="1"/>
  <c r="O593" i="1"/>
  <c r="O589" i="1"/>
  <c r="O590" i="1"/>
  <c r="O588" i="1"/>
  <c r="O591" i="1"/>
  <c r="O587" i="1"/>
  <c r="O583" i="1"/>
  <c r="O585" i="1"/>
  <c r="O582" i="1"/>
  <c r="O581" i="1"/>
  <c r="O577" i="1"/>
  <c r="O578" i="1"/>
  <c r="O576" i="1"/>
  <c r="O579" i="1"/>
  <c r="O575" i="1"/>
  <c r="O571" i="1"/>
  <c r="O572" i="1"/>
  <c r="O570" i="1"/>
  <c r="O573" i="1"/>
  <c r="O569" i="1"/>
  <c r="O565" i="1"/>
  <c r="O566" i="1"/>
  <c r="O564" i="1"/>
  <c r="O567" i="1"/>
  <c r="O563" i="1"/>
  <c r="O559" i="1"/>
  <c r="O560" i="1"/>
  <c r="O558" i="1"/>
  <c r="O561" i="1"/>
  <c r="O557" i="1"/>
  <c r="O553" i="1"/>
  <c r="O555" i="1"/>
  <c r="O552" i="1"/>
  <c r="O551" i="1"/>
  <c r="O547" i="1"/>
  <c r="O546" i="1"/>
  <c r="O545" i="1"/>
  <c r="O525" i="1"/>
  <c r="O524" i="1"/>
  <c r="O527" i="1"/>
  <c r="O523" i="1"/>
  <c r="O520" i="1"/>
  <c r="O519" i="1"/>
  <c r="O515" i="1"/>
  <c r="O514" i="1"/>
  <c r="O513" i="1"/>
  <c r="O516" i="1"/>
  <c r="O509" i="1"/>
  <c r="O508" i="1"/>
  <c r="O511" i="1"/>
  <c r="O507" i="1"/>
  <c r="O503" i="1"/>
  <c r="O502" i="1"/>
  <c r="O501" i="1"/>
  <c r="O497" i="1"/>
  <c r="O498" i="1"/>
  <c r="O496" i="1"/>
  <c r="O499" i="1"/>
  <c r="O495" i="1"/>
  <c r="O491" i="1"/>
  <c r="O490" i="1"/>
  <c r="O489" i="1"/>
  <c r="O485" i="1"/>
  <c r="O486" i="1"/>
  <c r="O484" i="1"/>
  <c r="O487" i="1"/>
  <c r="O483" i="1"/>
  <c r="O479" i="1"/>
  <c r="O478" i="1"/>
  <c r="O477" i="1"/>
  <c r="O473" i="1"/>
  <c r="O474" i="1"/>
  <c r="O472" i="1"/>
  <c r="O475" i="1"/>
  <c r="O471" i="1"/>
  <c r="O467" i="1"/>
  <c r="O466" i="1"/>
  <c r="O465" i="1"/>
  <c r="O461" i="1"/>
  <c r="O460" i="1"/>
  <c r="O463" i="1"/>
  <c r="O459" i="1"/>
  <c r="O448" i="1"/>
  <c r="O449" i="1"/>
  <c r="O447" i="1"/>
  <c r="O444" i="1"/>
  <c r="O443" i="1"/>
  <c r="O439" i="1"/>
  <c r="O438" i="1"/>
  <c r="O437" i="1"/>
  <c r="O433" i="1"/>
  <c r="O432" i="1"/>
  <c r="O431" i="1"/>
  <c r="O427" i="1"/>
  <c r="O426" i="1"/>
  <c r="O425" i="1"/>
  <c r="O421" i="1"/>
  <c r="O422" i="1"/>
  <c r="O420" i="1"/>
  <c r="O423" i="1"/>
  <c r="O419" i="1"/>
  <c r="O415" i="1"/>
  <c r="O416" i="1"/>
  <c r="O414" i="1"/>
  <c r="O417" i="1"/>
  <c r="O413" i="1"/>
  <c r="O409" i="1"/>
  <c r="O410" i="1"/>
  <c r="O408" i="1"/>
  <c r="O411" i="1"/>
  <c r="O407" i="1"/>
  <c r="O403" i="1"/>
  <c r="O402" i="1"/>
  <c r="O405" i="1"/>
  <c r="O401" i="1"/>
  <c r="O397" i="1"/>
  <c r="O396" i="1"/>
  <c r="O399" i="1"/>
  <c r="O395" i="1"/>
  <c r="O375" i="1"/>
  <c r="O374" i="1"/>
  <c r="O373" i="1"/>
  <c r="O370" i="1"/>
  <c r="O369" i="1"/>
  <c r="O365" i="1"/>
  <c r="O364" i="1"/>
  <c r="O367" i="1"/>
  <c r="O363" i="1"/>
  <c r="O359" i="1"/>
  <c r="O358" i="1"/>
  <c r="O357" i="1"/>
  <c r="O353" i="1"/>
  <c r="O355" i="1"/>
  <c r="O352" i="1"/>
  <c r="O351" i="1"/>
  <c r="O347" i="1"/>
  <c r="O346" i="1"/>
  <c r="O345" i="1"/>
  <c r="O341" i="1"/>
  <c r="O340" i="1"/>
  <c r="O339" i="1"/>
  <c r="O335" i="1"/>
  <c r="O334" i="1"/>
  <c r="O333" i="1"/>
  <c r="O329" i="1"/>
  <c r="O328" i="1"/>
  <c r="O327" i="1"/>
  <c r="O323" i="1"/>
  <c r="O322" i="1"/>
  <c r="O321" i="1"/>
  <c r="O317" i="1"/>
  <c r="O316" i="1"/>
  <c r="O315" i="1"/>
  <c r="O311" i="1"/>
  <c r="O310" i="1"/>
  <c r="O309" i="1"/>
  <c r="O298" i="1"/>
  <c r="O299" i="1"/>
  <c r="O297" i="1"/>
  <c r="O294" i="1"/>
  <c r="O293" i="1"/>
  <c r="O289" i="1"/>
  <c r="O290" i="1"/>
  <c r="O288" i="1"/>
  <c r="O291" i="1"/>
  <c r="O287" i="1"/>
  <c r="O283" i="1"/>
  <c r="O282" i="1"/>
  <c r="O281" i="1"/>
  <c r="O277" i="1"/>
  <c r="O278" i="1"/>
  <c r="O276" i="1"/>
  <c r="O279" i="1"/>
  <c r="O275" i="1"/>
  <c r="O271" i="1"/>
  <c r="O272" i="1"/>
  <c r="O270" i="1"/>
  <c r="O273" i="1"/>
  <c r="O269" i="1"/>
  <c r="O265" i="1"/>
  <c r="O266" i="1"/>
  <c r="O264" i="1"/>
  <c r="O267" i="1"/>
  <c r="O263" i="1"/>
  <c r="O259" i="1"/>
  <c r="O260" i="1"/>
  <c r="O258" i="1"/>
  <c r="O261" i="1"/>
  <c r="O257" i="1"/>
  <c r="O253" i="1"/>
  <c r="O252" i="1"/>
  <c r="O255" i="1"/>
  <c r="O251" i="1"/>
  <c r="O247" i="1"/>
  <c r="O246" i="1"/>
  <c r="O245" i="1"/>
  <c r="O230" i="1"/>
  <c r="O229" i="1"/>
  <c r="O225" i="1"/>
  <c r="O224" i="1"/>
  <c r="O227" i="1"/>
  <c r="O223" i="1"/>
  <c r="O220" i="1"/>
  <c r="O219" i="1"/>
  <c r="O215" i="1"/>
  <c r="O214" i="1"/>
  <c r="O217" i="1"/>
  <c r="O213" i="1"/>
  <c r="O209" i="1"/>
  <c r="O211" i="1"/>
  <c r="O208" i="1"/>
  <c r="O207" i="1"/>
  <c r="O203" i="1"/>
  <c r="O202" i="1"/>
  <c r="O201" i="1"/>
  <c r="O197" i="1"/>
  <c r="O198" i="1"/>
  <c r="O196" i="1"/>
  <c r="O199" i="1"/>
  <c r="O195" i="1"/>
  <c r="O191" i="1"/>
  <c r="O190" i="1"/>
  <c r="O193" i="1"/>
  <c r="O189" i="1"/>
  <c r="O185" i="1"/>
  <c r="O184" i="1"/>
  <c r="O183" i="1"/>
  <c r="O179" i="1"/>
  <c r="O178" i="1"/>
  <c r="O177" i="1"/>
  <c r="O173" i="1"/>
  <c r="O174" i="1"/>
  <c r="O172" i="1"/>
  <c r="O175" i="1"/>
  <c r="O171" i="1"/>
  <c r="O167" i="1"/>
  <c r="O166" i="1"/>
  <c r="O165" i="1"/>
  <c r="O161" i="1"/>
  <c r="O160" i="1"/>
  <c r="O159" i="1"/>
  <c r="N148" i="1"/>
  <c r="N149" i="1"/>
  <c r="M148" i="1"/>
  <c r="M149" i="1"/>
  <c r="M71" i="1"/>
  <c r="L148" i="1"/>
  <c r="L149" i="1"/>
  <c r="K148" i="1"/>
  <c r="J148" i="1"/>
  <c r="J149" i="1"/>
  <c r="I148" i="1"/>
  <c r="H148" i="1"/>
  <c r="G148" i="1"/>
  <c r="D148" i="1"/>
  <c r="D149" i="1"/>
  <c r="C148" i="1"/>
  <c r="C149" i="1"/>
  <c r="N147" i="1"/>
  <c r="M147" i="1"/>
  <c r="L147" i="1"/>
  <c r="K147" i="1"/>
  <c r="J147" i="1"/>
  <c r="I147" i="1"/>
  <c r="H147" i="1"/>
  <c r="G147" i="1"/>
  <c r="E147" i="1"/>
  <c r="D147" i="1"/>
  <c r="C147" i="1"/>
  <c r="N144" i="1"/>
  <c r="N145" i="1"/>
  <c r="M144" i="1"/>
  <c r="L144" i="1"/>
  <c r="K144" i="1"/>
  <c r="J144" i="1"/>
  <c r="I144" i="1"/>
  <c r="H144" i="1"/>
  <c r="G144" i="1"/>
  <c r="E144" i="1"/>
  <c r="D144" i="1"/>
  <c r="C144" i="1"/>
  <c r="N139" i="1"/>
  <c r="M139" i="1"/>
  <c r="L139" i="1"/>
  <c r="K139" i="1"/>
  <c r="J139" i="1"/>
  <c r="J140" i="1"/>
  <c r="I139" i="1"/>
  <c r="I140" i="1"/>
  <c r="H139" i="1"/>
  <c r="G139" i="1"/>
  <c r="G140" i="1"/>
  <c r="F139" i="1"/>
  <c r="F140" i="1"/>
  <c r="E139" i="1"/>
  <c r="E140" i="1"/>
  <c r="D139" i="1"/>
  <c r="D140" i="1"/>
  <c r="C139" i="1"/>
  <c r="C140" i="1"/>
  <c r="N138" i="1"/>
  <c r="M138" i="1"/>
  <c r="M141" i="1"/>
  <c r="L138" i="1"/>
  <c r="L141" i="1"/>
  <c r="K138" i="1"/>
  <c r="J138" i="1"/>
  <c r="J141" i="1"/>
  <c r="I138" i="1"/>
  <c r="I141" i="1"/>
  <c r="H138" i="1"/>
  <c r="G138" i="1"/>
  <c r="G141" i="1"/>
  <c r="F138" i="1"/>
  <c r="F141" i="1"/>
  <c r="E138" i="1"/>
  <c r="E141" i="1"/>
  <c r="D138" i="1"/>
  <c r="D141" i="1"/>
  <c r="C138" i="1"/>
  <c r="C141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N133" i="1"/>
  <c r="M133" i="1"/>
  <c r="L133" i="1"/>
  <c r="K133" i="1"/>
  <c r="J133" i="1"/>
  <c r="I133" i="1"/>
  <c r="H133" i="1"/>
  <c r="H135" i="1"/>
  <c r="G133" i="1"/>
  <c r="F133" i="1"/>
  <c r="F134" i="1"/>
  <c r="E133" i="1"/>
  <c r="D133" i="1"/>
  <c r="C133" i="1"/>
  <c r="N132" i="1"/>
  <c r="N135" i="1"/>
  <c r="M132" i="1"/>
  <c r="L132" i="1"/>
  <c r="K132" i="1"/>
  <c r="K135" i="1"/>
  <c r="J132" i="1"/>
  <c r="I132" i="1"/>
  <c r="H132" i="1"/>
  <c r="G132" i="1"/>
  <c r="F132" i="1"/>
  <c r="F135" i="1"/>
  <c r="E132" i="1"/>
  <c r="E135" i="1"/>
  <c r="D132" i="1"/>
  <c r="C132" i="1"/>
  <c r="C135" i="1"/>
  <c r="N131" i="1"/>
  <c r="M131" i="1"/>
  <c r="L131" i="1"/>
  <c r="K131" i="1"/>
  <c r="J131" i="1"/>
  <c r="I131" i="1"/>
  <c r="H131" i="1"/>
  <c r="G131" i="1"/>
  <c r="F131" i="1"/>
  <c r="E131" i="1"/>
  <c r="E134" i="1"/>
  <c r="D131" i="1"/>
  <c r="D134" i="1"/>
  <c r="C131" i="1"/>
  <c r="C134" i="1"/>
  <c r="N127" i="1"/>
  <c r="M127" i="1"/>
  <c r="L127" i="1"/>
  <c r="K127" i="1"/>
  <c r="J127" i="1"/>
  <c r="J128" i="1"/>
  <c r="I127" i="1"/>
  <c r="I128" i="1"/>
  <c r="H127" i="1"/>
  <c r="G127" i="1"/>
  <c r="G128" i="1"/>
  <c r="F127" i="1"/>
  <c r="F128" i="1"/>
  <c r="E127" i="1"/>
  <c r="E128" i="1"/>
  <c r="D127" i="1"/>
  <c r="D128" i="1"/>
  <c r="C127" i="1"/>
  <c r="C128" i="1"/>
  <c r="N126" i="1"/>
  <c r="M126" i="1"/>
  <c r="M129" i="1"/>
  <c r="L126" i="1"/>
  <c r="L129" i="1"/>
  <c r="K126" i="1"/>
  <c r="K129" i="1"/>
  <c r="J126" i="1"/>
  <c r="J129" i="1"/>
  <c r="I126" i="1"/>
  <c r="I129" i="1"/>
  <c r="H126" i="1"/>
  <c r="H129" i="1"/>
  <c r="G126" i="1"/>
  <c r="G129" i="1"/>
  <c r="F126" i="1"/>
  <c r="E126" i="1"/>
  <c r="E129" i="1"/>
  <c r="D126" i="1"/>
  <c r="D129" i="1"/>
  <c r="C126" i="1"/>
  <c r="C129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1" i="1"/>
  <c r="N122" i="1"/>
  <c r="M121" i="1"/>
  <c r="M122" i="1"/>
  <c r="L121" i="1"/>
  <c r="L122" i="1"/>
  <c r="K121" i="1"/>
  <c r="K122" i="1"/>
  <c r="J121" i="1"/>
  <c r="J122" i="1"/>
  <c r="I121" i="1"/>
  <c r="I122" i="1"/>
  <c r="H121" i="1"/>
  <c r="G121" i="1"/>
  <c r="F121" i="1"/>
  <c r="F122" i="1"/>
  <c r="E121" i="1"/>
  <c r="E122" i="1"/>
  <c r="D121" i="1"/>
  <c r="D122" i="1"/>
  <c r="C121" i="1"/>
  <c r="C122" i="1"/>
  <c r="N120" i="1"/>
  <c r="N123" i="1"/>
  <c r="M120" i="1"/>
  <c r="M123" i="1"/>
  <c r="L120" i="1"/>
  <c r="L123" i="1"/>
  <c r="K120" i="1"/>
  <c r="K123" i="1"/>
  <c r="J120" i="1"/>
  <c r="J123" i="1"/>
  <c r="I120" i="1"/>
  <c r="I123" i="1"/>
  <c r="H120" i="1"/>
  <c r="H123" i="1"/>
  <c r="G120" i="1"/>
  <c r="F120" i="1"/>
  <c r="F123" i="1"/>
  <c r="E120" i="1"/>
  <c r="E123" i="1"/>
  <c r="D120" i="1"/>
  <c r="D123" i="1"/>
  <c r="C120" i="1"/>
  <c r="C123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5" i="1"/>
  <c r="N116" i="1"/>
  <c r="M115" i="1"/>
  <c r="M116" i="1"/>
  <c r="L115" i="1"/>
  <c r="L116" i="1"/>
  <c r="K115" i="1"/>
  <c r="K116" i="1"/>
  <c r="J115" i="1"/>
  <c r="J116" i="1"/>
  <c r="I115" i="1"/>
  <c r="I116" i="1"/>
  <c r="H115" i="1"/>
  <c r="H116" i="1"/>
  <c r="G115" i="1"/>
  <c r="F115" i="1"/>
  <c r="F116" i="1"/>
  <c r="E115" i="1"/>
  <c r="E116" i="1"/>
  <c r="D115" i="1"/>
  <c r="D116" i="1"/>
  <c r="C115" i="1"/>
  <c r="C116" i="1"/>
  <c r="N114" i="1"/>
  <c r="N117" i="1"/>
  <c r="M114" i="1"/>
  <c r="M117" i="1"/>
  <c r="L114" i="1"/>
  <c r="L117" i="1"/>
  <c r="K114" i="1"/>
  <c r="K117" i="1"/>
  <c r="J114" i="1"/>
  <c r="J117" i="1"/>
  <c r="I114" i="1"/>
  <c r="I117" i="1"/>
  <c r="H114" i="1"/>
  <c r="H117" i="1"/>
  <c r="G114" i="1"/>
  <c r="G117" i="1"/>
  <c r="F114" i="1"/>
  <c r="E114" i="1"/>
  <c r="E117" i="1"/>
  <c r="D114" i="1"/>
  <c r="D117" i="1"/>
  <c r="C114" i="1"/>
  <c r="O114" i="1"/>
  <c r="O117" i="1"/>
  <c r="C117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09" i="1"/>
  <c r="N110" i="1"/>
  <c r="M109" i="1"/>
  <c r="M110" i="1"/>
  <c r="L109" i="1"/>
  <c r="L110" i="1"/>
  <c r="K109" i="1"/>
  <c r="K110" i="1"/>
  <c r="J109" i="1"/>
  <c r="J110" i="1"/>
  <c r="I109" i="1"/>
  <c r="I110" i="1"/>
  <c r="H109" i="1"/>
  <c r="G109" i="1"/>
  <c r="G110" i="1"/>
  <c r="F109" i="1"/>
  <c r="E109" i="1"/>
  <c r="E110" i="1"/>
  <c r="D109" i="1"/>
  <c r="D110" i="1"/>
  <c r="C109" i="1"/>
  <c r="C110" i="1"/>
  <c r="N108" i="1"/>
  <c r="N111" i="1"/>
  <c r="M108" i="1"/>
  <c r="M111" i="1"/>
  <c r="L108" i="1"/>
  <c r="K108" i="1"/>
  <c r="K111" i="1"/>
  <c r="J108" i="1"/>
  <c r="J111" i="1"/>
  <c r="I108" i="1"/>
  <c r="I111" i="1"/>
  <c r="H108" i="1"/>
  <c r="H111" i="1"/>
  <c r="G108" i="1"/>
  <c r="G111" i="1"/>
  <c r="F108" i="1"/>
  <c r="E108" i="1"/>
  <c r="E111" i="1"/>
  <c r="D108" i="1"/>
  <c r="D111" i="1"/>
  <c r="C108" i="1"/>
  <c r="C111" i="1"/>
  <c r="N107" i="1"/>
  <c r="M107" i="1"/>
  <c r="L107" i="1"/>
  <c r="K107" i="1"/>
  <c r="J107" i="1"/>
  <c r="I107" i="1"/>
  <c r="H107" i="1"/>
  <c r="G107" i="1"/>
  <c r="F107" i="1"/>
  <c r="O107" i="1"/>
  <c r="E107" i="1"/>
  <c r="D107" i="1"/>
  <c r="C107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C104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C105" i="1"/>
  <c r="N101" i="1"/>
  <c r="M101" i="1"/>
  <c r="L101" i="1"/>
  <c r="K101" i="1"/>
  <c r="J101" i="1"/>
  <c r="I101" i="1"/>
  <c r="H101" i="1"/>
  <c r="G101" i="1"/>
  <c r="G104" i="1"/>
  <c r="F101" i="1"/>
  <c r="O101" i="1"/>
  <c r="E101" i="1"/>
  <c r="D101" i="1"/>
  <c r="C101" i="1"/>
  <c r="I98" i="1"/>
  <c r="H98" i="1"/>
  <c r="N97" i="1"/>
  <c r="N99" i="1"/>
  <c r="M97" i="1"/>
  <c r="L97" i="1"/>
  <c r="K97" i="1"/>
  <c r="J97" i="1"/>
  <c r="I97" i="1"/>
  <c r="H97" i="1"/>
  <c r="H99" i="1"/>
  <c r="G97" i="1"/>
  <c r="F97" i="1"/>
  <c r="E97" i="1"/>
  <c r="E99" i="1"/>
  <c r="D97" i="1"/>
  <c r="C97" i="1"/>
  <c r="N96" i="1"/>
  <c r="M96" i="1"/>
  <c r="L96" i="1"/>
  <c r="L99" i="1"/>
  <c r="K96" i="1"/>
  <c r="K99" i="1"/>
  <c r="J96" i="1"/>
  <c r="J99" i="1"/>
  <c r="I96" i="1"/>
  <c r="H96" i="1"/>
  <c r="G96" i="1"/>
  <c r="F96" i="1"/>
  <c r="E96" i="1"/>
  <c r="D96" i="1"/>
  <c r="C96" i="1"/>
  <c r="C99" i="1"/>
  <c r="N95" i="1"/>
  <c r="M95" i="1"/>
  <c r="L95" i="1"/>
  <c r="L98" i="1"/>
  <c r="K95" i="1"/>
  <c r="J95" i="1"/>
  <c r="I95" i="1"/>
  <c r="H95" i="1"/>
  <c r="G95" i="1"/>
  <c r="F95" i="1"/>
  <c r="E95" i="1"/>
  <c r="D95" i="1"/>
  <c r="D98" i="1"/>
  <c r="C95" i="1"/>
  <c r="C81" i="1"/>
  <c r="C80" i="1"/>
  <c r="O80" i="1"/>
  <c r="C79" i="1"/>
  <c r="O79" i="1"/>
  <c r="I76" i="1"/>
  <c r="H76" i="1"/>
  <c r="N75" i="1"/>
  <c r="M75" i="1"/>
  <c r="M77" i="1"/>
  <c r="L75" i="1"/>
  <c r="K75" i="1"/>
  <c r="J75" i="1"/>
  <c r="I75" i="1"/>
  <c r="H75" i="1"/>
  <c r="G75" i="1"/>
  <c r="F75" i="1"/>
  <c r="O75" i="1"/>
  <c r="E75" i="1"/>
  <c r="E77" i="1"/>
  <c r="D75" i="1"/>
  <c r="C75" i="1"/>
  <c r="N74" i="1"/>
  <c r="M74" i="1"/>
  <c r="L74" i="1"/>
  <c r="K74" i="1"/>
  <c r="K77" i="1"/>
  <c r="J74" i="1"/>
  <c r="J77" i="1"/>
  <c r="I74" i="1"/>
  <c r="I77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O73" i="1"/>
  <c r="E73" i="1"/>
  <c r="D73" i="1"/>
  <c r="C73" i="1"/>
  <c r="I71" i="1"/>
  <c r="H71" i="1"/>
  <c r="N70" i="1"/>
  <c r="N71" i="1"/>
  <c r="M70" i="1"/>
  <c r="L70" i="1"/>
  <c r="K70" i="1"/>
  <c r="J70" i="1"/>
  <c r="I70" i="1"/>
  <c r="H70" i="1"/>
  <c r="G70" i="1"/>
  <c r="G71" i="1"/>
  <c r="F70" i="1"/>
  <c r="E70" i="1"/>
  <c r="O70" i="1"/>
  <c r="D70" i="1"/>
  <c r="C70" i="1"/>
  <c r="N69" i="1"/>
  <c r="M69" i="1"/>
  <c r="L69" i="1"/>
  <c r="K69" i="1"/>
  <c r="K71" i="1"/>
  <c r="J69" i="1"/>
  <c r="I69" i="1"/>
  <c r="H69" i="1"/>
  <c r="G69" i="1"/>
  <c r="F69" i="1"/>
  <c r="E69" i="1"/>
  <c r="D69" i="1"/>
  <c r="C69" i="1"/>
  <c r="O69" i="1"/>
  <c r="N65" i="1"/>
  <c r="M65" i="1"/>
  <c r="L65" i="1"/>
  <c r="K65" i="1"/>
  <c r="J65" i="1"/>
  <c r="J67" i="1"/>
  <c r="I65" i="1"/>
  <c r="H65" i="1"/>
  <c r="G65" i="1"/>
  <c r="G66" i="1"/>
  <c r="F65" i="1"/>
  <c r="E65" i="1"/>
  <c r="D65" i="1"/>
  <c r="C65" i="1"/>
  <c r="N64" i="1"/>
  <c r="N67" i="1"/>
  <c r="M64" i="1"/>
  <c r="L64" i="1"/>
  <c r="L67" i="1"/>
  <c r="K64" i="1"/>
  <c r="J64" i="1"/>
  <c r="I64" i="1"/>
  <c r="H64" i="1"/>
  <c r="G64" i="1"/>
  <c r="F64" i="1"/>
  <c r="F67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59" i="1"/>
  <c r="M59" i="1"/>
  <c r="L59" i="1"/>
  <c r="K59" i="1"/>
  <c r="J59" i="1"/>
  <c r="I59" i="1"/>
  <c r="H59" i="1"/>
  <c r="H61" i="1"/>
  <c r="G59" i="1"/>
  <c r="F59" i="1"/>
  <c r="F60" i="1"/>
  <c r="E59" i="1"/>
  <c r="D59" i="1"/>
  <c r="C59" i="1"/>
  <c r="N58" i="1"/>
  <c r="M58" i="1"/>
  <c r="L58" i="1"/>
  <c r="L61" i="1"/>
  <c r="K58" i="1"/>
  <c r="K61" i="1"/>
  <c r="J58" i="1"/>
  <c r="J61" i="1"/>
  <c r="I58" i="1"/>
  <c r="H58" i="1"/>
  <c r="G58" i="1"/>
  <c r="F58" i="1"/>
  <c r="E58" i="1"/>
  <c r="E61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3" i="1"/>
  <c r="M53" i="1"/>
  <c r="L53" i="1"/>
  <c r="K53" i="1"/>
  <c r="J53" i="1"/>
  <c r="J55" i="1"/>
  <c r="I53" i="1"/>
  <c r="H53" i="1"/>
  <c r="G53" i="1"/>
  <c r="F53" i="1"/>
  <c r="E53" i="1"/>
  <c r="D53" i="1"/>
  <c r="C53" i="1"/>
  <c r="N52" i="1"/>
  <c r="N55" i="1"/>
  <c r="M52" i="1"/>
  <c r="L52" i="1"/>
  <c r="L55" i="1"/>
  <c r="K52" i="1"/>
  <c r="J52" i="1"/>
  <c r="I52" i="1"/>
  <c r="H52" i="1"/>
  <c r="G52" i="1"/>
  <c r="G55" i="1"/>
  <c r="F52" i="1"/>
  <c r="F55" i="1"/>
  <c r="E52" i="1"/>
  <c r="D52" i="1"/>
  <c r="D55" i="1"/>
  <c r="C52" i="1"/>
  <c r="C55" i="1"/>
  <c r="N51" i="1"/>
  <c r="M51" i="1"/>
  <c r="M3" i="1"/>
  <c r="M143" i="1"/>
  <c r="L51" i="1"/>
  <c r="K51" i="1"/>
  <c r="J51" i="1"/>
  <c r="I51" i="1"/>
  <c r="H51" i="1"/>
  <c r="G51" i="1"/>
  <c r="F51" i="1"/>
  <c r="E51" i="1"/>
  <c r="O51" i="1"/>
  <c r="D51" i="1"/>
  <c r="C51" i="1"/>
  <c r="N47" i="1"/>
  <c r="M47" i="1"/>
  <c r="L47" i="1"/>
  <c r="K47" i="1"/>
  <c r="J47" i="1"/>
  <c r="J49" i="1"/>
  <c r="I47" i="1"/>
  <c r="I49" i="1"/>
  <c r="H47" i="1"/>
  <c r="G47" i="1"/>
  <c r="F47" i="1"/>
  <c r="E47" i="1"/>
  <c r="D47" i="1"/>
  <c r="C47" i="1"/>
  <c r="N46" i="1"/>
  <c r="N49" i="1"/>
  <c r="M46" i="1"/>
  <c r="M49" i="1"/>
  <c r="L46" i="1"/>
  <c r="K46" i="1"/>
  <c r="J46" i="1"/>
  <c r="I46" i="1"/>
  <c r="H46" i="1"/>
  <c r="G46" i="1"/>
  <c r="G49" i="1"/>
  <c r="F46" i="1"/>
  <c r="F49" i="1"/>
  <c r="E46" i="1"/>
  <c r="E49" i="1"/>
  <c r="D46" i="1"/>
  <c r="C46" i="1"/>
  <c r="N45" i="1"/>
  <c r="M45" i="1"/>
  <c r="L45" i="1"/>
  <c r="L3" i="1"/>
  <c r="L143" i="1"/>
  <c r="L145" i="1"/>
  <c r="K45" i="1"/>
  <c r="J45" i="1"/>
  <c r="I45" i="1"/>
  <c r="H45" i="1"/>
  <c r="G45" i="1"/>
  <c r="G48" i="1"/>
  <c r="F45" i="1"/>
  <c r="E45" i="1"/>
  <c r="E3" i="1"/>
  <c r="E143" i="1"/>
  <c r="D45" i="1"/>
  <c r="O45" i="1"/>
  <c r="C45" i="1"/>
  <c r="N41" i="1"/>
  <c r="M41" i="1"/>
  <c r="L41" i="1"/>
  <c r="K41" i="1"/>
  <c r="J41" i="1"/>
  <c r="I41" i="1"/>
  <c r="H41" i="1"/>
  <c r="G41" i="1"/>
  <c r="F41" i="1"/>
  <c r="E41" i="1"/>
  <c r="D41" i="1"/>
  <c r="D43" i="1"/>
  <c r="C41" i="1"/>
  <c r="N40" i="1"/>
  <c r="O40" i="1"/>
  <c r="M40" i="1"/>
  <c r="L40" i="1"/>
  <c r="K40" i="1"/>
  <c r="J40" i="1"/>
  <c r="I40" i="1"/>
  <c r="H40" i="1"/>
  <c r="H43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O39" i="1"/>
  <c r="E39" i="1"/>
  <c r="D39" i="1"/>
  <c r="C39" i="1"/>
  <c r="N35" i="1"/>
  <c r="M35" i="1"/>
  <c r="L35" i="1"/>
  <c r="K35" i="1"/>
  <c r="J35" i="1"/>
  <c r="I35" i="1"/>
  <c r="H35" i="1"/>
  <c r="G35" i="1"/>
  <c r="F35" i="1"/>
  <c r="F36" i="1"/>
  <c r="E35" i="1"/>
  <c r="E37" i="1"/>
  <c r="D35" i="1"/>
  <c r="C35" i="1"/>
  <c r="N34" i="1"/>
  <c r="M34" i="1"/>
  <c r="L34" i="1"/>
  <c r="K34" i="1"/>
  <c r="K37" i="1"/>
  <c r="J34" i="1"/>
  <c r="I34" i="1"/>
  <c r="H34" i="1"/>
  <c r="H37" i="1"/>
  <c r="G34" i="1"/>
  <c r="G37" i="1"/>
  <c r="F34" i="1"/>
  <c r="E34" i="1"/>
  <c r="D34" i="1"/>
  <c r="D37" i="1"/>
  <c r="C34" i="1"/>
  <c r="N33" i="1"/>
  <c r="M33" i="1"/>
  <c r="L33" i="1"/>
  <c r="K33" i="1"/>
  <c r="J33" i="1"/>
  <c r="I33" i="1"/>
  <c r="H33" i="1"/>
  <c r="G33" i="1"/>
  <c r="G36" i="1"/>
  <c r="F33" i="1"/>
  <c r="O33" i="1"/>
  <c r="E33" i="1"/>
  <c r="D33" i="1"/>
  <c r="C33" i="1"/>
  <c r="N29" i="1"/>
  <c r="M29" i="1"/>
  <c r="M31" i="1"/>
  <c r="L29" i="1"/>
  <c r="K29" i="1"/>
  <c r="J29" i="1"/>
  <c r="I29" i="1"/>
  <c r="H29" i="1"/>
  <c r="G29" i="1"/>
  <c r="F29" i="1"/>
  <c r="F31" i="1"/>
  <c r="E29" i="1"/>
  <c r="O29" i="1"/>
  <c r="D29" i="1"/>
  <c r="C29" i="1"/>
  <c r="N28" i="1"/>
  <c r="N31" i="1"/>
  <c r="M28" i="1"/>
  <c r="L28" i="1"/>
  <c r="L31" i="1"/>
  <c r="K28" i="1"/>
  <c r="K31" i="1"/>
  <c r="J28" i="1"/>
  <c r="J31" i="1"/>
  <c r="I28" i="1"/>
  <c r="H28" i="1"/>
  <c r="G28" i="1"/>
  <c r="F28" i="1"/>
  <c r="E28" i="1"/>
  <c r="D28" i="1"/>
  <c r="D31" i="1"/>
  <c r="C28" i="1"/>
  <c r="C31" i="1"/>
  <c r="N27" i="1"/>
  <c r="M27" i="1"/>
  <c r="L27" i="1"/>
  <c r="K27" i="1"/>
  <c r="K3" i="1"/>
  <c r="J27" i="1"/>
  <c r="I27" i="1"/>
  <c r="H27" i="1"/>
  <c r="G27" i="1"/>
  <c r="F27" i="1"/>
  <c r="E27" i="1"/>
  <c r="D27" i="1"/>
  <c r="C27" i="1"/>
  <c r="N23" i="1"/>
  <c r="M23" i="1"/>
  <c r="L23" i="1"/>
  <c r="K23" i="1"/>
  <c r="J23" i="1"/>
  <c r="I23" i="1"/>
  <c r="I5" i="1"/>
  <c r="H23" i="1"/>
  <c r="H25" i="1"/>
  <c r="G23" i="1"/>
  <c r="G24" i="1"/>
  <c r="F23" i="1"/>
  <c r="F5" i="1"/>
  <c r="E23" i="1"/>
  <c r="D23" i="1"/>
  <c r="C23" i="1"/>
  <c r="N22" i="1"/>
  <c r="M22" i="1"/>
  <c r="M25" i="1"/>
  <c r="L22" i="1"/>
  <c r="L25" i="1"/>
  <c r="K22" i="1"/>
  <c r="K25" i="1"/>
  <c r="J22" i="1"/>
  <c r="J25" i="1"/>
  <c r="I22" i="1"/>
  <c r="H22" i="1"/>
  <c r="G22" i="1"/>
  <c r="F22" i="1"/>
  <c r="E22" i="1"/>
  <c r="E25" i="1"/>
  <c r="D22" i="1"/>
  <c r="D25" i="1"/>
  <c r="C22" i="1"/>
  <c r="C25" i="1"/>
  <c r="N21" i="1"/>
  <c r="M21" i="1"/>
  <c r="L21" i="1"/>
  <c r="K21" i="1"/>
  <c r="J21" i="1"/>
  <c r="I21" i="1"/>
  <c r="H21" i="1"/>
  <c r="G21" i="1"/>
  <c r="F21" i="1"/>
  <c r="E21" i="1"/>
  <c r="D21" i="1"/>
  <c r="O21" i="1"/>
  <c r="C21" i="1"/>
  <c r="N17" i="1"/>
  <c r="M17" i="1"/>
  <c r="L17" i="1"/>
  <c r="L5" i="1"/>
  <c r="K17" i="1"/>
  <c r="K5" i="1"/>
  <c r="J17" i="1"/>
  <c r="I17" i="1"/>
  <c r="H17" i="1"/>
  <c r="G17" i="1"/>
  <c r="F17" i="1"/>
  <c r="E17" i="1"/>
  <c r="D17" i="1"/>
  <c r="D5" i="1"/>
  <c r="C17" i="1"/>
  <c r="N16" i="1"/>
  <c r="M16" i="1"/>
  <c r="L16" i="1"/>
  <c r="K16" i="1"/>
  <c r="J16" i="1"/>
  <c r="I16" i="1"/>
  <c r="I19" i="1"/>
  <c r="H16" i="1"/>
  <c r="G16" i="1"/>
  <c r="F16" i="1"/>
  <c r="F19" i="1"/>
  <c r="E16" i="1"/>
  <c r="D16" i="1"/>
  <c r="C16" i="1"/>
  <c r="C19" i="1"/>
  <c r="N15" i="1"/>
  <c r="M15" i="1"/>
  <c r="L15" i="1"/>
  <c r="K15" i="1"/>
  <c r="J15" i="1"/>
  <c r="I15" i="1"/>
  <c r="I3" i="1"/>
  <c r="I143" i="1"/>
  <c r="H15" i="1"/>
  <c r="G15" i="1"/>
  <c r="F15" i="1"/>
  <c r="E15" i="1"/>
  <c r="D15" i="1"/>
  <c r="C15" i="1"/>
  <c r="O15" i="1"/>
  <c r="N11" i="1"/>
  <c r="N5" i="1"/>
  <c r="N6" i="1"/>
  <c r="M11" i="1"/>
  <c r="L11" i="1"/>
  <c r="K11" i="1"/>
  <c r="J11" i="1"/>
  <c r="I11" i="1"/>
  <c r="H11" i="1"/>
  <c r="H5" i="1"/>
  <c r="G11" i="1"/>
  <c r="F11" i="1"/>
  <c r="E11" i="1"/>
  <c r="D11" i="1"/>
  <c r="C11" i="1"/>
  <c r="N10" i="1"/>
  <c r="M10" i="1"/>
  <c r="L10" i="1"/>
  <c r="L13" i="1"/>
  <c r="K10" i="1"/>
  <c r="K4" i="1"/>
  <c r="K7" i="1"/>
  <c r="J10" i="1"/>
  <c r="J13" i="1"/>
  <c r="I10" i="1"/>
  <c r="H10" i="1"/>
  <c r="G10" i="1"/>
  <c r="F10" i="1"/>
  <c r="E10" i="1"/>
  <c r="E13" i="1"/>
  <c r="D10" i="1"/>
  <c r="D13" i="1"/>
  <c r="C10" i="1"/>
  <c r="N9" i="1"/>
  <c r="M9" i="1"/>
  <c r="L9" i="1"/>
  <c r="K9" i="1"/>
  <c r="J9" i="1"/>
  <c r="I9" i="1"/>
  <c r="H9" i="1"/>
  <c r="H3" i="1"/>
  <c r="H143" i="1"/>
  <c r="G9" i="1"/>
  <c r="G3" i="1"/>
  <c r="G143" i="1"/>
  <c r="F9" i="1"/>
  <c r="E9" i="1"/>
  <c r="D9" i="1"/>
  <c r="C9" i="1"/>
  <c r="E87" i="1"/>
  <c r="F156" i="1"/>
  <c r="F37" i="1"/>
  <c r="C67" i="1"/>
  <c r="C60" i="1"/>
  <c r="D77" i="1"/>
  <c r="C36" i="1"/>
  <c r="E105" i="1"/>
  <c r="C13" i="1"/>
  <c r="D49" i="1"/>
  <c r="E55" i="1"/>
  <c r="D99" i="1"/>
  <c r="D135" i="1"/>
  <c r="D306" i="1"/>
  <c r="D307" i="1"/>
  <c r="C456" i="1"/>
  <c r="E36" i="1"/>
  <c r="E104" i="1"/>
  <c r="E12" i="1"/>
  <c r="E43" i="1"/>
  <c r="C61" i="1"/>
  <c r="D12" i="1"/>
  <c r="D36" i="1"/>
  <c r="C457" i="1"/>
  <c r="D61" i="1"/>
  <c r="E66" i="1"/>
  <c r="D76" i="1"/>
  <c r="C307" i="1"/>
  <c r="E48" i="1"/>
  <c r="C49" i="1"/>
  <c r="D67" i="1"/>
  <c r="E71" i="1"/>
  <c r="D30" i="1"/>
  <c r="E19" i="1"/>
  <c r="E67" i="1"/>
  <c r="E456" i="1"/>
  <c r="C87" i="1"/>
  <c r="E306" i="1"/>
  <c r="E307" i="1"/>
  <c r="C93" i="1"/>
  <c r="F43" i="1"/>
  <c r="F117" i="1"/>
  <c r="F105" i="1"/>
  <c r="F129" i="1"/>
  <c r="F111" i="1"/>
  <c r="F99" i="1"/>
  <c r="F110" i="1"/>
  <c r="F61" i="1"/>
  <c r="F87" i="1"/>
  <c r="F98" i="1"/>
  <c r="F66" i="1"/>
  <c r="F42" i="1"/>
  <c r="F104" i="1"/>
  <c r="F307" i="1"/>
  <c r="F18" i="1"/>
  <c r="F48" i="1"/>
  <c r="F54" i="1"/>
  <c r="F71" i="1"/>
  <c r="G93" i="1"/>
  <c r="G105" i="1"/>
  <c r="G135" i="1"/>
  <c r="G77" i="1"/>
  <c r="G307" i="1"/>
  <c r="G31" i="1"/>
  <c r="G99" i="1"/>
  <c r="G306" i="1"/>
  <c r="G87" i="1"/>
  <c r="G43" i="1"/>
  <c r="G18" i="1"/>
  <c r="G60" i="1"/>
  <c r="G42" i="1"/>
  <c r="G98" i="1"/>
  <c r="G30" i="1"/>
  <c r="G134" i="1"/>
  <c r="G76" i="1"/>
  <c r="G54" i="1"/>
  <c r="G25" i="1"/>
  <c r="G116" i="1"/>
  <c r="G123" i="1"/>
  <c r="G122" i="1"/>
  <c r="H149" i="1"/>
  <c r="H60" i="1"/>
  <c r="H156" i="1"/>
  <c r="H141" i="1"/>
  <c r="H110" i="1"/>
  <c r="H122" i="1"/>
  <c r="H87" i="1"/>
  <c r="H49" i="1"/>
  <c r="H93" i="1"/>
  <c r="H31" i="1"/>
  <c r="H55" i="1"/>
  <c r="H67" i="1"/>
  <c r="H77" i="1"/>
  <c r="H140" i="1"/>
  <c r="H128" i="1"/>
  <c r="H105" i="1"/>
  <c r="I37" i="1"/>
  <c r="I105" i="1"/>
  <c r="I13" i="1"/>
  <c r="I55" i="1"/>
  <c r="I67" i="1"/>
  <c r="I43" i="1"/>
  <c r="I61" i="1"/>
  <c r="I99" i="1"/>
  <c r="J37" i="1"/>
  <c r="J36" i="1"/>
  <c r="J104" i="1"/>
  <c r="J24" i="1"/>
  <c r="J456" i="1"/>
  <c r="I157" i="1"/>
  <c r="I93" i="1"/>
  <c r="I4" i="1"/>
  <c r="I25" i="1"/>
  <c r="I31" i="1"/>
  <c r="J60" i="1"/>
  <c r="J105" i="1"/>
  <c r="J134" i="1"/>
  <c r="J19" i="1"/>
  <c r="J42" i="1"/>
  <c r="J18" i="1"/>
  <c r="J30" i="1"/>
  <c r="J135" i="1"/>
  <c r="J71" i="1"/>
  <c r="K457" i="1"/>
  <c r="K43" i="1"/>
  <c r="K67" i="1"/>
  <c r="K87" i="1"/>
  <c r="K141" i="1"/>
  <c r="K55" i="1"/>
  <c r="K105" i="1"/>
  <c r="K19" i="1"/>
  <c r="K49" i="1"/>
  <c r="K149" i="1"/>
  <c r="K128" i="1"/>
  <c r="K140" i="1"/>
  <c r="K48" i="1"/>
  <c r="K18" i="1"/>
  <c r="K54" i="1"/>
  <c r="K12" i="1"/>
  <c r="K36" i="1"/>
  <c r="K6" i="1"/>
  <c r="K66" i="1"/>
  <c r="L135" i="1"/>
  <c r="L93" i="1"/>
  <c r="L37" i="1"/>
  <c r="L43" i="1"/>
  <c r="L49" i="1"/>
  <c r="L457" i="1"/>
  <c r="L87" i="1"/>
  <c r="L48" i="1"/>
  <c r="L66" i="1"/>
  <c r="L60" i="1"/>
  <c r="L30" i="1"/>
  <c r="L42" i="1"/>
  <c r="L134" i="1"/>
  <c r="L77" i="1"/>
  <c r="L105" i="1"/>
  <c r="L104" i="1"/>
  <c r="L111" i="1"/>
  <c r="L128" i="1"/>
  <c r="L140" i="1"/>
  <c r="L306" i="1"/>
  <c r="O154" i="1"/>
  <c r="M156" i="1"/>
  <c r="M307" i="1"/>
  <c r="M456" i="1"/>
  <c r="M93" i="1"/>
  <c r="M43" i="1"/>
  <c r="M13" i="1"/>
  <c r="M67" i="1"/>
  <c r="O304" i="1"/>
  <c r="M457" i="1"/>
  <c r="M37" i="1"/>
  <c r="M128" i="1"/>
  <c r="M135" i="1"/>
  <c r="M306" i="1"/>
  <c r="M19" i="1"/>
  <c r="M55" i="1"/>
  <c r="M61" i="1"/>
  <c r="M105" i="1"/>
  <c r="M134" i="1"/>
  <c r="O59" i="1"/>
  <c r="M4" i="1"/>
  <c r="M104" i="1"/>
  <c r="M140" i="1"/>
  <c r="O337" i="1"/>
  <c r="N157" i="1"/>
  <c r="N307" i="1"/>
  <c r="O481" i="1"/>
  <c r="O469" i="1"/>
  <c r="O493" i="1"/>
  <c r="O517" i="1"/>
  <c r="O549" i="1"/>
  <c r="N456" i="1"/>
  <c r="O331" i="1"/>
  <c r="O243" i="1"/>
  <c r="O325" i="1"/>
  <c r="O349" i="1"/>
  <c r="O393" i="1"/>
  <c r="O343" i="1"/>
  <c r="O584" i="1"/>
  <c r="O504" i="1"/>
  <c r="O505" i="1"/>
  <c r="N77" i="1"/>
  <c r="O181" i="1"/>
  <c r="N87" i="1"/>
  <c r="O96" i="1"/>
  <c r="O361" i="1"/>
  <c r="O377" i="1"/>
  <c r="O456" i="1"/>
  <c r="O28" i="1"/>
  <c r="O31" i="1"/>
  <c r="N128" i="1"/>
  <c r="O163" i="1"/>
  <c r="O313" i="1"/>
  <c r="O319" i="1"/>
  <c r="O109" i="1"/>
  <c r="O110" i="1"/>
  <c r="O428" i="1"/>
  <c r="O510" i="1"/>
  <c r="O526" i="1"/>
  <c r="O521" i="1"/>
  <c r="O132" i="1"/>
  <c r="O205" i="1"/>
  <c r="O249" i="1"/>
  <c r="O480" i="1"/>
  <c r="O554" i="1"/>
  <c r="O468" i="1"/>
  <c r="O595" i="1"/>
  <c r="N61" i="1"/>
  <c r="O440" i="1"/>
  <c r="O542" i="1"/>
  <c r="N25" i="1"/>
  <c r="N43" i="1"/>
  <c r="O429" i="1"/>
  <c r="O441" i="1"/>
  <c r="N93" i="1"/>
  <c r="O121" i="1"/>
  <c r="O122" i="1"/>
  <c r="O492" i="1"/>
  <c r="O548" i="1"/>
  <c r="O169" i="1"/>
  <c r="O216" i="1"/>
  <c r="O231" i="1"/>
  <c r="O284" i="1"/>
  <c r="N104" i="1"/>
  <c r="O226" i="1"/>
  <c r="O204" i="1"/>
  <c r="O180" i="1"/>
  <c r="O192" i="1"/>
  <c r="O242" i="1"/>
  <c r="O254" i="1"/>
  <c r="O221" i="1"/>
  <c r="O168" i="1"/>
  <c r="N12" i="1"/>
  <c r="N48" i="1"/>
  <c r="N98" i="1"/>
  <c r="N76" i="1"/>
  <c r="N18" i="1"/>
  <c r="N24" i="1"/>
  <c r="N36" i="1"/>
  <c r="N54" i="1"/>
  <c r="N30" i="1"/>
  <c r="N42" i="1"/>
  <c r="N66" i="1"/>
  <c r="N60" i="1"/>
  <c r="O186" i="1"/>
  <c r="N134" i="1"/>
  <c r="N140" i="1"/>
  <c r="O162" i="1"/>
  <c r="O295" i="1"/>
  <c r="O187" i="1"/>
  <c r="N3" i="1"/>
  <c r="N37" i="1"/>
  <c r="N105" i="1"/>
  <c r="O103" i="1"/>
  <c r="N129" i="1"/>
  <c r="O127" i="1"/>
  <c r="N141" i="1"/>
  <c r="N156" i="1"/>
  <c r="O248" i="1"/>
  <c r="O115" i="1"/>
  <c r="O116" i="1"/>
  <c r="O120" i="1"/>
  <c r="O123" i="1"/>
  <c r="N143" i="1"/>
  <c r="O128" i="1"/>
  <c r="O386" i="1"/>
  <c r="O392" i="1"/>
  <c r="O376" i="1"/>
  <c r="O445" i="1"/>
  <c r="O371" i="1"/>
  <c r="O404" i="1"/>
  <c r="O360" i="1"/>
  <c r="O324" i="1"/>
  <c r="O336" i="1"/>
  <c r="O342" i="1"/>
  <c r="O398" i="1"/>
  <c r="O318" i="1"/>
  <c r="O330" i="1"/>
  <c r="O312" i="1"/>
  <c r="O354" i="1"/>
  <c r="O366" i="1"/>
  <c r="I7" i="1"/>
  <c r="H36" i="1"/>
  <c r="M98" i="1"/>
  <c r="E54" i="1"/>
  <c r="D19" i="1"/>
  <c r="O23" i="1"/>
  <c r="O24" i="1"/>
  <c r="E31" i="1"/>
  <c r="K104" i="1"/>
  <c r="O133" i="1"/>
  <c r="G145" i="1"/>
  <c r="O348" i="1"/>
  <c r="G5" i="1"/>
  <c r="G6" i="1"/>
  <c r="G13" i="1"/>
  <c r="G12" i="1"/>
  <c r="O46" i="1"/>
  <c r="O236" i="1"/>
  <c r="L4" i="1"/>
  <c r="L7" i="1"/>
  <c r="H13" i="1"/>
  <c r="D3" i="1"/>
  <c r="D143" i="1"/>
  <c r="D18" i="1"/>
  <c r="F30" i="1"/>
  <c r="J3" i="1"/>
  <c r="J143" i="1"/>
  <c r="J145" i="1"/>
  <c r="O47" i="1"/>
  <c r="D105" i="1"/>
  <c r="D104" i="1"/>
  <c r="O126" i="1"/>
  <c r="O129" i="1"/>
  <c r="D457" i="1"/>
  <c r="D456" i="1"/>
  <c r="O90" i="1"/>
  <c r="O93" i="1"/>
  <c r="O34" i="1"/>
  <c r="O37" i="1"/>
  <c r="C37" i="1"/>
  <c r="F76" i="1"/>
  <c r="F77" i="1"/>
  <c r="O64" i="1"/>
  <c r="O210" i="1"/>
  <c r="N13" i="1"/>
  <c r="F24" i="1"/>
  <c r="O27" i="1"/>
  <c r="O30" i="1"/>
  <c r="K143" i="1"/>
  <c r="C43" i="1"/>
  <c r="O41" i="1"/>
  <c r="O63" i="1"/>
  <c r="G67" i="1"/>
  <c r="O97" i="1"/>
  <c r="O119" i="1"/>
  <c r="K134" i="1"/>
  <c r="O137" i="1"/>
  <c r="O147" i="1"/>
  <c r="I149" i="1"/>
  <c r="O148" i="1"/>
  <c r="O285" i="1"/>
  <c r="J306" i="1"/>
  <c r="J307" i="1"/>
  <c r="O74" i="1"/>
  <c r="O77" i="1"/>
  <c r="C77" i="1"/>
  <c r="O434" i="1"/>
  <c r="O435" i="1"/>
  <c r="L19" i="1"/>
  <c r="F4" i="1"/>
  <c r="F7" i="1"/>
  <c r="F25" i="1"/>
  <c r="O22" i="1"/>
  <c r="O25" i="1"/>
  <c r="O53" i="1"/>
  <c r="O54" i="1"/>
  <c r="H104" i="1"/>
  <c r="I135" i="1"/>
  <c r="I134" i="1"/>
  <c r="C66" i="1"/>
  <c r="J54" i="1"/>
  <c r="J48" i="1"/>
  <c r="J12" i="1"/>
  <c r="J76" i="1"/>
  <c r="J66" i="1"/>
  <c r="J98" i="1"/>
  <c r="O305" i="1"/>
  <c r="O306" i="1"/>
  <c r="O85" i="1"/>
  <c r="H12" i="1"/>
  <c r="H48" i="1"/>
  <c r="H18" i="1"/>
  <c r="H54" i="1"/>
  <c r="H24" i="1"/>
  <c r="H6" i="1"/>
  <c r="M30" i="1"/>
  <c r="M12" i="1"/>
  <c r="M60" i="1"/>
  <c r="M42" i="1"/>
  <c r="M24" i="1"/>
  <c r="M145" i="1"/>
  <c r="H66" i="1"/>
  <c r="O10" i="1"/>
  <c r="O454" i="1"/>
  <c r="O457" i="1"/>
  <c r="M54" i="1"/>
  <c r="M76" i="1"/>
  <c r="K30" i="1"/>
  <c r="K24" i="1"/>
  <c r="K145" i="1"/>
  <c r="K98" i="1"/>
  <c r="K42" i="1"/>
  <c r="K60" i="1"/>
  <c r="K76" i="1"/>
  <c r="H42" i="1"/>
  <c r="D4" i="1"/>
  <c r="D7" i="1"/>
  <c r="D156" i="1"/>
  <c r="C3" i="1"/>
  <c r="G19" i="1"/>
  <c r="G4" i="1"/>
  <c r="G7" i="1"/>
  <c r="O16" i="1"/>
  <c r="O35" i="1"/>
  <c r="J43" i="1"/>
  <c r="O57" i="1"/>
  <c r="O60" i="1"/>
  <c r="G61" i="1"/>
  <c r="O58" i="1"/>
  <c r="O61" i="1"/>
  <c r="O102" i="1"/>
  <c r="O105" i="1"/>
  <c r="O138" i="1"/>
  <c r="O141" i="1"/>
  <c r="C54" i="1"/>
  <c r="C12" i="1"/>
  <c r="C30" i="1"/>
  <c r="C18" i="1"/>
  <c r="C98" i="1"/>
  <c r="C24" i="1"/>
  <c r="O149" i="1"/>
  <c r="O104" i="1"/>
  <c r="C48" i="1"/>
  <c r="C76" i="1"/>
  <c r="C42" i="1"/>
  <c r="E145" i="1"/>
  <c r="E76" i="1"/>
  <c r="E18" i="1"/>
  <c r="E60" i="1"/>
  <c r="E6" i="1"/>
  <c r="E98" i="1"/>
  <c r="E24" i="1"/>
  <c r="E30" i="1"/>
  <c r="E42" i="1"/>
  <c r="O381" i="1"/>
  <c r="O139" i="1"/>
  <c r="O140" i="1"/>
  <c r="O108" i="1"/>
  <c r="O111" i="1"/>
  <c r="M66" i="1"/>
  <c r="M48" i="1"/>
  <c r="M18" i="1"/>
  <c r="O307" i="1"/>
  <c r="L18" i="1"/>
  <c r="C71" i="1"/>
  <c r="O9" i="1"/>
  <c r="E5" i="1"/>
  <c r="M5" i="1"/>
  <c r="M7" i="1"/>
  <c r="H19" i="1"/>
  <c r="H4" i="1"/>
  <c r="H7" i="1"/>
  <c r="N19" i="1"/>
  <c r="N4" i="1"/>
  <c r="N7" i="1"/>
  <c r="J5" i="1"/>
  <c r="M99" i="1"/>
  <c r="O113" i="1"/>
  <c r="O131" i="1"/>
  <c r="O144" i="1"/>
  <c r="O153" i="1"/>
  <c r="I457" i="1"/>
  <c r="I456" i="1"/>
  <c r="O84" i="1"/>
  <c r="O87" i="1"/>
  <c r="H145" i="1"/>
  <c r="M36" i="1"/>
  <c r="K13" i="1"/>
  <c r="K156" i="1"/>
  <c r="H30" i="1"/>
  <c r="E4" i="1"/>
  <c r="E7" i="1"/>
  <c r="C4" i="1"/>
  <c r="J4" i="1"/>
  <c r="J7" i="1"/>
  <c r="F13" i="1"/>
  <c r="F12" i="1"/>
  <c r="O11" i="1"/>
  <c r="C5" i="1"/>
  <c r="O17" i="1"/>
  <c r="O52" i="1"/>
  <c r="O65" i="1"/>
  <c r="O95" i="1"/>
  <c r="O125" i="1"/>
  <c r="D24" i="1"/>
  <c r="D54" i="1"/>
  <c r="D60" i="1"/>
  <c r="D145" i="1"/>
  <c r="D42" i="1"/>
  <c r="D71" i="1"/>
  <c r="D48" i="1"/>
  <c r="D66" i="1"/>
  <c r="D6" i="1"/>
  <c r="L24" i="1"/>
  <c r="L71" i="1"/>
  <c r="L6" i="1"/>
  <c r="L54" i="1"/>
  <c r="L12" i="1"/>
  <c r="L76" i="1"/>
  <c r="L36" i="1"/>
  <c r="O155" i="1"/>
  <c r="O91" i="1"/>
  <c r="F3" i="1"/>
  <c r="F143" i="1"/>
  <c r="F145" i="1"/>
  <c r="C306" i="1"/>
  <c r="H134" i="1"/>
  <c r="O81" i="1"/>
  <c r="O66" i="1"/>
  <c r="O4" i="1"/>
  <c r="C7" i="1"/>
  <c r="M6" i="1"/>
  <c r="O99" i="1"/>
  <c r="O98" i="1"/>
  <c r="O76" i="1"/>
  <c r="O55" i="1"/>
  <c r="O36" i="1"/>
  <c r="O71" i="1"/>
  <c r="J6" i="1"/>
  <c r="O18" i="1"/>
  <c r="O19" i="1"/>
  <c r="O86" i="1"/>
  <c r="O67" i="1"/>
  <c r="O5" i="1"/>
  <c r="C6" i="1"/>
  <c r="O13" i="1"/>
  <c r="I66" i="1"/>
  <c r="I24" i="1"/>
  <c r="I18" i="1"/>
  <c r="I12" i="1"/>
  <c r="I42" i="1"/>
  <c r="I145" i="1"/>
  <c r="I36" i="1"/>
  <c r="I30" i="1"/>
  <c r="I104" i="1"/>
  <c r="I48" i="1"/>
  <c r="I60" i="1"/>
  <c r="I54" i="1"/>
  <c r="I6" i="1"/>
  <c r="O42" i="1"/>
  <c r="O134" i="1"/>
  <c r="O135" i="1"/>
  <c r="O92" i="1"/>
  <c r="O12" i="1"/>
  <c r="O157" i="1"/>
  <c r="O156" i="1"/>
  <c r="C143" i="1"/>
  <c r="O3" i="1"/>
  <c r="O48" i="1"/>
  <c r="O49" i="1"/>
  <c r="O43" i="1"/>
  <c r="F6" i="1"/>
  <c r="O7" i="1"/>
  <c r="C145" i="1"/>
  <c r="O143" i="1"/>
  <c r="O145" i="1"/>
  <c r="O6" i="1"/>
</calcChain>
</file>

<file path=xl/sharedStrings.xml><?xml version="1.0" encoding="utf-8"?>
<sst xmlns="http://schemas.openxmlformats.org/spreadsheetml/2006/main" count="1030" uniqueCount="64">
  <si>
    <t>AGP</t>
  </si>
  <si>
    <t>OCTOBER</t>
  </si>
  <si>
    <t>NOVEMBER</t>
  </si>
  <si>
    <t>DECEMBER</t>
  </si>
  <si>
    <t>JANUARY</t>
  </si>
  <si>
    <t>Statewide</t>
  </si>
  <si>
    <t>Slots Total</t>
  </si>
  <si>
    <t>Coins In</t>
  </si>
  <si>
    <t>Avg Daily AGP</t>
  </si>
  <si>
    <t>Hold %</t>
  </si>
  <si>
    <t>5¢ Slots</t>
  </si>
  <si>
    <t>10¢ Slots</t>
  </si>
  <si>
    <t>25¢ Slots</t>
  </si>
  <si>
    <t>50¢ Slots</t>
  </si>
  <si>
    <t>$1 Slots</t>
  </si>
  <si>
    <t>$5 Slots</t>
  </si>
  <si>
    <t>Table Games</t>
  </si>
  <si>
    <t>BJ Tables</t>
  </si>
  <si>
    <t>BJ Drop</t>
  </si>
  <si>
    <t>Total Devices</t>
  </si>
  <si>
    <t>Total AGP</t>
  </si>
  <si>
    <t>Gaming Taxes</t>
  </si>
  <si>
    <t>Avg Days Open</t>
  </si>
  <si>
    <t>Cripple Creek</t>
  </si>
  <si>
    <t>Black Hawk</t>
  </si>
  <si>
    <t>Central City</t>
  </si>
  <si>
    <t>TOTAL</t>
  </si>
  <si>
    <t>FEBRUARY</t>
  </si>
  <si>
    <t>MARCH</t>
  </si>
  <si>
    <t>APRIL</t>
  </si>
  <si>
    <t>MAY</t>
  </si>
  <si>
    <t>JULY</t>
  </si>
  <si>
    <t>AUGUST</t>
  </si>
  <si>
    <t>1¢ Slots</t>
  </si>
  <si>
    <t>Tax Year Basis</t>
  </si>
  <si>
    <t>PB Poker Tables</t>
  </si>
  <si>
    <t>HB Poker Tables</t>
  </si>
  <si>
    <t>HB Drop</t>
  </si>
  <si>
    <t>$2 Slots</t>
  </si>
  <si>
    <t>Multi-Denom Slots</t>
  </si>
  <si>
    <t>JUNE</t>
  </si>
  <si>
    <t>High Denom Slots</t>
  </si>
  <si>
    <t>Craps Tables</t>
  </si>
  <si>
    <t>Craps Drop</t>
  </si>
  <si>
    <t>Roulette Tables</t>
  </si>
  <si>
    <t>Roulette Drop</t>
  </si>
  <si>
    <t># of Casinos</t>
  </si>
  <si>
    <t>SEPTEMBER</t>
  </si>
  <si>
    <t>Baccarat Tables</t>
  </si>
  <si>
    <t>Baccarat Drop</t>
  </si>
  <si>
    <t>Pai Gow Tables</t>
  </si>
  <si>
    <t>Pai Gow Drop</t>
  </si>
  <si>
    <t>Big 6 Wheel Tables</t>
  </si>
  <si>
    <t>Big 6 Wheel Drop</t>
  </si>
  <si>
    <t>Casino War Tables</t>
  </si>
  <si>
    <t>Casino War Drop</t>
  </si>
  <si>
    <t>Other Tables</t>
  </si>
  <si>
    <t>Other Drop</t>
  </si>
  <si>
    <t>Keno</t>
  </si>
  <si>
    <t>Other Casino Games</t>
  </si>
  <si>
    <t>Keno Write</t>
  </si>
  <si>
    <t>Other Casino Games Drop</t>
  </si>
  <si>
    <t>2021-2022</t>
  </si>
  <si>
    <t>Craps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</si>
</sst>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8" formatCode="_(* #,##0_);_(* \(#,##0\);_(* &quot;-&quot;??_);_(@_)"/>
    <numFmt numFmtId="186" formatCode="#,##0.00_);\-#,##0.00"/>
    <numFmt numFmtId="217" formatCode="#.00"/>
  </numFmts>
  <fonts count="22" x14ac:knownFonts="1">
    <font>
      <sz val="12"/>
      <name val="Courier"/>
    </font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Helvetica"/>
      <family val="2"/>
    </font>
    <font>
      <sz val="10"/>
      <color indexed="8"/>
      <name val="Helvetica"/>
      <family val="2"/>
    </font>
    <font>
      <b/>
      <sz val="16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sz val="12"/>
      <color indexed="9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sz val="12"/>
      <name val="Helvetica"/>
      <family val="2"/>
    </font>
    <font>
      <b/>
      <sz val="16"/>
      <name val="Helvetica"/>
      <family val="2"/>
    </font>
    <font>
      <b/>
      <sz val="12"/>
      <name val="Helvetica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Times New Roman"/>
      <family val="1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3" fillId="0" borderId="0">
      <protection locked="0"/>
    </xf>
    <xf numFmtId="217" fontId="3" fillId="0" borderId="0">
      <protection locked="0"/>
    </xf>
    <xf numFmtId="217" fontId="3" fillId="0" borderId="0">
      <protection locked="0"/>
    </xf>
    <xf numFmtId="217" fontId="3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1">
      <protection locked="0"/>
    </xf>
    <xf numFmtId="0" fontId="3" fillId="0" borderId="1">
      <protection locked="0"/>
    </xf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/>
    </xf>
    <xf numFmtId="0" fontId="9" fillId="0" borderId="0" xfId="0" applyFont="1" applyFill="1"/>
    <xf numFmtId="0" fontId="4" fillId="0" borderId="0" xfId="0" applyFont="1" applyFill="1"/>
    <xf numFmtId="49" fontId="6" fillId="0" borderId="0" xfId="0" applyNumberFormat="1" applyFont="1" applyFill="1"/>
    <xf numFmtId="0" fontId="8" fillId="0" borderId="0" xfId="0" applyFont="1" applyFill="1"/>
    <xf numFmtId="0" fontId="9" fillId="0" borderId="2" xfId="0" applyFont="1" applyFill="1" applyBorder="1"/>
    <xf numFmtId="49" fontId="7" fillId="0" borderId="2" xfId="0" applyNumberFormat="1" applyFont="1" applyFill="1" applyBorder="1"/>
    <xf numFmtId="0" fontId="10" fillId="0" borderId="0" xfId="0" applyFont="1" applyFill="1"/>
    <xf numFmtId="49" fontId="9" fillId="0" borderId="0" xfId="0" applyNumberFormat="1" applyFont="1" applyFill="1"/>
    <xf numFmtId="4" fontId="5" fillId="0" borderId="0" xfId="0" applyNumberFormat="1" applyFont="1" applyAlignment="1">
      <alignment horizontal="right" vertical="top"/>
    </xf>
    <xf numFmtId="0" fontId="5" fillId="0" borderId="0" xfId="0" applyFont="1"/>
    <xf numFmtId="49" fontId="11" fillId="0" borderId="0" xfId="0" applyNumberFormat="1" applyFont="1" applyFill="1"/>
    <xf numFmtId="49" fontId="12" fillId="0" borderId="0" xfId="0" applyNumberFormat="1" applyFont="1" applyFill="1" applyAlignment="1" applyProtection="1">
      <alignment horizontal="left"/>
    </xf>
    <xf numFmtId="0" fontId="14" fillId="0" borderId="0" xfId="0" applyFont="1" applyFill="1"/>
    <xf numFmtId="49" fontId="12" fillId="0" borderId="0" xfId="0" applyNumberFormat="1" applyFont="1" applyFill="1"/>
    <xf numFmtId="0" fontId="12" fillId="0" borderId="0" xfId="0" applyFont="1" applyFill="1"/>
    <xf numFmtId="49" fontId="13" fillId="0" borderId="0" xfId="0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left"/>
    </xf>
    <xf numFmtId="186" fontId="13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/>
    <xf numFmtId="0" fontId="16" fillId="0" borderId="0" xfId="0" applyFont="1" applyFill="1"/>
    <xf numFmtId="0" fontId="13" fillId="0" borderId="2" xfId="0" applyFont="1" applyFill="1" applyBorder="1" applyAlignment="1" applyProtection="1">
      <alignment horizontal="center"/>
    </xf>
    <xf numFmtId="186" fontId="5" fillId="0" borderId="0" xfId="0" applyNumberFormat="1" applyFont="1" applyFill="1" applyAlignment="1">
      <alignment horizontal="right" vertical="center"/>
    </xf>
    <xf numFmtId="178" fontId="13" fillId="0" borderId="0" xfId="1" applyNumberFormat="1" applyFont="1" applyFill="1" applyBorder="1" applyAlignment="1" applyProtection="1"/>
    <xf numFmtId="44" fontId="13" fillId="0" borderId="0" xfId="21" applyFont="1" applyFill="1" applyBorder="1" applyAlignment="1" applyProtection="1"/>
    <xf numFmtId="10" fontId="12" fillId="0" borderId="0" xfId="0" applyNumberFormat="1" applyFont="1" applyFill="1" applyAlignment="1" applyProtection="1"/>
    <xf numFmtId="0" fontId="12" fillId="0" borderId="0" xfId="0" applyFont="1" applyFill="1" applyAlignment="1"/>
    <xf numFmtId="0" fontId="4" fillId="0" borderId="0" xfId="0" applyFont="1" applyFill="1" applyAlignment="1"/>
    <xf numFmtId="39" fontId="12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0" fontId="12" fillId="0" borderId="0" xfId="0" applyFont="1" applyFill="1" applyAlignment="1" applyProtection="1"/>
    <xf numFmtId="0" fontId="4" fillId="0" borderId="0" xfId="0" applyFont="1" applyFill="1" applyAlignment="1" applyProtection="1"/>
    <xf numFmtId="10" fontId="4" fillId="0" borderId="0" xfId="0" applyNumberFormat="1" applyFont="1" applyFill="1" applyAlignment="1" applyProtection="1"/>
    <xf numFmtId="0" fontId="14" fillId="0" borderId="0" xfId="0" applyFont="1" applyFill="1" applyAlignment="1"/>
    <xf numFmtId="44" fontId="5" fillId="0" borderId="0" xfId="21" applyFont="1" applyFill="1" applyBorder="1" applyAlignment="1" applyProtection="1"/>
    <xf numFmtId="178" fontId="5" fillId="0" borderId="0" xfId="1" applyNumberFormat="1" applyFont="1" applyFill="1" applyBorder="1" applyAlignment="1" applyProtection="1"/>
    <xf numFmtId="43" fontId="13" fillId="0" borderId="0" xfId="1" applyFont="1" applyFill="1" applyBorder="1" applyAlignment="1" applyProtection="1"/>
    <xf numFmtId="49" fontId="4" fillId="0" borderId="0" xfId="0" applyNumberFormat="1" applyFont="1" applyFill="1" applyAlignment="1" applyProtection="1">
      <alignment horizontal="left"/>
    </xf>
    <xf numFmtId="49" fontId="4" fillId="0" borderId="0" xfId="1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44" fontId="13" fillId="0" borderId="0" xfId="87" applyNumberFormat="1" applyFont="1" applyFill="1" applyBorder="1" applyAlignment="1" applyProtection="1"/>
    <xf numFmtId="0" fontId="5" fillId="0" borderId="0" xfId="0" applyFont="1" applyFill="1"/>
    <xf numFmtId="4" fontId="5" fillId="0" borderId="0" xfId="0" applyNumberFormat="1" applyFont="1" applyFill="1" applyAlignment="1">
      <alignment horizontal="right" vertical="top"/>
    </xf>
  </cellXfs>
  <cellStyles count="96">
    <cellStyle name="Comma" xfId="1" builtinId="3"/>
    <cellStyle name="Comma 10" xfId="2"/>
    <cellStyle name="Comma 2" xfId="3"/>
    <cellStyle name="Comma 2 2" xfId="4"/>
    <cellStyle name="Comma 2 3" xfId="5"/>
    <cellStyle name="Comma 2 3 2" xfId="6"/>
    <cellStyle name="Comma 2 4" xfId="7"/>
    <cellStyle name="Comma 2_FY 15" xfId="8"/>
    <cellStyle name="Comma 3" xfId="9"/>
    <cellStyle name="Comma 3 2" xfId="10"/>
    <cellStyle name="Comma 3 3" xfId="11"/>
    <cellStyle name="Comma 3_September" xfId="12"/>
    <cellStyle name="Comma 4" xfId="13"/>
    <cellStyle name="Comma 4 2" xfId="14"/>
    <cellStyle name="Comma 5" xfId="15"/>
    <cellStyle name="Comma 5 2" xfId="16"/>
    <cellStyle name="Comma 6" xfId="17"/>
    <cellStyle name="Comma 7" xfId="18"/>
    <cellStyle name="Comma 8" xfId="19"/>
    <cellStyle name="Comma 9" xfId="20"/>
    <cellStyle name="Currency" xfId="21" builtinId="4"/>
    <cellStyle name="Date" xfId="22"/>
    <cellStyle name="Date 2" xfId="23"/>
    <cellStyle name="Date 2 2" xfId="24"/>
    <cellStyle name="F2" xfId="25"/>
    <cellStyle name="F2 2" xfId="26"/>
    <cellStyle name="F2 2 2" xfId="27"/>
    <cellStyle name="F3" xfId="28"/>
    <cellStyle name="F3 2" xfId="29"/>
    <cellStyle name="F3 2 2" xfId="30"/>
    <cellStyle name="F4" xfId="31"/>
    <cellStyle name="F4 2" xfId="32"/>
    <cellStyle name="F4 3" xfId="33"/>
    <cellStyle name="F4 3 2" xfId="34"/>
    <cellStyle name="F4 4" xfId="35"/>
    <cellStyle name="F4_FY 15" xfId="36"/>
    <cellStyle name="F5" xfId="37"/>
    <cellStyle name="F5 2" xfId="38"/>
    <cellStyle name="F5 2 2" xfId="39"/>
    <cellStyle name="F6" xfId="40"/>
    <cellStyle name="F6 2" xfId="41"/>
    <cellStyle name="F6 2 2" xfId="42"/>
    <cellStyle name="F7" xfId="43"/>
    <cellStyle name="F7 2" xfId="44"/>
    <cellStyle name="F7 2 2" xfId="45"/>
    <cellStyle name="F8" xfId="46"/>
    <cellStyle name="F8 2" xfId="47"/>
    <cellStyle name="F8 3" xfId="48"/>
    <cellStyle name="F8 3 2" xfId="49"/>
    <cellStyle name="F8 4" xfId="50"/>
    <cellStyle name="F8_FY 15" xfId="51"/>
    <cellStyle name="Fixed" xfId="52"/>
    <cellStyle name="Fixed 2" xfId="53"/>
    <cellStyle name="Fixed 2 2" xfId="54"/>
    <cellStyle name="Heading1" xfId="55"/>
    <cellStyle name="Heading1 2" xfId="56"/>
    <cellStyle name="Heading1 2 2" xfId="57"/>
    <cellStyle name="Heading2" xfId="58"/>
    <cellStyle name="Heading2 2" xfId="59"/>
    <cellStyle name="Heading2 2 2" xfId="60"/>
    <cellStyle name="Normal" xfId="0" builtinId="0"/>
    <cellStyle name="Normal 10" xfId="61"/>
    <cellStyle name="Normal 2" xfId="62"/>
    <cellStyle name="Normal 2 2" xfId="63"/>
    <cellStyle name="Normal 2 2 2" xfId="64"/>
    <cellStyle name="Normal 3" xfId="65"/>
    <cellStyle name="Normal 3 2" xfId="66"/>
    <cellStyle name="Normal 3 2 2" xfId="67"/>
    <cellStyle name="Normal 3 2_September" xfId="68"/>
    <cellStyle name="Normal 3 3" xfId="69"/>
    <cellStyle name="Normal 3 4" xfId="70"/>
    <cellStyle name="Normal 3 5" xfId="71"/>
    <cellStyle name="Normal 3 6" xfId="72"/>
    <cellStyle name="Normal 3_FY 15" xfId="73"/>
    <cellStyle name="Normal 4" xfId="74"/>
    <cellStyle name="Normal 4 2" xfId="75"/>
    <cellStyle name="Normal 4 2 2" xfId="76"/>
    <cellStyle name="Normal 4 2_September" xfId="77"/>
    <cellStyle name="Normal 4 3" xfId="78"/>
    <cellStyle name="Normal 4_FY 15" xfId="79"/>
    <cellStyle name="Normal 5" xfId="80"/>
    <cellStyle name="Normal 5 2" xfId="81"/>
    <cellStyle name="Normal 6" xfId="82"/>
    <cellStyle name="Normal 6 2" xfId="83"/>
    <cellStyle name="Normal 7" xfId="84"/>
    <cellStyle name="Normal 8" xfId="85"/>
    <cellStyle name="Normal 9" xfId="86"/>
    <cellStyle name="Percent" xfId="87" builtinId="5"/>
    <cellStyle name="Percent 2" xfId="88"/>
    <cellStyle name="Percent 3" xfId="89"/>
    <cellStyle name="Percent 3 2" xfId="90"/>
    <cellStyle name="Percent 4" xfId="91"/>
    <cellStyle name="Percent 4 2" xfId="92"/>
    <cellStyle name="Percent 5" xfId="93"/>
    <cellStyle name="Total 2" xfId="94"/>
    <cellStyle name="Total 2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3" transitionEvaluation="1"/>
  <dimension ref="A1:AS601"/>
  <sheetViews>
    <sheetView tabSelected="1" view="pageBreakPreview" zoomScale="85" zoomScaleNormal="75" zoomScaleSheetLayoutView="85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"/>
  <cols>
    <col min="1" max="1" width="12.6640625" style="2" customWidth="1"/>
    <col min="2" max="2" width="18.77734375" style="9" bestFit="1" customWidth="1"/>
    <col min="3" max="6" width="14.88671875" style="2" bestFit="1" customWidth="1"/>
    <col min="7" max="7" width="13.77734375" style="2" customWidth="1"/>
    <col min="8" max="14" width="13.77734375" style="3" customWidth="1"/>
    <col min="15" max="15" width="16" style="2" bestFit="1" customWidth="1"/>
    <col min="16" max="191" width="9.6640625" style="2" customWidth="1"/>
    <col min="192" max="192" width="1.6640625" style="2" customWidth="1"/>
    <col min="193" max="16384" width="8.88671875" style="2"/>
  </cols>
  <sheetData>
    <row r="1" spans="1:15" ht="20.25" x14ac:dyDescent="0.3">
      <c r="A1" s="4" t="s">
        <v>62</v>
      </c>
      <c r="B1" s="5" t="s">
        <v>34</v>
      </c>
      <c r="C1" s="3"/>
      <c r="D1" s="3"/>
      <c r="E1" s="3"/>
      <c r="F1" s="3"/>
      <c r="G1" s="3"/>
      <c r="O1" s="3"/>
    </row>
    <row r="2" spans="1:15" x14ac:dyDescent="0.2">
      <c r="A2" s="6"/>
      <c r="B2" s="7"/>
      <c r="C2" s="1" t="s">
        <v>31</v>
      </c>
      <c r="D2" s="1" t="s">
        <v>32</v>
      </c>
      <c r="E2" s="1" t="s">
        <v>47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27</v>
      </c>
      <c r="K2" s="1" t="s">
        <v>28</v>
      </c>
      <c r="L2" s="1" t="s">
        <v>29</v>
      </c>
      <c r="M2" s="1" t="s">
        <v>30</v>
      </c>
      <c r="N2" s="1" t="s">
        <v>40</v>
      </c>
      <c r="O2" s="1" t="s">
        <v>26</v>
      </c>
    </row>
    <row r="3" spans="1:15" x14ac:dyDescent="0.2">
      <c r="A3" s="12" t="s">
        <v>5</v>
      </c>
      <c r="B3" s="13" t="s">
        <v>6</v>
      </c>
      <c r="C3" s="24">
        <f t="shared" ref="C3:N5" si="0">SUM(C9+C15+C21+C27+C33+C39+C45+C51+C63+C57)</f>
        <v>10604</v>
      </c>
      <c r="D3" s="24">
        <f t="shared" si="0"/>
        <v>10608</v>
      </c>
      <c r="E3" s="24">
        <f t="shared" si="0"/>
        <v>10716</v>
      </c>
      <c r="F3" s="24">
        <f t="shared" si="0"/>
        <v>10780</v>
      </c>
      <c r="G3" s="24">
        <f t="shared" si="0"/>
        <v>10806</v>
      </c>
      <c r="H3" s="24">
        <f t="shared" si="0"/>
        <v>10758</v>
      </c>
      <c r="I3" s="24">
        <f t="shared" si="0"/>
        <v>10814</v>
      </c>
      <c r="J3" s="24">
        <f t="shared" si="0"/>
        <v>10802</v>
      </c>
      <c r="K3" s="24">
        <f t="shared" si="0"/>
        <v>10856</v>
      </c>
      <c r="L3" s="24">
        <f t="shared" si="0"/>
        <v>10877</v>
      </c>
      <c r="M3" s="24">
        <f>SUM(M9+M15+M21+M27+M33+M39+M45+M51+M63+M57)</f>
        <v>10711</v>
      </c>
      <c r="N3" s="24">
        <f t="shared" si="0"/>
        <v>10780</v>
      </c>
      <c r="O3" s="24">
        <f>SUM(C3:N3)</f>
        <v>129112</v>
      </c>
    </row>
    <row r="4" spans="1:15" x14ac:dyDescent="0.2">
      <c r="A4" s="12" t="s">
        <v>5</v>
      </c>
      <c r="B4" s="13" t="s">
        <v>7</v>
      </c>
      <c r="C4" s="25">
        <f t="shared" si="0"/>
        <v>1067797095.47</v>
      </c>
      <c r="D4" s="25">
        <f t="shared" si="0"/>
        <v>1027102364.3099999</v>
      </c>
      <c r="E4" s="25">
        <f t="shared" si="0"/>
        <v>983064885.78999996</v>
      </c>
      <c r="F4" s="25">
        <f t="shared" si="0"/>
        <v>988147340.17999995</v>
      </c>
      <c r="G4" s="25">
        <f t="shared" si="0"/>
        <v>929834458.94000006</v>
      </c>
      <c r="H4" s="25">
        <f t="shared" si="0"/>
        <v>918449652.52999997</v>
      </c>
      <c r="I4" s="25">
        <f t="shared" si="0"/>
        <v>863736281.75999999</v>
      </c>
      <c r="J4" s="25">
        <f t="shared" si="0"/>
        <v>857271434.58999991</v>
      </c>
      <c r="K4" s="25">
        <f t="shared" si="0"/>
        <v>993709756.63</v>
      </c>
      <c r="L4" s="25">
        <f t="shared" si="0"/>
        <v>1017751136.73</v>
      </c>
      <c r="M4" s="25">
        <f t="shared" si="0"/>
        <v>1005393089.6100001</v>
      </c>
      <c r="N4" s="25">
        <f t="shared" si="0"/>
        <v>983114835.68000007</v>
      </c>
      <c r="O4" s="25">
        <f>SUM(C4:N4)</f>
        <v>11635372332.219999</v>
      </c>
    </row>
    <row r="5" spans="1:15" x14ac:dyDescent="0.2">
      <c r="A5" s="12" t="s">
        <v>5</v>
      </c>
      <c r="B5" s="13" t="s">
        <v>0</v>
      </c>
      <c r="C5" s="25">
        <f t="shared" si="0"/>
        <v>82782626.699999988</v>
      </c>
      <c r="D5" s="25">
        <f t="shared" si="0"/>
        <v>76496027.75999999</v>
      </c>
      <c r="E5" s="25">
        <f t="shared" si="0"/>
        <v>75502235.980000004</v>
      </c>
      <c r="F5" s="25">
        <f t="shared" si="0"/>
        <v>75288281.499999985</v>
      </c>
      <c r="G5" s="25">
        <f t="shared" si="0"/>
        <v>68959737.390000001</v>
      </c>
      <c r="H5" s="25">
        <f t="shared" si="0"/>
        <v>70483157.010000005</v>
      </c>
      <c r="I5" s="25">
        <f t="shared" si="0"/>
        <v>65455417.339999996</v>
      </c>
      <c r="J5" s="25">
        <f t="shared" si="0"/>
        <v>64637061.430000007</v>
      </c>
      <c r="K5" s="25">
        <f t="shared" si="0"/>
        <v>75093989.150000006</v>
      </c>
      <c r="L5" s="25">
        <f t="shared" si="0"/>
        <v>78119352.019999996</v>
      </c>
      <c r="M5" s="25">
        <f t="shared" si="0"/>
        <v>76769086.459999993</v>
      </c>
      <c r="N5" s="25">
        <f t="shared" si="0"/>
        <v>73183110.219999984</v>
      </c>
      <c r="O5" s="25">
        <f>SUM(C5:N5)</f>
        <v>882770082.95999992</v>
      </c>
    </row>
    <row r="6" spans="1:15" x14ac:dyDescent="0.2">
      <c r="A6" s="12" t="s">
        <v>5</v>
      </c>
      <c r="B6" s="13" t="s">
        <v>8</v>
      </c>
      <c r="C6" s="25">
        <f t="shared" ref="C6:N6" si="1">IF(C149=0,0,(C5/C3/C149))</f>
        <v>251.83018793881794</v>
      </c>
      <c r="D6" s="25">
        <f t="shared" si="1"/>
        <v>232.61819369435116</v>
      </c>
      <c r="E6" s="25">
        <f t="shared" si="1"/>
        <v>234.85826794823939</v>
      </c>
      <c r="F6" s="25">
        <f t="shared" si="1"/>
        <v>225.29260129271645</v>
      </c>
      <c r="G6" s="25">
        <f t="shared" si="1"/>
        <v>215.33058528322709</v>
      </c>
      <c r="H6" s="25">
        <f t="shared" si="1"/>
        <v>216.42242552368322</v>
      </c>
      <c r="I6" s="25">
        <f t="shared" si="1"/>
        <v>198.74998709246444</v>
      </c>
      <c r="J6" s="25">
        <f t="shared" si="1"/>
        <v>217.95316164470407</v>
      </c>
      <c r="K6" s="25">
        <f t="shared" si="1"/>
        <v>225.78657993009105</v>
      </c>
      <c r="L6" s="25">
        <f t="shared" si="1"/>
        <v>242.33971277830011</v>
      </c>
      <c r="M6" s="25">
        <f t="shared" si="1"/>
        <v>236.75807757902609</v>
      </c>
      <c r="N6" s="25">
        <f t="shared" si="1"/>
        <v>229.0694573056216</v>
      </c>
      <c r="O6" s="25">
        <f>IF(O5=0,0,(O5/O3/O149))</f>
        <v>227.27676654630761</v>
      </c>
    </row>
    <row r="7" spans="1:15" x14ac:dyDescent="0.2">
      <c r="A7" s="12" t="s">
        <v>5</v>
      </c>
      <c r="B7" s="13" t="s">
        <v>9</v>
      </c>
      <c r="C7" s="26">
        <f t="shared" ref="C7:O7" si="2">IF(C4=0,0,(C5/C4))</f>
        <v>7.752655167465361E-2</v>
      </c>
      <c r="D7" s="26">
        <f t="shared" si="2"/>
        <v>7.4477511120704581E-2</v>
      </c>
      <c r="E7" s="26">
        <f t="shared" si="2"/>
        <v>7.6802901895255585E-2</v>
      </c>
      <c r="F7" s="26">
        <f t="shared" si="2"/>
        <v>7.6191351672601326E-2</v>
      </c>
      <c r="G7" s="26">
        <f t="shared" si="2"/>
        <v>7.4163456437840836E-2</v>
      </c>
      <c r="H7" s="26">
        <f t="shared" si="2"/>
        <v>7.6741448827210221E-2</v>
      </c>
      <c r="I7" s="26">
        <f t="shared" si="2"/>
        <v>7.5781715695239962E-2</v>
      </c>
      <c r="J7" s="26">
        <f t="shared" si="2"/>
        <v>7.5398594683040429E-2</v>
      </c>
      <c r="K7" s="26">
        <f t="shared" si="2"/>
        <v>7.5569338681617332E-2</v>
      </c>
      <c r="L7" s="26">
        <f t="shared" si="2"/>
        <v>7.6756831017644286E-2</v>
      </c>
      <c r="M7" s="26">
        <f t="shared" si="2"/>
        <v>7.6357284780800838E-2</v>
      </c>
      <c r="N7" s="26">
        <f t="shared" si="2"/>
        <v>7.4440042570795659E-2</v>
      </c>
      <c r="O7" s="26">
        <f t="shared" si="2"/>
        <v>7.5869517343719564E-2</v>
      </c>
    </row>
    <row r="8" spans="1:15" x14ac:dyDescent="0.2">
      <c r="A8" s="14"/>
      <c r="B8" s="15"/>
      <c r="C8" s="27"/>
      <c r="D8" s="27"/>
      <c r="E8" s="27"/>
      <c r="F8" s="27"/>
      <c r="G8" s="27"/>
      <c r="H8" s="28"/>
      <c r="I8" s="28"/>
      <c r="J8" s="28"/>
      <c r="K8" s="28"/>
      <c r="L8" s="28"/>
      <c r="M8" s="28"/>
      <c r="N8" s="28"/>
      <c r="O8" s="27"/>
    </row>
    <row r="9" spans="1:15" x14ac:dyDescent="0.2">
      <c r="A9" s="12" t="s">
        <v>5</v>
      </c>
      <c r="B9" s="17" t="s">
        <v>33</v>
      </c>
      <c r="C9" s="24">
        <f t="shared" ref="C9:N9" si="3">SUM(C159+C309+C459)</f>
        <v>5734</v>
      </c>
      <c r="D9" s="24">
        <f t="shared" si="3"/>
        <v>5706</v>
      </c>
      <c r="E9" s="24">
        <f t="shared" si="3"/>
        <v>5708</v>
      </c>
      <c r="F9" s="24">
        <f t="shared" si="3"/>
        <v>5730</v>
      </c>
      <c r="G9" s="24">
        <f t="shared" si="3"/>
        <v>5740</v>
      </c>
      <c r="H9" s="24">
        <f t="shared" si="3"/>
        <v>5690</v>
      </c>
      <c r="I9" s="24">
        <f t="shared" si="3"/>
        <v>5702</v>
      </c>
      <c r="J9" s="24">
        <f t="shared" si="3"/>
        <v>5693</v>
      </c>
      <c r="K9" s="24">
        <f t="shared" si="3"/>
        <v>5676</v>
      </c>
      <c r="L9" s="24">
        <f t="shared" si="3"/>
        <v>5681</v>
      </c>
      <c r="M9" s="24">
        <f t="shared" si="3"/>
        <v>5592</v>
      </c>
      <c r="N9" s="24">
        <f t="shared" si="3"/>
        <v>5582</v>
      </c>
      <c r="O9" s="24">
        <f>SUM(C9:N9)</f>
        <v>68234</v>
      </c>
    </row>
    <row r="10" spans="1:15" x14ac:dyDescent="0.2">
      <c r="A10" s="12" t="s">
        <v>5</v>
      </c>
      <c r="B10" s="13" t="s">
        <v>7</v>
      </c>
      <c r="C10" s="25">
        <f t="shared" ref="C10:N10" si="4">SUM(C160+C310+C460)</f>
        <v>416984538.60000002</v>
      </c>
      <c r="D10" s="25">
        <f t="shared" si="4"/>
        <v>404277373.81</v>
      </c>
      <c r="E10" s="25">
        <f t="shared" si="4"/>
        <v>381997018.94</v>
      </c>
      <c r="F10" s="25">
        <f t="shared" si="4"/>
        <v>383970030.44999999</v>
      </c>
      <c r="G10" s="25">
        <f t="shared" si="4"/>
        <v>357109098.44</v>
      </c>
      <c r="H10" s="25">
        <f t="shared" si="4"/>
        <v>345577803.65999997</v>
      </c>
      <c r="I10" s="25">
        <f t="shared" si="4"/>
        <v>322397818.00999999</v>
      </c>
      <c r="J10" s="25">
        <f t="shared" si="4"/>
        <v>323182113.91999996</v>
      </c>
      <c r="K10" s="25">
        <f t="shared" si="4"/>
        <v>370895483.40999997</v>
      </c>
      <c r="L10" s="25">
        <f t="shared" si="4"/>
        <v>375624798.19999999</v>
      </c>
      <c r="M10" s="25">
        <f t="shared" si="4"/>
        <v>374187867.21000004</v>
      </c>
      <c r="N10" s="25">
        <f t="shared" si="4"/>
        <v>352092213.78000003</v>
      </c>
      <c r="O10" s="25">
        <f>SUM(C10:N10)</f>
        <v>4408296158.4299994</v>
      </c>
    </row>
    <row r="11" spans="1:15" x14ac:dyDescent="0.2">
      <c r="A11" s="12" t="s">
        <v>5</v>
      </c>
      <c r="B11" s="13" t="s">
        <v>0</v>
      </c>
      <c r="C11" s="25">
        <f t="shared" ref="C11:N11" si="5">SUM(C161+C311+C461)</f>
        <v>41876936.159999996</v>
      </c>
      <c r="D11" s="25">
        <f t="shared" si="5"/>
        <v>38840999.229999997</v>
      </c>
      <c r="E11" s="25">
        <f t="shared" si="5"/>
        <v>37349049.480000004</v>
      </c>
      <c r="F11" s="25">
        <f t="shared" si="5"/>
        <v>36627409.660000004</v>
      </c>
      <c r="G11" s="25">
        <f t="shared" si="5"/>
        <v>34339321.07</v>
      </c>
      <c r="H11" s="25">
        <f t="shared" si="5"/>
        <v>33957641.659999996</v>
      </c>
      <c r="I11" s="25">
        <f t="shared" si="5"/>
        <v>32079110.220000003</v>
      </c>
      <c r="J11" s="25">
        <f t="shared" si="5"/>
        <v>31090571.740000002</v>
      </c>
      <c r="K11" s="25">
        <f t="shared" si="5"/>
        <v>36258393.840000004</v>
      </c>
      <c r="L11" s="25">
        <f t="shared" si="5"/>
        <v>36479020.060000002</v>
      </c>
      <c r="M11" s="25">
        <f t="shared" si="5"/>
        <v>36188442.809999995</v>
      </c>
      <c r="N11" s="25">
        <f t="shared" si="5"/>
        <v>34229716.479999997</v>
      </c>
      <c r="O11" s="25">
        <f>SUM(C11:N11)</f>
        <v>429316612.40999997</v>
      </c>
    </row>
    <row r="12" spans="1:15" x14ac:dyDescent="0.2">
      <c r="A12" s="12" t="s">
        <v>5</v>
      </c>
      <c r="B12" s="13" t="s">
        <v>8</v>
      </c>
      <c r="C12" s="25">
        <f>IF(C149=0,0,(C11/C9/C149))</f>
        <v>235.58927596566039</v>
      </c>
      <c r="D12" s="25">
        <f t="shared" ref="D12:N12" si="6">IF(D149=0,0,(D11/D9/D149))</f>
        <v>219.5820993747385</v>
      </c>
      <c r="E12" s="25">
        <f t="shared" si="6"/>
        <v>218.10937561317451</v>
      </c>
      <c r="F12" s="25">
        <f t="shared" si="6"/>
        <v>206.20058357259475</v>
      </c>
      <c r="G12" s="25">
        <f t="shared" si="6"/>
        <v>201.86215117782859</v>
      </c>
      <c r="H12" s="25">
        <f t="shared" si="6"/>
        <v>197.13952525108584</v>
      </c>
      <c r="I12" s="25">
        <f>IF(I149=0,0,(I11/I9/I149))</f>
        <v>184.73236016689617</v>
      </c>
      <c r="J12" s="25">
        <f t="shared" si="6"/>
        <v>198.91762577023258</v>
      </c>
      <c r="K12" s="25">
        <f t="shared" si="6"/>
        <v>208.51099441032366</v>
      </c>
      <c r="L12" s="25">
        <f t="shared" si="6"/>
        <v>216.66734376670487</v>
      </c>
      <c r="M12" s="25">
        <f>IF(M149=0,0,(M11/M9/M149))</f>
        <v>213.77217931987778</v>
      </c>
      <c r="N12" s="25">
        <f t="shared" si="6"/>
        <v>206.91337036442727</v>
      </c>
      <c r="O12" s="25">
        <f>IF(O11=0,0,(O11/O9/O149))</f>
        <v>209.14664718290172</v>
      </c>
    </row>
    <row r="13" spans="1:15" x14ac:dyDescent="0.2">
      <c r="A13" s="12" t="s">
        <v>5</v>
      </c>
      <c r="B13" s="13" t="s">
        <v>9</v>
      </c>
      <c r="C13" s="26">
        <f t="shared" ref="C13:O13" si="7">IF(C10=0,0,(C11/C10))</f>
        <v>0.10042803097831693</v>
      </c>
      <c r="D13" s="26">
        <f t="shared" si="7"/>
        <v>9.6075125016158516E-2</v>
      </c>
      <c r="E13" s="26">
        <f t="shared" si="7"/>
        <v>9.7773143841906246E-2</v>
      </c>
      <c r="F13" s="26">
        <f t="shared" si="7"/>
        <v>9.5391324205886349E-2</v>
      </c>
      <c r="G13" s="26">
        <f t="shared" si="7"/>
        <v>9.6159188382509253E-2</v>
      </c>
      <c r="H13" s="26">
        <f t="shared" si="7"/>
        <v>9.8263376004928682E-2</v>
      </c>
      <c r="I13" s="26">
        <f>IF(I10=0,0,(I11/I10))</f>
        <v>9.9501635643839834E-2</v>
      </c>
      <c r="J13" s="26">
        <f t="shared" si="7"/>
        <v>9.6201399770830504E-2</v>
      </c>
      <c r="K13" s="26">
        <f t="shared" si="7"/>
        <v>9.7759060063610403E-2</v>
      </c>
      <c r="L13" s="26">
        <f t="shared" si="7"/>
        <v>9.7115579788150427E-2</v>
      </c>
      <c r="M13" s="26">
        <f t="shared" si="7"/>
        <v>9.671196204149099E-2</v>
      </c>
      <c r="N13" s="26">
        <f t="shared" si="7"/>
        <v>9.721804442227161E-2</v>
      </c>
      <c r="O13" s="26">
        <f t="shared" si="7"/>
        <v>9.7388332584918635E-2</v>
      </c>
    </row>
    <row r="14" spans="1:15" ht="15" customHeight="1" x14ac:dyDescent="0.2">
      <c r="A14" s="14"/>
      <c r="B14" s="15"/>
      <c r="C14" s="27"/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28"/>
      <c r="O14" s="27"/>
    </row>
    <row r="15" spans="1:15" x14ac:dyDescent="0.2">
      <c r="A15" s="12" t="s">
        <v>5</v>
      </c>
      <c r="B15" s="17" t="s">
        <v>10</v>
      </c>
      <c r="C15" s="24">
        <f t="shared" ref="C15:N15" si="8">SUM(C165+C315+C465)</f>
        <v>239</v>
      </c>
      <c r="D15" s="24">
        <f t="shared" si="8"/>
        <v>239</v>
      </c>
      <c r="E15" s="24">
        <f t="shared" si="8"/>
        <v>239</v>
      </c>
      <c r="F15" s="24">
        <f t="shared" si="8"/>
        <v>239</v>
      </c>
      <c r="G15" s="24">
        <f t="shared" si="8"/>
        <v>223</v>
      </c>
      <c r="H15" s="24">
        <f t="shared" si="8"/>
        <v>218</v>
      </c>
      <c r="I15" s="24">
        <f t="shared" si="8"/>
        <v>219</v>
      </c>
      <c r="J15" s="24">
        <f t="shared" si="8"/>
        <v>218</v>
      </c>
      <c r="K15" s="24">
        <f t="shared" si="8"/>
        <v>215</v>
      </c>
      <c r="L15" s="24">
        <f t="shared" si="8"/>
        <v>216</v>
      </c>
      <c r="M15" s="24">
        <f t="shared" si="8"/>
        <v>213</v>
      </c>
      <c r="N15" s="24">
        <f t="shared" si="8"/>
        <v>209</v>
      </c>
      <c r="O15" s="24">
        <f>SUM(C15:N15)</f>
        <v>2687</v>
      </c>
    </row>
    <row r="16" spans="1:15" x14ac:dyDescent="0.2">
      <c r="A16" s="12" t="s">
        <v>5</v>
      </c>
      <c r="B16" s="13" t="s">
        <v>7</v>
      </c>
      <c r="C16" s="25">
        <f t="shared" ref="C16:N16" si="9">SUM(C166+C316+C466)</f>
        <v>21370268.399999999</v>
      </c>
      <c r="D16" s="25">
        <f t="shared" si="9"/>
        <v>19682480.5</v>
      </c>
      <c r="E16" s="25">
        <f t="shared" si="9"/>
        <v>20280729.050000001</v>
      </c>
      <c r="F16" s="25">
        <f t="shared" si="9"/>
        <v>19912203.25</v>
      </c>
      <c r="G16" s="25">
        <f t="shared" si="9"/>
        <v>18245901.800000001</v>
      </c>
      <c r="H16" s="25">
        <f t="shared" si="9"/>
        <v>17924717.539999999</v>
      </c>
      <c r="I16" s="25">
        <f t="shared" si="9"/>
        <v>15181160.23</v>
      </c>
      <c r="J16" s="25">
        <f t="shared" si="9"/>
        <v>15084642.98</v>
      </c>
      <c r="K16" s="25">
        <f t="shared" si="9"/>
        <v>17260163.68</v>
      </c>
      <c r="L16" s="25">
        <f t="shared" si="9"/>
        <v>18026527.41</v>
      </c>
      <c r="M16" s="25">
        <f t="shared" si="9"/>
        <v>17510022.359999999</v>
      </c>
      <c r="N16" s="25">
        <f t="shared" si="9"/>
        <v>16112810.309999999</v>
      </c>
      <c r="O16" s="25">
        <f>SUM(C16:N16)</f>
        <v>216591627.50999999</v>
      </c>
    </row>
    <row r="17" spans="1:15" x14ac:dyDescent="0.2">
      <c r="A17" s="12" t="s">
        <v>5</v>
      </c>
      <c r="B17" s="13" t="s">
        <v>0</v>
      </c>
      <c r="C17" s="25">
        <f t="shared" ref="C17:N17" si="10">SUM(C167+C317+C467)</f>
        <v>1446664.23</v>
      </c>
      <c r="D17" s="25">
        <f t="shared" si="10"/>
        <v>1356873.19</v>
      </c>
      <c r="E17" s="25">
        <f t="shared" si="10"/>
        <v>1166611.76</v>
      </c>
      <c r="F17" s="25">
        <f t="shared" si="10"/>
        <v>1602293.3399999999</v>
      </c>
      <c r="G17" s="25">
        <f t="shared" si="10"/>
        <v>1221824.72</v>
      </c>
      <c r="H17" s="25">
        <f t="shared" si="10"/>
        <v>1263060.72</v>
      </c>
      <c r="I17" s="25">
        <f t="shared" si="10"/>
        <v>993467.7300000001</v>
      </c>
      <c r="J17" s="25">
        <f t="shared" si="10"/>
        <v>1025878.12</v>
      </c>
      <c r="K17" s="25">
        <f t="shared" si="10"/>
        <v>1293110.57</v>
      </c>
      <c r="L17" s="25">
        <f t="shared" si="10"/>
        <v>1201066.76</v>
      </c>
      <c r="M17" s="25">
        <f t="shared" si="10"/>
        <v>1288976.6299999999</v>
      </c>
      <c r="N17" s="25">
        <f t="shared" si="10"/>
        <v>1150905.72</v>
      </c>
      <c r="O17" s="25">
        <f>SUM(C17:N17)</f>
        <v>15010733.49</v>
      </c>
    </row>
    <row r="18" spans="1:15" x14ac:dyDescent="0.2">
      <c r="A18" s="12" t="s">
        <v>5</v>
      </c>
      <c r="B18" s="13" t="s">
        <v>8</v>
      </c>
      <c r="C18" s="25">
        <f>IF(C149=0,0,(C17/C15/C149))</f>
        <v>195.25769064651101</v>
      </c>
      <c r="D18" s="25">
        <f t="shared" ref="D18:N18" si="11">IF(D149=0,0,(D17/D15/D149))</f>
        <v>183.13850587123767</v>
      </c>
      <c r="E18" s="25">
        <f t="shared" si="11"/>
        <v>162.70735843793585</v>
      </c>
      <c r="F18" s="25">
        <f t="shared" si="11"/>
        <v>216.26310433256847</v>
      </c>
      <c r="G18" s="25">
        <f t="shared" si="11"/>
        <v>184.87540124900272</v>
      </c>
      <c r="H18" s="25">
        <f t="shared" si="11"/>
        <v>191.38865360773616</v>
      </c>
      <c r="I18" s="25">
        <f>IF(I149=0,0,(I17/I15/I149))</f>
        <v>148.95583766101004</v>
      </c>
      <c r="J18" s="25">
        <f t="shared" si="11"/>
        <v>171.40560362111916</v>
      </c>
      <c r="K18" s="25">
        <f t="shared" si="11"/>
        <v>196.31793899661861</v>
      </c>
      <c r="L18" s="25">
        <f t="shared" si="11"/>
        <v>187.62403942285846</v>
      </c>
      <c r="M18" s="25">
        <f t="shared" si="11"/>
        <v>199.90050515304034</v>
      </c>
      <c r="N18" s="25">
        <f t="shared" si="11"/>
        <v>185.80977074588313</v>
      </c>
      <c r="O18" s="25">
        <f>IF(O17=0,0,(O17/O15/O149))</f>
        <v>185.69845566062926</v>
      </c>
    </row>
    <row r="19" spans="1:15" x14ac:dyDescent="0.2">
      <c r="A19" s="12" t="s">
        <v>5</v>
      </c>
      <c r="B19" s="13" t="s">
        <v>9</v>
      </c>
      <c r="C19" s="26">
        <f t="shared" ref="C19:O19" si="12">IF(C16=0,0,(C17/C16))</f>
        <v>6.7695182995455502E-2</v>
      </c>
      <c r="D19" s="26">
        <f t="shared" si="12"/>
        <v>6.8938119359498409E-2</v>
      </c>
      <c r="E19" s="26">
        <f t="shared" si="12"/>
        <v>5.7523166801540598E-2</v>
      </c>
      <c r="F19" s="26">
        <f t="shared" si="12"/>
        <v>8.0467908040261688E-2</v>
      </c>
      <c r="G19" s="26">
        <f t="shared" si="12"/>
        <v>6.6964337164195406E-2</v>
      </c>
      <c r="H19" s="26">
        <f t="shared" si="12"/>
        <v>7.0464748868784691E-2</v>
      </c>
      <c r="I19" s="26">
        <f>IF(I16=0,0,(I17/I16))</f>
        <v>6.5440830275723935E-2</v>
      </c>
      <c r="J19" s="26">
        <f t="shared" si="12"/>
        <v>6.8008114037578629E-2</v>
      </c>
      <c r="K19" s="26">
        <f t="shared" si="12"/>
        <v>7.4918789530274033E-2</v>
      </c>
      <c r="L19" s="26">
        <f t="shared" si="12"/>
        <v>6.6627738814172416E-2</v>
      </c>
      <c r="M19" s="26">
        <f t="shared" si="12"/>
        <v>7.3613648429401546E-2</v>
      </c>
      <c r="N19" s="26">
        <f t="shared" si="12"/>
        <v>7.1427994115075014E-2</v>
      </c>
      <c r="O19" s="26">
        <f t="shared" si="12"/>
        <v>6.9304310894043944E-2</v>
      </c>
    </row>
    <row r="20" spans="1:15" x14ac:dyDescent="0.2">
      <c r="A20" s="14"/>
      <c r="B20" s="15"/>
      <c r="C20" s="29"/>
      <c r="D20" s="29"/>
      <c r="E20" s="29"/>
      <c r="F20" s="29"/>
      <c r="G20" s="29"/>
      <c r="H20" s="30"/>
      <c r="I20" s="30"/>
      <c r="J20" s="30"/>
      <c r="K20" s="30"/>
      <c r="L20" s="30"/>
      <c r="M20" s="30"/>
      <c r="N20" s="30"/>
      <c r="O20" s="29"/>
    </row>
    <row r="21" spans="1:15" x14ac:dyDescent="0.2">
      <c r="A21" s="12" t="s">
        <v>5</v>
      </c>
      <c r="B21" s="17" t="s">
        <v>11</v>
      </c>
      <c r="C21" s="24">
        <f t="shared" ref="C21:N21" si="13">SUM(C171+C321+C471)</f>
        <v>47</v>
      </c>
      <c r="D21" s="24">
        <f t="shared" si="13"/>
        <v>47</v>
      </c>
      <c r="E21" s="24">
        <f t="shared" si="13"/>
        <v>47</v>
      </c>
      <c r="F21" s="24">
        <f t="shared" si="13"/>
        <v>48</v>
      </c>
      <c r="G21" s="24">
        <f t="shared" si="13"/>
        <v>48</v>
      </c>
      <c r="H21" s="24">
        <f t="shared" si="13"/>
        <v>51</v>
      </c>
      <c r="I21" s="24">
        <f t="shared" si="13"/>
        <v>50</v>
      </c>
      <c r="J21" s="24">
        <f t="shared" si="13"/>
        <v>50</v>
      </c>
      <c r="K21" s="24">
        <f t="shared" si="13"/>
        <v>50</v>
      </c>
      <c r="L21" s="24">
        <f t="shared" si="13"/>
        <v>47</v>
      </c>
      <c r="M21" s="24">
        <f t="shared" si="13"/>
        <v>46</v>
      </c>
      <c r="N21" s="24">
        <f t="shared" si="13"/>
        <v>46</v>
      </c>
      <c r="O21" s="24">
        <f>SUM(C21:N21)</f>
        <v>577</v>
      </c>
    </row>
    <row r="22" spans="1:15" x14ac:dyDescent="0.2">
      <c r="A22" s="12" t="s">
        <v>5</v>
      </c>
      <c r="B22" s="13" t="s">
        <v>7</v>
      </c>
      <c r="C22" s="25">
        <f t="shared" ref="C22:N22" si="14">SUM(C172+C322+C472)</f>
        <v>6567355.2999999998</v>
      </c>
      <c r="D22" s="25">
        <f t="shared" si="14"/>
        <v>6232282.2000000002</v>
      </c>
      <c r="E22" s="25">
        <f t="shared" si="14"/>
        <v>6240454.3899999997</v>
      </c>
      <c r="F22" s="25">
        <f t="shared" si="14"/>
        <v>6213164.0199999996</v>
      </c>
      <c r="G22" s="25">
        <f t="shared" si="14"/>
        <v>6579566.5599999996</v>
      </c>
      <c r="H22" s="25">
        <f t="shared" si="14"/>
        <v>6699519.3200000003</v>
      </c>
      <c r="I22" s="25">
        <f t="shared" si="14"/>
        <v>5673724.2300000004</v>
      </c>
      <c r="J22" s="25">
        <f t="shared" si="14"/>
        <v>6097769.5</v>
      </c>
      <c r="K22" s="25">
        <f t="shared" si="14"/>
        <v>6829495.2000000002</v>
      </c>
      <c r="L22" s="25">
        <f t="shared" si="14"/>
        <v>6303561.2000000002</v>
      </c>
      <c r="M22" s="25">
        <f t="shared" si="14"/>
        <v>6068534.7000000002</v>
      </c>
      <c r="N22" s="25">
        <f t="shared" si="14"/>
        <v>5353525.9000000004</v>
      </c>
      <c r="O22" s="25">
        <f>SUM(C22:N22)</f>
        <v>74858952.520000011</v>
      </c>
    </row>
    <row r="23" spans="1:15" x14ac:dyDescent="0.2">
      <c r="A23" s="12" t="s">
        <v>5</v>
      </c>
      <c r="B23" s="13" t="s">
        <v>0</v>
      </c>
      <c r="C23" s="25">
        <f t="shared" ref="C23:N23" si="15">SUM(C173+C323+C473)</f>
        <v>475325.48</v>
      </c>
      <c r="D23" s="25">
        <f t="shared" si="15"/>
        <v>382612.18</v>
      </c>
      <c r="E23" s="25">
        <f t="shared" si="15"/>
        <v>358424.33</v>
      </c>
      <c r="F23" s="25">
        <f t="shared" si="15"/>
        <v>490739.12</v>
      </c>
      <c r="G23" s="25">
        <f t="shared" si="15"/>
        <v>505391.67</v>
      </c>
      <c r="H23" s="25">
        <f t="shared" si="15"/>
        <v>383883.18</v>
      </c>
      <c r="I23" s="25">
        <f t="shared" si="15"/>
        <v>390380.59</v>
      </c>
      <c r="J23" s="25">
        <f t="shared" si="15"/>
        <v>251865.63</v>
      </c>
      <c r="K23" s="25">
        <f t="shared" si="15"/>
        <v>463148.19</v>
      </c>
      <c r="L23" s="25">
        <f t="shared" si="15"/>
        <v>428338.25</v>
      </c>
      <c r="M23" s="25">
        <f t="shared" si="15"/>
        <v>506065.02</v>
      </c>
      <c r="N23" s="25">
        <f t="shared" si="15"/>
        <v>425205.24</v>
      </c>
      <c r="O23" s="25">
        <f>SUM(C23:N23)</f>
        <v>5061378.88</v>
      </c>
    </row>
    <row r="24" spans="1:15" x14ac:dyDescent="0.2">
      <c r="A24" s="12" t="s">
        <v>5</v>
      </c>
      <c r="B24" s="13" t="s">
        <v>8</v>
      </c>
      <c r="C24" s="25">
        <f>IF(C149=0,0,(C23/C21/C149))</f>
        <v>326.23574468085104</v>
      </c>
      <c r="D24" s="25">
        <f t="shared" ref="D24:N24" si="16">IF(D149=0,0,(D23/D21/D149))</f>
        <v>262.60273164035686</v>
      </c>
      <c r="E24" s="25">
        <f t="shared" si="16"/>
        <v>254.20165248226951</v>
      </c>
      <c r="F24" s="25">
        <f t="shared" si="16"/>
        <v>329.79779569892474</v>
      </c>
      <c r="G24" s="25">
        <f t="shared" si="16"/>
        <v>355.2727741564417</v>
      </c>
      <c r="H24" s="25">
        <f t="shared" si="16"/>
        <v>248.64364246599538</v>
      </c>
      <c r="I24" s="25">
        <f>IF(I149=0,0,(I23/I21/I149))</f>
        <v>256.36934268656722</v>
      </c>
      <c r="J24" s="25">
        <f t="shared" si="16"/>
        <v>183.47827350993379</v>
      </c>
      <c r="K24" s="25">
        <f t="shared" si="16"/>
        <v>302.35193412462905</v>
      </c>
      <c r="L24" s="25">
        <f t="shared" si="16"/>
        <v>307.51342840360269</v>
      </c>
      <c r="M24" s="25">
        <f t="shared" si="16"/>
        <v>363.41005483744618</v>
      </c>
      <c r="N24" s="25">
        <f t="shared" si="16"/>
        <v>311.90034942651369</v>
      </c>
      <c r="O24" s="25">
        <f>IF(O23=0,0,(O23/O21/O149))</f>
        <v>291.58627613455786</v>
      </c>
    </row>
    <row r="25" spans="1:15" x14ac:dyDescent="0.2">
      <c r="A25" s="12" t="s">
        <v>5</v>
      </c>
      <c r="B25" s="13" t="s">
        <v>9</v>
      </c>
      <c r="C25" s="26">
        <f t="shared" ref="C25:O25" si="17">IF(C22=0,0,(C23/C22))</f>
        <v>7.2377000830151528E-2</v>
      </c>
      <c r="D25" s="26">
        <f t="shared" si="17"/>
        <v>6.1391985748013779E-2</v>
      </c>
      <c r="E25" s="26">
        <f t="shared" si="17"/>
        <v>5.743561407553209E-2</v>
      </c>
      <c r="F25" s="26">
        <f t="shared" si="17"/>
        <v>7.8983770333492659E-2</v>
      </c>
      <c r="G25" s="26">
        <f t="shared" si="17"/>
        <v>7.6812304487121105E-2</v>
      </c>
      <c r="H25" s="26">
        <f t="shared" si="17"/>
        <v>5.7300107912816645E-2</v>
      </c>
      <c r="I25" s="26">
        <f>IF(I22=0,0,(I23/I22))</f>
        <v>6.8804999005036241E-2</v>
      </c>
      <c r="J25" s="26">
        <f t="shared" si="17"/>
        <v>4.1304550786972191E-2</v>
      </c>
      <c r="K25" s="26">
        <f t="shared" si="17"/>
        <v>6.7815874590555394E-2</v>
      </c>
      <c r="L25" s="26">
        <f t="shared" si="17"/>
        <v>6.7951787316667914E-2</v>
      </c>
      <c r="M25" s="26">
        <f t="shared" si="17"/>
        <v>8.3391633238910204E-2</v>
      </c>
      <c r="N25" s="26">
        <f t="shared" si="17"/>
        <v>7.9425269988887132E-2</v>
      </c>
      <c r="O25" s="26">
        <f t="shared" si="17"/>
        <v>6.7612205482674298E-2</v>
      </c>
    </row>
    <row r="26" spans="1:15" x14ac:dyDescent="0.2">
      <c r="A26" s="14"/>
      <c r="B26" s="15"/>
      <c r="C26" s="29"/>
      <c r="D26" s="29"/>
      <c r="E26" s="29"/>
      <c r="F26" s="29"/>
      <c r="G26" s="29"/>
      <c r="H26" s="30"/>
      <c r="I26" s="30"/>
      <c r="J26" s="30"/>
      <c r="K26" s="30"/>
      <c r="L26" s="30"/>
      <c r="M26" s="30"/>
      <c r="N26" s="30"/>
      <c r="O26" s="29"/>
    </row>
    <row r="27" spans="1:15" x14ac:dyDescent="0.2">
      <c r="A27" s="12" t="s">
        <v>5</v>
      </c>
      <c r="B27" s="17" t="s">
        <v>12</v>
      </c>
      <c r="C27" s="24">
        <f t="shared" ref="C27:N27" si="18">SUM(C177+C327+C477)</f>
        <v>506</v>
      </c>
      <c r="D27" s="24">
        <f t="shared" si="18"/>
        <v>506</v>
      </c>
      <c r="E27" s="24">
        <f t="shared" si="18"/>
        <v>506</v>
      </c>
      <c r="F27" s="24">
        <f t="shared" si="18"/>
        <v>503</v>
      </c>
      <c r="G27" s="24">
        <f t="shared" si="18"/>
        <v>493</v>
      </c>
      <c r="H27" s="24">
        <f t="shared" si="18"/>
        <v>461</v>
      </c>
      <c r="I27" s="24">
        <f t="shared" si="18"/>
        <v>448</v>
      </c>
      <c r="J27" s="24">
        <f t="shared" si="18"/>
        <v>445</v>
      </c>
      <c r="K27" s="24">
        <f t="shared" si="18"/>
        <v>441</v>
      </c>
      <c r="L27" s="24">
        <f t="shared" si="18"/>
        <v>441</v>
      </c>
      <c r="M27" s="24">
        <f t="shared" si="18"/>
        <v>427</v>
      </c>
      <c r="N27" s="24">
        <f t="shared" si="18"/>
        <v>435</v>
      </c>
      <c r="O27" s="24">
        <f>SUM(C27:N27)</f>
        <v>5612</v>
      </c>
    </row>
    <row r="28" spans="1:15" x14ac:dyDescent="0.2">
      <c r="A28" s="12" t="s">
        <v>5</v>
      </c>
      <c r="B28" s="13" t="s">
        <v>7</v>
      </c>
      <c r="C28" s="25">
        <f t="shared" ref="C28:N28" si="19">SUM(C178+C328+C478)</f>
        <v>27559337</v>
      </c>
      <c r="D28" s="25">
        <f t="shared" si="19"/>
        <v>25053835.5</v>
      </c>
      <c r="E28" s="25">
        <f t="shared" si="19"/>
        <v>23620961</v>
      </c>
      <c r="F28" s="25">
        <f t="shared" si="19"/>
        <v>22796318.5</v>
      </c>
      <c r="G28" s="25">
        <f t="shared" si="19"/>
        <v>20788088.5</v>
      </c>
      <c r="H28" s="25">
        <f t="shared" si="19"/>
        <v>19674611.5</v>
      </c>
      <c r="I28" s="25">
        <f t="shared" si="19"/>
        <v>17773330.550000001</v>
      </c>
      <c r="J28" s="25">
        <f t="shared" si="19"/>
        <v>18155634.5</v>
      </c>
      <c r="K28" s="25">
        <f t="shared" si="19"/>
        <v>20963858.810000002</v>
      </c>
      <c r="L28" s="25">
        <f t="shared" si="19"/>
        <v>22089314</v>
      </c>
      <c r="M28" s="25">
        <f t="shared" si="19"/>
        <v>21352305.25</v>
      </c>
      <c r="N28" s="25">
        <f t="shared" si="19"/>
        <v>20684729.259999998</v>
      </c>
      <c r="O28" s="25">
        <f>SUM(C28:N28)</f>
        <v>260512324.37</v>
      </c>
    </row>
    <row r="29" spans="1:15" x14ac:dyDescent="0.2">
      <c r="A29" s="12" t="s">
        <v>5</v>
      </c>
      <c r="B29" s="13" t="s">
        <v>0</v>
      </c>
      <c r="C29" s="25">
        <f t="shared" ref="C29:N29" si="20">SUM(C179+C329+C479)</f>
        <v>1955424.9100000001</v>
      </c>
      <c r="D29" s="25">
        <f t="shared" si="20"/>
        <v>1637166.1600000001</v>
      </c>
      <c r="E29" s="25">
        <f t="shared" si="20"/>
        <v>1649387.05</v>
      </c>
      <c r="F29" s="25">
        <f t="shared" si="20"/>
        <v>1553624.3399999999</v>
      </c>
      <c r="G29" s="25">
        <f t="shared" si="20"/>
        <v>1395675.65</v>
      </c>
      <c r="H29" s="25">
        <f t="shared" si="20"/>
        <v>1333205.17</v>
      </c>
      <c r="I29" s="25">
        <f t="shared" si="20"/>
        <v>1179523.7</v>
      </c>
      <c r="J29" s="25">
        <f t="shared" si="20"/>
        <v>1200715.18</v>
      </c>
      <c r="K29" s="25">
        <f t="shared" si="20"/>
        <v>1352498.49</v>
      </c>
      <c r="L29" s="25">
        <f t="shared" si="20"/>
        <v>1574940.4100000001</v>
      </c>
      <c r="M29" s="25">
        <f t="shared" si="20"/>
        <v>1637934.7000000002</v>
      </c>
      <c r="N29" s="25">
        <f t="shared" si="20"/>
        <v>1565368.39</v>
      </c>
      <c r="O29" s="25">
        <f>SUM(C29:N29)</f>
        <v>18035464.149999999</v>
      </c>
    </row>
    <row r="30" spans="1:15" x14ac:dyDescent="0.2">
      <c r="A30" s="12" t="s">
        <v>5</v>
      </c>
      <c r="B30" s="13" t="s">
        <v>8</v>
      </c>
      <c r="C30" s="25">
        <f>IF(C149=0,0,(C29/C27/C149))</f>
        <v>124.66051957159252</v>
      </c>
      <c r="D30" s="25">
        <f t="shared" ref="D30:N30" si="21">IF(D149=0,0,(D29/D27/D149))</f>
        <v>104.37116919546092</v>
      </c>
      <c r="E30" s="25">
        <f t="shared" si="21"/>
        <v>108.65527338603425</v>
      </c>
      <c r="F30" s="25">
        <f t="shared" si="21"/>
        <v>99.636012313217464</v>
      </c>
      <c r="G30" s="25">
        <f t="shared" si="21"/>
        <v>95.524036822260101</v>
      </c>
      <c r="H30" s="25">
        <f t="shared" si="21"/>
        <v>95.531042126725424</v>
      </c>
      <c r="I30" s="25">
        <f>IF(I149=0,0,(I29/I27/I149))</f>
        <v>86.452296775053313</v>
      </c>
      <c r="J30" s="25">
        <f t="shared" si="21"/>
        <v>98.280132301510534</v>
      </c>
      <c r="K30" s="25">
        <f t="shared" si="21"/>
        <v>100.10620178041542</v>
      </c>
      <c r="L30" s="25">
        <f t="shared" si="21"/>
        <v>120.50376660684725</v>
      </c>
      <c r="M30" s="25">
        <f t="shared" si="21"/>
        <v>126.71182915937015</v>
      </c>
      <c r="N30" s="25">
        <f t="shared" si="21"/>
        <v>121.4233995486919</v>
      </c>
      <c r="O30" s="25">
        <f>IF(O29=0,0,(O29/O27/O149))</f>
        <v>106.82765749294646</v>
      </c>
    </row>
    <row r="31" spans="1:15" x14ac:dyDescent="0.2">
      <c r="A31" s="12" t="s">
        <v>5</v>
      </c>
      <c r="B31" s="13" t="s">
        <v>9</v>
      </c>
      <c r="C31" s="26">
        <f t="shared" ref="C31:O31" si="22">IF(C28=0,0,(C29/C28))</f>
        <v>7.0953263861173441E-2</v>
      </c>
      <c r="D31" s="26">
        <f t="shared" si="22"/>
        <v>6.534592916920845E-2</v>
      </c>
      <c r="E31" s="26">
        <f t="shared" si="22"/>
        <v>6.9827262743459087E-2</v>
      </c>
      <c r="F31" s="26">
        <f t="shared" si="22"/>
        <v>6.8152422944959282E-2</v>
      </c>
      <c r="G31" s="26">
        <f t="shared" si="22"/>
        <v>6.7138238804399925E-2</v>
      </c>
      <c r="H31" s="26">
        <f t="shared" si="22"/>
        <v>6.7762718974145944E-2</v>
      </c>
      <c r="I31" s="26">
        <f>IF(I28=0,0,(I29/I28))</f>
        <v>6.6364809717669934E-2</v>
      </c>
      <c r="J31" s="26">
        <f t="shared" si="22"/>
        <v>6.6134575467467135E-2</v>
      </c>
      <c r="K31" s="26">
        <f t="shared" si="22"/>
        <v>6.4515722141519224E-2</v>
      </c>
      <c r="L31" s="26">
        <f t="shared" si="22"/>
        <v>7.1298746986891495E-2</v>
      </c>
      <c r="M31" s="26">
        <f t="shared" si="22"/>
        <v>7.6709970226751051E-2</v>
      </c>
      <c r="N31" s="26">
        <f t="shared" si="22"/>
        <v>7.5677489916539525E-2</v>
      </c>
      <c r="O31" s="26">
        <f t="shared" si="22"/>
        <v>6.9230752109772045E-2</v>
      </c>
    </row>
    <row r="32" spans="1:15" x14ac:dyDescent="0.2">
      <c r="A32" s="14"/>
      <c r="B32" s="15"/>
      <c r="C32" s="29"/>
      <c r="D32" s="29"/>
      <c r="E32" s="29"/>
      <c r="F32" s="29"/>
      <c r="G32" s="29"/>
      <c r="H32" s="30"/>
      <c r="I32" s="30"/>
      <c r="J32" s="30"/>
      <c r="K32" s="30"/>
      <c r="L32" s="30"/>
      <c r="M32" s="30"/>
      <c r="N32" s="30"/>
      <c r="O32" s="29"/>
    </row>
    <row r="33" spans="1:15" x14ac:dyDescent="0.2">
      <c r="A33" s="12" t="s">
        <v>5</v>
      </c>
      <c r="B33" s="17" t="s">
        <v>13</v>
      </c>
      <c r="C33" s="24">
        <f t="shared" ref="C33:N33" si="23">SUM(C183+C333+C483)</f>
        <v>39</v>
      </c>
      <c r="D33" s="24">
        <f t="shared" si="23"/>
        <v>39</v>
      </c>
      <c r="E33" s="24">
        <f t="shared" si="23"/>
        <v>38</v>
      </c>
      <c r="F33" s="24">
        <f t="shared" si="23"/>
        <v>36</v>
      </c>
      <c r="G33" s="24">
        <f t="shared" si="23"/>
        <v>33</v>
      </c>
      <c r="H33" s="24">
        <f t="shared" si="23"/>
        <v>32</v>
      </c>
      <c r="I33" s="24">
        <f t="shared" si="23"/>
        <v>32</v>
      </c>
      <c r="J33" s="24">
        <f t="shared" si="23"/>
        <v>32</v>
      </c>
      <c r="K33" s="24">
        <f t="shared" si="23"/>
        <v>33</v>
      </c>
      <c r="L33" s="24">
        <f t="shared" si="23"/>
        <v>33</v>
      </c>
      <c r="M33" s="24">
        <f t="shared" si="23"/>
        <v>33</v>
      </c>
      <c r="N33" s="24">
        <f t="shared" si="23"/>
        <v>32</v>
      </c>
      <c r="O33" s="24">
        <f>SUM(C33:N33)</f>
        <v>412</v>
      </c>
    </row>
    <row r="34" spans="1:15" x14ac:dyDescent="0.2">
      <c r="A34" s="12" t="s">
        <v>5</v>
      </c>
      <c r="B34" s="13" t="s">
        <v>7</v>
      </c>
      <c r="C34" s="25">
        <f t="shared" ref="C34:N34" si="24">SUM(C184+C334+C484)</f>
        <v>2352349.5</v>
      </c>
      <c r="D34" s="25">
        <f t="shared" si="24"/>
        <v>1966585</v>
      </c>
      <c r="E34" s="25">
        <f t="shared" si="24"/>
        <v>1849978</v>
      </c>
      <c r="F34" s="25">
        <f t="shared" si="24"/>
        <v>1683709.5</v>
      </c>
      <c r="G34" s="25">
        <f t="shared" si="24"/>
        <v>1419279</v>
      </c>
      <c r="H34" s="25">
        <f t="shared" si="24"/>
        <v>1591819</v>
      </c>
      <c r="I34" s="25">
        <f t="shared" si="24"/>
        <v>1290799.5</v>
      </c>
      <c r="J34" s="25">
        <f t="shared" si="24"/>
        <v>1375852.5</v>
      </c>
      <c r="K34" s="25">
        <f t="shared" si="24"/>
        <v>1700403.5</v>
      </c>
      <c r="L34" s="25">
        <f t="shared" si="24"/>
        <v>1790311</v>
      </c>
      <c r="M34" s="25">
        <f t="shared" si="24"/>
        <v>1727217</v>
      </c>
      <c r="N34" s="25">
        <f t="shared" si="24"/>
        <v>1654218</v>
      </c>
      <c r="O34" s="25">
        <f>SUM(C34:N34)</f>
        <v>20402521.5</v>
      </c>
    </row>
    <row r="35" spans="1:15" x14ac:dyDescent="0.2">
      <c r="A35" s="12" t="s">
        <v>5</v>
      </c>
      <c r="B35" s="13" t="s">
        <v>0</v>
      </c>
      <c r="C35" s="25">
        <f t="shared" ref="C35:N35" si="25">SUM(C185+C335+C485)</f>
        <v>144253.46000000002</v>
      </c>
      <c r="D35" s="25">
        <f t="shared" si="25"/>
        <v>159626.58000000002</v>
      </c>
      <c r="E35" s="25">
        <f t="shared" si="25"/>
        <v>131108.83000000002</v>
      </c>
      <c r="F35" s="25">
        <f t="shared" si="25"/>
        <v>108668.9</v>
      </c>
      <c r="G35" s="25">
        <f t="shared" si="25"/>
        <v>101825.54999999999</v>
      </c>
      <c r="H35" s="25">
        <f t="shared" si="25"/>
        <v>113836.45000000001</v>
      </c>
      <c r="I35" s="25">
        <f t="shared" si="25"/>
        <v>63787.37</v>
      </c>
      <c r="J35" s="25">
        <f t="shared" si="25"/>
        <v>89891.97</v>
      </c>
      <c r="K35" s="25">
        <f t="shared" si="25"/>
        <v>110342.04000000001</v>
      </c>
      <c r="L35" s="25">
        <f t="shared" si="25"/>
        <v>125690.18</v>
      </c>
      <c r="M35" s="25">
        <f t="shared" si="25"/>
        <v>127639.54999999999</v>
      </c>
      <c r="N35" s="25">
        <f t="shared" si="25"/>
        <v>133490.64000000001</v>
      </c>
      <c r="O35" s="25">
        <f>SUM(C35:N35)</f>
        <v>1410161.52</v>
      </c>
    </row>
    <row r="36" spans="1:15" x14ac:dyDescent="0.2">
      <c r="A36" s="12" t="s">
        <v>5</v>
      </c>
      <c r="B36" s="13" t="s">
        <v>8</v>
      </c>
      <c r="C36" s="25">
        <f>IF(C149=0,0,(C35/C33/C149))</f>
        <v>119.31634408602153</v>
      </c>
      <c r="D36" s="25">
        <f t="shared" ref="D36:N36" si="26">IF(D149=0,0,(D35/D33/D149))</f>
        <v>132.03191066997519</v>
      </c>
      <c r="E36" s="25">
        <f t="shared" si="26"/>
        <v>115.0077456140351</v>
      </c>
      <c r="F36" s="25">
        <f t="shared" si="26"/>
        <v>97.373566308243724</v>
      </c>
      <c r="G36" s="25">
        <f t="shared" si="26"/>
        <v>104.11610429447852</v>
      </c>
      <c r="H36" s="25">
        <f t="shared" si="26"/>
        <v>117.51135041291292</v>
      </c>
      <c r="I36" s="25">
        <f>IF(I149=0,0,(I35/I33/I149))</f>
        <v>65.453458022388062</v>
      </c>
      <c r="J36" s="25">
        <f t="shared" si="26"/>
        <v>102.3190883692053</v>
      </c>
      <c r="K36" s="25">
        <f t="shared" si="26"/>
        <v>109.14148367952524</v>
      </c>
      <c r="L36" s="25">
        <f t="shared" si="26"/>
        <v>128.51756646216768</v>
      </c>
      <c r="M36" s="25">
        <f t="shared" si="26"/>
        <v>127.76731731731729</v>
      </c>
      <c r="N36" s="25">
        <f t="shared" si="26"/>
        <v>140.75891871165646</v>
      </c>
      <c r="O36" s="25">
        <f>IF(O35=0,0,(O35/O33/O149))</f>
        <v>113.77469703896942</v>
      </c>
    </row>
    <row r="37" spans="1:15" x14ac:dyDescent="0.2">
      <c r="A37" s="12" t="s">
        <v>5</v>
      </c>
      <c r="B37" s="13" t="s">
        <v>9</v>
      </c>
      <c r="C37" s="26">
        <f t="shared" ref="C37:O37" si="27">IF(C34=0,0,(C35/C34))</f>
        <v>6.1323140970336261E-2</v>
      </c>
      <c r="D37" s="26">
        <f t="shared" si="27"/>
        <v>8.1169428222019391E-2</v>
      </c>
      <c r="E37" s="26">
        <f t="shared" si="27"/>
        <v>7.0870480621931728E-2</v>
      </c>
      <c r="F37" s="26">
        <f t="shared" si="27"/>
        <v>6.4541359420968988E-2</v>
      </c>
      <c r="G37" s="26">
        <f t="shared" si="27"/>
        <v>7.1744561851475278E-2</v>
      </c>
      <c r="H37" s="26">
        <f t="shared" si="27"/>
        <v>7.1513438399717563E-2</v>
      </c>
      <c r="I37" s="26">
        <f>IF(I34=0,0,(I35/I34))</f>
        <v>4.9416946628814157E-2</v>
      </c>
      <c r="J37" s="26">
        <f t="shared" si="27"/>
        <v>6.5335470190300199E-2</v>
      </c>
      <c r="K37" s="26">
        <f t="shared" si="27"/>
        <v>6.4891680121806392E-2</v>
      </c>
      <c r="L37" s="26">
        <f t="shared" si="27"/>
        <v>7.0205779889639289E-2</v>
      </c>
      <c r="M37" s="26">
        <f t="shared" si="27"/>
        <v>7.3898965792948995E-2</v>
      </c>
      <c r="N37" s="26">
        <f t="shared" si="27"/>
        <v>8.0697126980845343E-2</v>
      </c>
      <c r="O37" s="26">
        <f t="shared" si="27"/>
        <v>6.9117021638722451E-2</v>
      </c>
    </row>
    <row r="38" spans="1:15" x14ac:dyDescent="0.2">
      <c r="A38" s="14"/>
      <c r="B38" s="15"/>
      <c r="C38" s="31"/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1"/>
    </row>
    <row r="39" spans="1:15" x14ac:dyDescent="0.2">
      <c r="A39" s="12" t="s">
        <v>5</v>
      </c>
      <c r="B39" s="17" t="s">
        <v>14</v>
      </c>
      <c r="C39" s="24">
        <f t="shared" ref="C39:N39" si="28">SUM(C189+C339+C489)</f>
        <v>1110</v>
      </c>
      <c r="D39" s="24">
        <f t="shared" si="28"/>
        <v>1107</v>
      </c>
      <c r="E39" s="24">
        <f t="shared" si="28"/>
        <v>1113</v>
      </c>
      <c r="F39" s="24">
        <f t="shared" si="28"/>
        <v>1106</v>
      </c>
      <c r="G39" s="24">
        <f t="shared" si="28"/>
        <v>1117</v>
      </c>
      <c r="H39" s="24">
        <f t="shared" si="28"/>
        <v>1093</v>
      </c>
      <c r="I39" s="24">
        <f t="shared" si="28"/>
        <v>1099</v>
      </c>
      <c r="J39" s="24">
        <f t="shared" si="28"/>
        <v>1066</v>
      </c>
      <c r="K39" s="24">
        <f t="shared" si="28"/>
        <v>1116</v>
      </c>
      <c r="L39" s="24">
        <f t="shared" si="28"/>
        <v>1098</v>
      </c>
      <c r="M39" s="24">
        <f t="shared" si="28"/>
        <v>1086</v>
      </c>
      <c r="N39" s="24">
        <f t="shared" si="28"/>
        <v>1096</v>
      </c>
      <c r="O39" s="24">
        <f>SUM(C39:N39)</f>
        <v>13207</v>
      </c>
    </row>
    <row r="40" spans="1:15" x14ac:dyDescent="0.2">
      <c r="A40" s="12" t="s">
        <v>5</v>
      </c>
      <c r="B40" s="13" t="s">
        <v>7</v>
      </c>
      <c r="C40" s="25">
        <f t="shared" ref="C40:N40" si="29">SUM(C190+C340+C490)</f>
        <v>169580220.99000001</v>
      </c>
      <c r="D40" s="25">
        <f t="shared" si="29"/>
        <v>161027057.41</v>
      </c>
      <c r="E40" s="25">
        <f t="shared" si="29"/>
        <v>159367869.28</v>
      </c>
      <c r="F40" s="25">
        <f t="shared" si="29"/>
        <v>158916728.60000002</v>
      </c>
      <c r="G40" s="25">
        <f t="shared" si="29"/>
        <v>146752448.88999999</v>
      </c>
      <c r="H40" s="25">
        <f t="shared" si="29"/>
        <v>151563942.00999999</v>
      </c>
      <c r="I40" s="25">
        <f t="shared" si="29"/>
        <v>139584216.97999999</v>
      </c>
      <c r="J40" s="25">
        <f t="shared" si="29"/>
        <v>134337187.44</v>
      </c>
      <c r="K40" s="25">
        <f t="shared" si="29"/>
        <v>152259593.66</v>
      </c>
      <c r="L40" s="25">
        <f t="shared" si="29"/>
        <v>161008123.44</v>
      </c>
      <c r="M40" s="25">
        <f t="shared" si="29"/>
        <v>156891894.62</v>
      </c>
      <c r="N40" s="25">
        <f t="shared" si="29"/>
        <v>155291399.53999999</v>
      </c>
      <c r="O40" s="25">
        <f>SUM(C40:N40)</f>
        <v>1846580682.8600001</v>
      </c>
    </row>
    <row r="41" spans="1:15" x14ac:dyDescent="0.2">
      <c r="A41" s="12" t="s">
        <v>5</v>
      </c>
      <c r="B41" s="13" t="s">
        <v>0</v>
      </c>
      <c r="C41" s="25">
        <f t="shared" ref="C41:N41" si="30">SUM(C191+C341+C491)</f>
        <v>10856257.299999999</v>
      </c>
      <c r="D41" s="25">
        <f t="shared" si="30"/>
        <v>9847304.3300000001</v>
      </c>
      <c r="E41" s="25">
        <f t="shared" si="30"/>
        <v>10235496.279999999</v>
      </c>
      <c r="F41" s="25">
        <f t="shared" si="30"/>
        <v>10040113.619999999</v>
      </c>
      <c r="G41" s="25">
        <f t="shared" si="30"/>
        <v>8813151.5700000003</v>
      </c>
      <c r="H41" s="25">
        <f t="shared" si="30"/>
        <v>9542353.1400000006</v>
      </c>
      <c r="I41" s="25">
        <f t="shared" si="30"/>
        <v>8389081.5499999989</v>
      </c>
      <c r="J41" s="25">
        <f t="shared" si="30"/>
        <v>8385969.8200000003</v>
      </c>
      <c r="K41" s="25">
        <f t="shared" si="30"/>
        <v>8926349.0999999996</v>
      </c>
      <c r="L41" s="25">
        <f t="shared" si="30"/>
        <v>10219434.59</v>
      </c>
      <c r="M41" s="25">
        <f t="shared" si="30"/>
        <v>9867644.1400000006</v>
      </c>
      <c r="N41" s="25">
        <f t="shared" si="30"/>
        <v>8924371.5800000001</v>
      </c>
      <c r="O41" s="25">
        <f>SUM(C41:N41)</f>
        <v>114047527.01999998</v>
      </c>
    </row>
    <row r="42" spans="1:15" x14ac:dyDescent="0.2">
      <c r="A42" s="12" t="s">
        <v>5</v>
      </c>
      <c r="B42" s="13" t="s">
        <v>8</v>
      </c>
      <c r="C42" s="25">
        <f>IF(C149=0,0,(C41/C39/C149))</f>
        <v>315.49716070909614</v>
      </c>
      <c r="D42" s="25">
        <f t="shared" ref="D42:N42" si="31">IF(D149=0,0,(D41/D39/D149))</f>
        <v>286.95119998834394</v>
      </c>
      <c r="E42" s="25">
        <f t="shared" si="31"/>
        <v>306.54376400119793</v>
      </c>
      <c r="F42" s="25">
        <f t="shared" si="31"/>
        <v>292.83420696494193</v>
      </c>
      <c r="G42" s="25">
        <f t="shared" si="31"/>
        <v>266.22764545149971</v>
      </c>
      <c r="H42" s="25">
        <f t="shared" si="31"/>
        <v>288.39237555945698</v>
      </c>
      <c r="I42" s="25">
        <f>IF(I149=0,0,(I41/I39/I149))</f>
        <v>250.64820678228509</v>
      </c>
      <c r="J42" s="25">
        <f t="shared" si="31"/>
        <v>286.53774095150533</v>
      </c>
      <c r="K42" s="25">
        <f t="shared" si="31"/>
        <v>261.07931064739478</v>
      </c>
      <c r="L42" s="25">
        <f t="shared" si="31"/>
        <v>314.05058972252948</v>
      </c>
      <c r="M42" s="25">
        <f t="shared" si="31"/>
        <v>300.14568585159748</v>
      </c>
      <c r="N42" s="25">
        <f t="shared" si="31"/>
        <v>274.75283065021716</v>
      </c>
      <c r="O42" s="25">
        <f>IF(O41=0,0,(O41/O39/O149))</f>
        <v>287.04880213149789</v>
      </c>
    </row>
    <row r="43" spans="1:15" x14ac:dyDescent="0.2">
      <c r="A43" s="12" t="s">
        <v>5</v>
      </c>
      <c r="B43" s="13" t="s">
        <v>9</v>
      </c>
      <c r="C43" s="26">
        <f t="shared" ref="C43:O43" si="32">IF(C40=0,0,(C41/C40))</f>
        <v>6.4018416986496213E-2</v>
      </c>
      <c r="D43" s="26">
        <f t="shared" si="32"/>
        <v>6.1153103636038181E-2</v>
      </c>
      <c r="E43" s="26">
        <f t="shared" si="32"/>
        <v>6.4225595323840548E-2</v>
      </c>
      <c r="F43" s="26">
        <f t="shared" si="32"/>
        <v>6.3178456468679145E-2</v>
      </c>
      <c r="G43" s="26">
        <f t="shared" si="32"/>
        <v>6.0054545165416633E-2</v>
      </c>
      <c r="H43" s="26">
        <f t="shared" si="32"/>
        <v>6.2959256756269968E-2</v>
      </c>
      <c r="I43" s="26">
        <f>IF(I40=0,0,(I41/I40))</f>
        <v>6.0100502273849554E-2</v>
      </c>
      <c r="J43" s="26">
        <f t="shared" si="32"/>
        <v>6.2424783336672784E-2</v>
      </c>
      <c r="K43" s="26">
        <f t="shared" si="32"/>
        <v>5.862585657448155E-2</v>
      </c>
      <c r="L43" s="26">
        <f t="shared" si="32"/>
        <v>6.3471546476400575E-2</v>
      </c>
      <c r="M43" s="26">
        <f t="shared" si="32"/>
        <v>6.2894543812476278E-2</v>
      </c>
      <c r="N43" s="26">
        <f t="shared" si="32"/>
        <v>5.7468550135007693E-2</v>
      </c>
      <c r="O43" s="26">
        <f t="shared" si="32"/>
        <v>6.1761464353326918E-2</v>
      </c>
    </row>
    <row r="44" spans="1:15" x14ac:dyDescent="0.2">
      <c r="A44" s="14"/>
      <c r="B44" s="15"/>
      <c r="C44" s="31"/>
      <c r="D44" s="31"/>
      <c r="E44" s="31"/>
      <c r="F44" s="31"/>
      <c r="G44" s="31"/>
      <c r="H44" s="32"/>
      <c r="I44" s="32"/>
      <c r="J44" s="32"/>
      <c r="K44" s="32"/>
      <c r="L44" s="32"/>
      <c r="M44" s="32"/>
      <c r="N44" s="32"/>
      <c r="O44" s="31"/>
    </row>
    <row r="45" spans="1:15" x14ac:dyDescent="0.2">
      <c r="A45" s="12" t="s">
        <v>5</v>
      </c>
      <c r="B45" s="17" t="s">
        <v>38</v>
      </c>
      <c r="C45" s="24">
        <f t="shared" ref="C45:N45" si="33">SUM(C195+C345+C495)</f>
        <v>25</v>
      </c>
      <c r="D45" s="24">
        <f t="shared" si="33"/>
        <v>25</v>
      </c>
      <c r="E45" s="24">
        <f t="shared" si="33"/>
        <v>25</v>
      </c>
      <c r="F45" s="24">
        <f t="shared" si="33"/>
        <v>25</v>
      </c>
      <c r="G45" s="24">
        <f t="shared" si="33"/>
        <v>25</v>
      </c>
      <c r="H45" s="24">
        <f t="shared" si="33"/>
        <v>25</v>
      </c>
      <c r="I45" s="24">
        <f t="shared" si="33"/>
        <v>25</v>
      </c>
      <c r="J45" s="24">
        <f t="shared" si="33"/>
        <v>25</v>
      </c>
      <c r="K45" s="24">
        <f t="shared" si="33"/>
        <v>25</v>
      </c>
      <c r="L45" s="24">
        <f t="shared" si="33"/>
        <v>21</v>
      </c>
      <c r="M45" s="24">
        <f t="shared" si="33"/>
        <v>21</v>
      </c>
      <c r="N45" s="24">
        <f t="shared" si="33"/>
        <v>20</v>
      </c>
      <c r="O45" s="24">
        <f>SUM(C45:N45)</f>
        <v>287</v>
      </c>
    </row>
    <row r="46" spans="1:15" x14ac:dyDescent="0.2">
      <c r="A46" s="12" t="s">
        <v>5</v>
      </c>
      <c r="B46" s="13" t="s">
        <v>7</v>
      </c>
      <c r="C46" s="25">
        <f t="shared" ref="C46:N46" si="34">SUM(C196+C346+C496)</f>
        <v>3616138</v>
      </c>
      <c r="D46" s="25">
        <f t="shared" si="34"/>
        <v>3439922</v>
      </c>
      <c r="E46" s="25">
        <f t="shared" si="34"/>
        <v>3065954</v>
      </c>
      <c r="F46" s="25">
        <f t="shared" si="34"/>
        <v>3298248</v>
      </c>
      <c r="G46" s="25">
        <f t="shared" si="34"/>
        <v>3281834</v>
      </c>
      <c r="H46" s="25">
        <f t="shared" si="34"/>
        <v>2792011.2</v>
      </c>
      <c r="I46" s="25">
        <f t="shared" si="34"/>
        <v>2438448</v>
      </c>
      <c r="J46" s="25">
        <f t="shared" si="34"/>
        <v>2632204</v>
      </c>
      <c r="K46" s="25">
        <f t="shared" si="34"/>
        <v>2751836</v>
      </c>
      <c r="L46" s="25">
        <f t="shared" si="34"/>
        <v>2945474</v>
      </c>
      <c r="M46" s="25">
        <f t="shared" si="34"/>
        <v>2906062</v>
      </c>
      <c r="N46" s="25">
        <f t="shared" si="34"/>
        <v>2894488</v>
      </c>
      <c r="O46" s="25">
        <f>SUM(C46:N46)</f>
        <v>36062619.200000003</v>
      </c>
    </row>
    <row r="47" spans="1:15" x14ac:dyDescent="0.2">
      <c r="A47" s="12" t="s">
        <v>5</v>
      </c>
      <c r="B47" s="13" t="s">
        <v>0</v>
      </c>
      <c r="C47" s="25">
        <f t="shared" ref="C47:N47" si="35">SUM(C197+C347+C497)</f>
        <v>157272.5</v>
      </c>
      <c r="D47" s="25">
        <f t="shared" si="35"/>
        <v>292948.84999999998</v>
      </c>
      <c r="E47" s="25">
        <f t="shared" si="35"/>
        <v>182265</v>
      </c>
      <c r="F47" s="25">
        <f t="shared" si="35"/>
        <v>259937.96</v>
      </c>
      <c r="G47" s="25">
        <f t="shared" si="35"/>
        <v>276762.86</v>
      </c>
      <c r="H47" s="25">
        <f t="shared" si="35"/>
        <v>213321.65</v>
      </c>
      <c r="I47" s="25">
        <f t="shared" si="35"/>
        <v>227253.21</v>
      </c>
      <c r="J47" s="25">
        <f t="shared" si="35"/>
        <v>141209.47</v>
      </c>
      <c r="K47" s="25">
        <f t="shared" si="35"/>
        <v>291656.25</v>
      </c>
      <c r="L47" s="25">
        <f t="shared" si="35"/>
        <v>181570.76</v>
      </c>
      <c r="M47" s="25">
        <f t="shared" si="35"/>
        <v>168605.36</v>
      </c>
      <c r="N47" s="25">
        <f t="shared" si="35"/>
        <v>93409.55</v>
      </c>
      <c r="O47" s="25">
        <f>SUM(C47:N47)</f>
        <v>2486213.4199999995</v>
      </c>
    </row>
    <row r="48" spans="1:15" x14ac:dyDescent="0.2">
      <c r="A48" s="12" t="s">
        <v>5</v>
      </c>
      <c r="B48" s="13" t="s">
        <v>8</v>
      </c>
      <c r="C48" s="25">
        <f>IF(C149=0,0,(C47/C45/C149))</f>
        <v>202.93225806451611</v>
      </c>
      <c r="D48" s="25">
        <f t="shared" ref="D48:N48" si="36">IF(D149=0,0,(D47/D45/D149))</f>
        <v>377.99851612903223</v>
      </c>
      <c r="E48" s="25">
        <f t="shared" si="36"/>
        <v>243.02</v>
      </c>
      <c r="F48" s="25">
        <f t="shared" si="36"/>
        <v>335.40381935483867</v>
      </c>
      <c r="G48" s="25">
        <f t="shared" si="36"/>
        <v>373.54496441717794</v>
      </c>
      <c r="H48" s="25">
        <f t="shared" si="36"/>
        <v>281.86644444444443</v>
      </c>
      <c r="I48" s="25">
        <f>IF(I149=0,0,(I47/I45/I149))</f>
        <v>298.48182805970151</v>
      </c>
      <c r="J48" s="25">
        <f t="shared" si="36"/>
        <v>205.73565165562917</v>
      </c>
      <c r="K48" s="25">
        <f t="shared" si="36"/>
        <v>380.79747774480711</v>
      </c>
      <c r="L48" s="25">
        <f t="shared" si="36"/>
        <v>291.74384458077714</v>
      </c>
      <c r="M48" s="25">
        <f t="shared" si="36"/>
        <v>265.21649649649646</v>
      </c>
      <c r="N48" s="25">
        <f t="shared" si="36"/>
        <v>157.5927990797546</v>
      </c>
      <c r="O48" s="25">
        <f>IF(O47=0,0,(O47/O45/O149))</f>
        <v>287.95893173241183</v>
      </c>
    </row>
    <row r="49" spans="1:15" ht="15" customHeight="1" x14ac:dyDescent="0.2">
      <c r="A49" s="12" t="s">
        <v>5</v>
      </c>
      <c r="B49" s="13" t="s">
        <v>9</v>
      </c>
      <c r="C49" s="26">
        <f t="shared" ref="C49:O49" si="37">IF(C46=0,0,(C47/C46))</f>
        <v>4.3491841295879748E-2</v>
      </c>
      <c r="D49" s="26">
        <f t="shared" si="37"/>
        <v>8.516148040566035E-2</v>
      </c>
      <c r="E49" s="26">
        <f t="shared" si="37"/>
        <v>5.9448054341324101E-2</v>
      </c>
      <c r="F49" s="26">
        <f t="shared" si="37"/>
        <v>7.8810920221887501E-2</v>
      </c>
      <c r="G49" s="26">
        <f t="shared" si="37"/>
        <v>8.4331766932757721E-2</v>
      </c>
      <c r="H49" s="26">
        <f t="shared" si="37"/>
        <v>7.640429594265237E-2</v>
      </c>
      <c r="I49" s="26">
        <f>IF(I46=0,0,(I47/I46))</f>
        <v>9.3195840140942107E-2</v>
      </c>
      <c r="J49" s="26">
        <f t="shared" si="37"/>
        <v>5.3646856398668188E-2</v>
      </c>
      <c r="K49" s="26">
        <f t="shared" si="37"/>
        <v>0.10598605803543525</v>
      </c>
      <c r="L49" s="26">
        <f t="shared" si="37"/>
        <v>6.1643986672433711E-2</v>
      </c>
      <c r="M49" s="26">
        <f t="shared" si="37"/>
        <v>5.8018500637632642E-2</v>
      </c>
      <c r="N49" s="26">
        <f t="shared" si="37"/>
        <v>3.2271527814245561E-2</v>
      </c>
      <c r="O49" s="26">
        <f t="shared" si="37"/>
        <v>6.8941565398000795E-2</v>
      </c>
    </row>
    <row r="50" spans="1:15" x14ac:dyDescent="0.2">
      <c r="A50" s="14"/>
      <c r="B50" s="15"/>
      <c r="C50" s="31"/>
      <c r="D50" s="31"/>
      <c r="E50" s="31"/>
      <c r="F50" s="31"/>
      <c r="G50" s="31"/>
      <c r="H50" s="32"/>
      <c r="I50" s="32"/>
      <c r="J50" s="32"/>
      <c r="K50" s="32"/>
      <c r="L50" s="32"/>
      <c r="M50" s="32"/>
      <c r="N50" s="32"/>
      <c r="O50" s="31"/>
    </row>
    <row r="51" spans="1:15" x14ac:dyDescent="0.2">
      <c r="A51" s="12" t="s">
        <v>5</v>
      </c>
      <c r="B51" s="17" t="s">
        <v>15</v>
      </c>
      <c r="C51" s="24">
        <f t="shared" ref="C51:N51" si="38">SUM(C201+C351+C501)</f>
        <v>132</v>
      </c>
      <c r="D51" s="24">
        <f t="shared" si="38"/>
        <v>140</v>
      </c>
      <c r="E51" s="24">
        <f t="shared" si="38"/>
        <v>131</v>
      </c>
      <c r="F51" s="24">
        <f t="shared" si="38"/>
        <v>132</v>
      </c>
      <c r="G51" s="24">
        <f t="shared" si="38"/>
        <v>134</v>
      </c>
      <c r="H51" s="24">
        <f t="shared" si="38"/>
        <v>133</v>
      </c>
      <c r="I51" s="24">
        <f t="shared" si="38"/>
        <v>133</v>
      </c>
      <c r="J51" s="24">
        <f t="shared" si="38"/>
        <v>133</v>
      </c>
      <c r="K51" s="24">
        <f t="shared" si="38"/>
        <v>133</v>
      </c>
      <c r="L51" s="24">
        <f t="shared" si="38"/>
        <v>132</v>
      </c>
      <c r="M51" s="24">
        <f t="shared" si="38"/>
        <v>132</v>
      </c>
      <c r="N51" s="24">
        <f t="shared" si="38"/>
        <v>130</v>
      </c>
      <c r="O51" s="24">
        <f>SUM(C51:N51)</f>
        <v>1595</v>
      </c>
    </row>
    <row r="52" spans="1:15" x14ac:dyDescent="0.2">
      <c r="A52" s="12" t="s">
        <v>5</v>
      </c>
      <c r="B52" s="13" t="s">
        <v>7</v>
      </c>
      <c r="C52" s="25">
        <f t="shared" ref="C52:N52" si="39">SUM(C202+C352+C502)</f>
        <v>22235900</v>
      </c>
      <c r="D52" s="25">
        <f t="shared" si="39"/>
        <v>20666880</v>
      </c>
      <c r="E52" s="25">
        <f t="shared" si="39"/>
        <v>18008490</v>
      </c>
      <c r="F52" s="25">
        <f t="shared" si="39"/>
        <v>18825810</v>
      </c>
      <c r="G52" s="25">
        <f t="shared" si="39"/>
        <v>18132966</v>
      </c>
      <c r="H52" s="25">
        <f t="shared" si="39"/>
        <v>17903370</v>
      </c>
      <c r="I52" s="25">
        <f t="shared" si="39"/>
        <v>16098685</v>
      </c>
      <c r="J52" s="25">
        <f t="shared" si="39"/>
        <v>16046600</v>
      </c>
      <c r="K52" s="25">
        <f t="shared" si="39"/>
        <v>18435015</v>
      </c>
      <c r="L52" s="25">
        <f t="shared" si="39"/>
        <v>20434855</v>
      </c>
      <c r="M52" s="25">
        <f t="shared" si="39"/>
        <v>18147200</v>
      </c>
      <c r="N52" s="25">
        <f t="shared" si="39"/>
        <v>18653580</v>
      </c>
      <c r="O52" s="25">
        <f>SUM(C52:N52)</f>
        <v>223589351</v>
      </c>
    </row>
    <row r="53" spans="1:15" x14ac:dyDescent="0.2">
      <c r="A53" s="12" t="s">
        <v>5</v>
      </c>
      <c r="B53" s="13" t="s">
        <v>0</v>
      </c>
      <c r="C53" s="25">
        <f t="shared" ref="C53:N53" si="40">SUM(C203+C353+C503)</f>
        <v>1485623.26</v>
      </c>
      <c r="D53" s="25">
        <f t="shared" si="40"/>
        <v>1210787.1700000002</v>
      </c>
      <c r="E53" s="25">
        <f t="shared" si="40"/>
        <v>1263978.3299999998</v>
      </c>
      <c r="F53" s="25">
        <f t="shared" si="40"/>
        <v>1317425.9700000002</v>
      </c>
      <c r="G53" s="25">
        <f t="shared" si="40"/>
        <v>718109.21000000008</v>
      </c>
      <c r="H53" s="25">
        <f t="shared" si="40"/>
        <v>1190891.48</v>
      </c>
      <c r="I53" s="25">
        <f t="shared" si="40"/>
        <v>922050.25</v>
      </c>
      <c r="J53" s="25">
        <f t="shared" si="40"/>
        <v>1209107.92</v>
      </c>
      <c r="K53" s="25">
        <f t="shared" si="40"/>
        <v>1057087.93</v>
      </c>
      <c r="L53" s="25">
        <f t="shared" si="40"/>
        <v>1265446.3600000001</v>
      </c>
      <c r="M53" s="25">
        <f t="shared" si="40"/>
        <v>1266047.42</v>
      </c>
      <c r="N53" s="25">
        <f t="shared" si="40"/>
        <v>1218292.6599999999</v>
      </c>
      <c r="O53" s="25">
        <f>SUM(C53:N53)</f>
        <v>14124847.959999999</v>
      </c>
    </row>
    <row r="54" spans="1:15" x14ac:dyDescent="0.2">
      <c r="A54" s="12" t="s">
        <v>5</v>
      </c>
      <c r="B54" s="13" t="s">
        <v>8</v>
      </c>
      <c r="C54" s="25">
        <f>IF(C149=0,0,(C53/C51/C149))</f>
        <v>363.05553763440861</v>
      </c>
      <c r="D54" s="25">
        <f t="shared" ref="D54:N54" si="41">IF(D149=0,0,(D53/D51/D149))</f>
        <v>278.98321889400927</v>
      </c>
      <c r="E54" s="25">
        <f t="shared" si="41"/>
        <v>321.62298473282436</v>
      </c>
      <c r="F54" s="25">
        <f t="shared" si="41"/>
        <v>321.95160557184755</v>
      </c>
      <c r="G54" s="25">
        <f t="shared" si="41"/>
        <v>180.8259616793334</v>
      </c>
      <c r="H54" s="25">
        <f t="shared" si="41"/>
        <v>295.78013231276384</v>
      </c>
      <c r="I54" s="25">
        <f>IF(I149=0,0,(I53/I51/I149))</f>
        <v>227.64117944114017</v>
      </c>
      <c r="J54" s="25">
        <f t="shared" si="41"/>
        <v>331.13048648110339</v>
      </c>
      <c r="K54" s="25">
        <f t="shared" si="41"/>
        <v>259.43123156556078</v>
      </c>
      <c r="L54" s="25">
        <f t="shared" si="41"/>
        <v>323.4781083844581</v>
      </c>
      <c r="M54" s="25">
        <f t="shared" si="41"/>
        <v>316.82868368368366</v>
      </c>
      <c r="N54" s="25">
        <f t="shared" si="41"/>
        <v>316.21565030674844</v>
      </c>
      <c r="O54" s="25">
        <f>IF(O53=0,0,(O53/O51/O149))</f>
        <v>294.37243380022403</v>
      </c>
    </row>
    <row r="55" spans="1:15" ht="15" customHeight="1" x14ac:dyDescent="0.2">
      <c r="A55" s="12" t="s">
        <v>5</v>
      </c>
      <c r="B55" s="13" t="s">
        <v>9</v>
      </c>
      <c r="C55" s="26">
        <f t="shared" ref="C55:O55" si="42">IF(C52=0,0,(C53/C52))</f>
        <v>6.6811923960802128E-2</v>
      </c>
      <c r="D55" s="26">
        <f t="shared" si="42"/>
        <v>5.8585871210361705E-2</v>
      </c>
      <c r="E55" s="26">
        <f t="shared" si="42"/>
        <v>7.0187913034352123E-2</v>
      </c>
      <c r="F55" s="26">
        <f t="shared" si="42"/>
        <v>6.9979776168993535E-2</v>
      </c>
      <c r="G55" s="26">
        <f t="shared" si="42"/>
        <v>3.9602413085647437E-2</v>
      </c>
      <c r="H55" s="26">
        <f t="shared" si="42"/>
        <v>6.6517727109477148E-2</v>
      </c>
      <c r="I55" s="26">
        <f>IF(I52=0,0,(I53/I52))</f>
        <v>5.7274879904787253E-2</v>
      </c>
      <c r="J55" s="26">
        <f t="shared" si="42"/>
        <v>7.5349788740293883E-2</v>
      </c>
      <c r="K55" s="26">
        <f t="shared" si="42"/>
        <v>5.7341311086538303E-2</v>
      </c>
      <c r="L55" s="26">
        <f t="shared" si="42"/>
        <v>6.1925879092364494E-2</v>
      </c>
      <c r="M55" s="26">
        <f t="shared" si="42"/>
        <v>6.976544150061717E-2</v>
      </c>
      <c r="N55" s="26">
        <f t="shared" si="42"/>
        <v>6.5311466217208708E-2</v>
      </c>
      <c r="O55" s="26">
        <f t="shared" si="42"/>
        <v>6.3173169459219899E-2</v>
      </c>
    </row>
    <row r="56" spans="1:15" ht="15" customHeight="1" x14ac:dyDescent="0.2">
      <c r="A56" s="14"/>
      <c r="B56" s="15"/>
      <c r="C56" s="26"/>
      <c r="D56" s="26"/>
      <c r="E56" s="26"/>
      <c r="F56" s="26"/>
      <c r="G56" s="26"/>
      <c r="H56" s="33"/>
      <c r="I56" s="33"/>
      <c r="J56" s="33"/>
      <c r="K56" s="33"/>
      <c r="L56" s="33"/>
      <c r="M56" s="33"/>
      <c r="N56" s="33"/>
      <c r="O56" s="26"/>
    </row>
    <row r="57" spans="1:15" ht="15" customHeight="1" x14ac:dyDescent="0.2">
      <c r="A57" s="12" t="s">
        <v>5</v>
      </c>
      <c r="B57" s="17" t="s">
        <v>41</v>
      </c>
      <c r="C57" s="24">
        <f t="shared" ref="C57:N57" si="43">SUM(C207+C357+C507)</f>
        <v>53</v>
      </c>
      <c r="D57" s="24">
        <f t="shared" si="43"/>
        <v>53</v>
      </c>
      <c r="E57" s="24">
        <f t="shared" si="43"/>
        <v>54</v>
      </c>
      <c r="F57" s="24">
        <f t="shared" si="43"/>
        <v>57</v>
      </c>
      <c r="G57" s="24">
        <f t="shared" si="43"/>
        <v>57</v>
      </c>
      <c r="H57" s="24">
        <f t="shared" si="43"/>
        <v>57</v>
      </c>
      <c r="I57" s="24">
        <f t="shared" si="43"/>
        <v>57</v>
      </c>
      <c r="J57" s="24">
        <f t="shared" si="43"/>
        <v>57</v>
      </c>
      <c r="K57" s="24">
        <f t="shared" si="43"/>
        <v>58</v>
      </c>
      <c r="L57" s="24">
        <f t="shared" si="43"/>
        <v>58</v>
      </c>
      <c r="M57" s="24">
        <f t="shared" si="43"/>
        <v>57</v>
      </c>
      <c r="N57" s="24">
        <f t="shared" si="43"/>
        <v>55</v>
      </c>
      <c r="O57" s="24">
        <f>SUM(C57:N57)</f>
        <v>673</v>
      </c>
    </row>
    <row r="58" spans="1:15" ht="15" customHeight="1" x14ac:dyDescent="0.2">
      <c r="A58" s="12" t="s">
        <v>5</v>
      </c>
      <c r="B58" s="13" t="s">
        <v>7</v>
      </c>
      <c r="C58" s="25">
        <f t="shared" ref="C58:N58" si="44">SUM(C208+C358+C508)</f>
        <v>13558595</v>
      </c>
      <c r="D58" s="25">
        <f t="shared" si="44"/>
        <v>13393830</v>
      </c>
      <c r="E58" s="25">
        <f t="shared" si="44"/>
        <v>15518755</v>
      </c>
      <c r="F58" s="25">
        <f t="shared" si="44"/>
        <v>14679445.01</v>
      </c>
      <c r="G58" s="25">
        <f t="shared" si="44"/>
        <v>15622450</v>
      </c>
      <c r="H58" s="25">
        <f t="shared" si="44"/>
        <v>15582585</v>
      </c>
      <c r="I58" s="25">
        <f t="shared" si="44"/>
        <v>14148620</v>
      </c>
      <c r="J58" s="25">
        <f t="shared" si="44"/>
        <v>14095050</v>
      </c>
      <c r="K58" s="25">
        <f t="shared" si="44"/>
        <v>13831707.5</v>
      </c>
      <c r="L58" s="25">
        <f t="shared" si="44"/>
        <v>14692000</v>
      </c>
      <c r="M58" s="25">
        <f t="shared" si="44"/>
        <v>14533926</v>
      </c>
      <c r="N58" s="25">
        <f t="shared" si="44"/>
        <v>13742845</v>
      </c>
      <c r="O58" s="25">
        <f>SUM(C58:N58)</f>
        <v>173399808.50999999</v>
      </c>
    </row>
    <row r="59" spans="1:15" ht="15" customHeight="1" x14ac:dyDescent="0.2">
      <c r="A59" s="12" t="s">
        <v>5</v>
      </c>
      <c r="B59" s="13" t="s">
        <v>0</v>
      </c>
      <c r="C59" s="25">
        <f t="shared" ref="C59:N59" si="45">SUM(C209+C359+C509)</f>
        <v>785318.65</v>
      </c>
      <c r="D59" s="25">
        <f t="shared" si="45"/>
        <v>691651.6</v>
      </c>
      <c r="E59" s="25">
        <f t="shared" si="45"/>
        <v>856863.42999999993</v>
      </c>
      <c r="F59" s="25">
        <f t="shared" si="45"/>
        <v>904232.44</v>
      </c>
      <c r="G59" s="25">
        <f t="shared" si="45"/>
        <v>1105414.83</v>
      </c>
      <c r="H59" s="25">
        <f t="shared" si="45"/>
        <v>888404.53999999992</v>
      </c>
      <c r="I59" s="25">
        <f t="shared" si="45"/>
        <v>787440.75</v>
      </c>
      <c r="J59" s="25">
        <f t="shared" si="45"/>
        <v>739597.02</v>
      </c>
      <c r="K59" s="25">
        <f t="shared" si="45"/>
        <v>542404.38</v>
      </c>
      <c r="L59" s="25">
        <f t="shared" si="45"/>
        <v>629650.80000000005</v>
      </c>
      <c r="M59" s="25">
        <f t="shared" si="45"/>
        <v>637459.52</v>
      </c>
      <c r="N59" s="25">
        <f t="shared" si="45"/>
        <v>531049</v>
      </c>
      <c r="O59" s="25">
        <f>SUM(C59:N59)</f>
        <v>9099486.959999999</v>
      </c>
    </row>
    <row r="60" spans="1:15" ht="15" customHeight="1" x14ac:dyDescent="0.2">
      <c r="A60" s="12" t="s">
        <v>5</v>
      </c>
      <c r="B60" s="13" t="s">
        <v>8</v>
      </c>
      <c r="C60" s="25">
        <f>IF(C149=0,0,(C59/C57/C149))</f>
        <v>477.97848447961047</v>
      </c>
      <c r="D60" s="25">
        <f t="shared" ref="D60:N60" si="46">IF(D149=0,0,(D59/D57/D149))</f>
        <v>420.9687157638466</v>
      </c>
      <c r="E60" s="25">
        <f t="shared" si="46"/>
        <v>528.92804320987648</v>
      </c>
      <c r="F60" s="25">
        <f t="shared" si="46"/>
        <v>511.73312959818901</v>
      </c>
      <c r="G60" s="25">
        <f t="shared" si="46"/>
        <v>654.37321762996453</v>
      </c>
      <c r="H60" s="25">
        <f t="shared" si="46"/>
        <v>514.85432485116689</v>
      </c>
      <c r="I60" s="25">
        <f>IF(I149=0,0,(I59/I57/I149))</f>
        <v>453.61865671641795</v>
      </c>
      <c r="J60" s="25">
        <f t="shared" si="46"/>
        <v>472.61340885325899</v>
      </c>
      <c r="K60" s="25">
        <f t="shared" si="46"/>
        <v>305.25162079197787</v>
      </c>
      <c r="L60" s="25">
        <f t="shared" si="46"/>
        <v>366.30837740638884</v>
      </c>
      <c r="M60" s="25">
        <f t="shared" si="46"/>
        <v>369.42493651546283</v>
      </c>
      <c r="N60" s="25">
        <f t="shared" si="46"/>
        <v>325.7969325153374</v>
      </c>
      <c r="O60" s="25">
        <f>IF(O59=0,0,(O59/O57/O149))</f>
        <v>449.44431029869975</v>
      </c>
    </row>
    <row r="61" spans="1:15" ht="15" customHeight="1" x14ac:dyDescent="0.2">
      <c r="A61" s="12" t="s">
        <v>5</v>
      </c>
      <c r="B61" s="13" t="s">
        <v>9</v>
      </c>
      <c r="C61" s="26">
        <f t="shared" ref="C61:O61" si="47">IF(C58=0,0,(C59/C58))</f>
        <v>5.7920356054591206E-2</v>
      </c>
      <c r="D61" s="26">
        <f t="shared" si="47"/>
        <v>5.1639568368420381E-2</v>
      </c>
      <c r="E61" s="26">
        <f t="shared" si="47"/>
        <v>5.5214701823696546E-2</v>
      </c>
      <c r="F61" s="26">
        <f t="shared" si="47"/>
        <v>6.159854404468388E-2</v>
      </c>
      <c r="G61" s="26">
        <f t="shared" si="47"/>
        <v>7.0758096841404522E-2</v>
      </c>
      <c r="H61" s="26">
        <f t="shared" si="47"/>
        <v>5.7012654832301571E-2</v>
      </c>
      <c r="I61" s="26">
        <f>IF(I58=0,0,(I59/I58))</f>
        <v>5.5654950800855488E-2</v>
      </c>
      <c r="J61" s="26">
        <f t="shared" si="47"/>
        <v>5.2472110421743802E-2</v>
      </c>
      <c r="K61" s="26">
        <f t="shared" si="47"/>
        <v>3.9214564073163059E-2</v>
      </c>
      <c r="L61" s="26">
        <f t="shared" si="47"/>
        <v>4.285671113531174E-2</v>
      </c>
      <c r="M61" s="26">
        <f t="shared" si="47"/>
        <v>4.3860104970948666E-2</v>
      </c>
      <c r="N61" s="26">
        <f t="shared" si="47"/>
        <v>3.8641853269828774E-2</v>
      </c>
      <c r="O61" s="26">
        <f t="shared" si="47"/>
        <v>5.2476914698987284E-2</v>
      </c>
    </row>
    <row r="62" spans="1:15" ht="15" customHeight="1" x14ac:dyDescent="0.2">
      <c r="A62" s="14"/>
      <c r="B62" s="15"/>
      <c r="C62" s="26"/>
      <c r="D62" s="26"/>
      <c r="E62" s="26"/>
      <c r="F62" s="26"/>
      <c r="G62" s="26"/>
      <c r="H62" s="33"/>
      <c r="I62" s="33"/>
      <c r="J62" s="33"/>
      <c r="K62" s="33"/>
      <c r="L62" s="33"/>
      <c r="M62" s="33"/>
      <c r="N62" s="33"/>
      <c r="O62" s="26"/>
    </row>
    <row r="63" spans="1:15" ht="15" customHeight="1" x14ac:dyDescent="0.2">
      <c r="A63" s="12" t="s">
        <v>5</v>
      </c>
      <c r="B63" s="17" t="s">
        <v>39</v>
      </c>
      <c r="C63" s="24">
        <f t="shared" ref="C63:N63" si="48">SUM(C213+C363+C513)</f>
        <v>2719</v>
      </c>
      <c r="D63" s="24">
        <f t="shared" si="48"/>
        <v>2746</v>
      </c>
      <c r="E63" s="24">
        <f t="shared" si="48"/>
        <v>2855</v>
      </c>
      <c r="F63" s="24">
        <f t="shared" si="48"/>
        <v>2904</v>
      </c>
      <c r="G63" s="24">
        <f t="shared" si="48"/>
        <v>2936</v>
      </c>
      <c r="H63" s="24">
        <f t="shared" si="48"/>
        <v>2998</v>
      </c>
      <c r="I63" s="24">
        <f t="shared" si="48"/>
        <v>3049</v>
      </c>
      <c r="J63" s="24">
        <f t="shared" si="48"/>
        <v>3083</v>
      </c>
      <c r="K63" s="24">
        <f t="shared" si="48"/>
        <v>3109</v>
      </c>
      <c r="L63" s="24">
        <f t="shared" si="48"/>
        <v>3150</v>
      </c>
      <c r="M63" s="24">
        <f t="shared" si="48"/>
        <v>3104</v>
      </c>
      <c r="N63" s="24">
        <f t="shared" si="48"/>
        <v>3175</v>
      </c>
      <c r="O63" s="24">
        <f>SUM(C63:N63)</f>
        <v>35828</v>
      </c>
    </row>
    <row r="64" spans="1:15" ht="15" customHeight="1" x14ac:dyDescent="0.2">
      <c r="A64" s="12" t="s">
        <v>5</v>
      </c>
      <c r="B64" s="13" t="s">
        <v>7</v>
      </c>
      <c r="C64" s="25">
        <f t="shared" ref="C64:N64" si="49">SUM(C214+C364+C514)</f>
        <v>383972392.68000001</v>
      </c>
      <c r="D64" s="25">
        <f t="shared" si="49"/>
        <v>371362117.89000005</v>
      </c>
      <c r="E64" s="25">
        <f t="shared" si="49"/>
        <v>353114676.13</v>
      </c>
      <c r="F64" s="25">
        <f t="shared" si="49"/>
        <v>357851682.85000002</v>
      </c>
      <c r="G64" s="25">
        <f t="shared" si="49"/>
        <v>341902825.75</v>
      </c>
      <c r="H64" s="25">
        <f t="shared" si="49"/>
        <v>339139273.30000001</v>
      </c>
      <c r="I64" s="25">
        <f t="shared" si="49"/>
        <v>329149479.25999999</v>
      </c>
      <c r="J64" s="25">
        <f t="shared" si="49"/>
        <v>326264379.75</v>
      </c>
      <c r="K64" s="25">
        <f t="shared" si="49"/>
        <v>388782199.87</v>
      </c>
      <c r="L64" s="25">
        <f t="shared" si="49"/>
        <v>394836172.48000002</v>
      </c>
      <c r="M64" s="25">
        <f t="shared" si="49"/>
        <v>392068060.47000003</v>
      </c>
      <c r="N64" s="25">
        <f t="shared" si="49"/>
        <v>396635025.89000005</v>
      </c>
      <c r="O64" s="25">
        <f>SUM(C64:N64)</f>
        <v>4375078286.3200006</v>
      </c>
    </row>
    <row r="65" spans="1:15" ht="15" customHeight="1" x14ac:dyDescent="0.2">
      <c r="A65" s="12" t="s">
        <v>5</v>
      </c>
      <c r="B65" s="13" t="s">
        <v>0</v>
      </c>
      <c r="C65" s="25">
        <f t="shared" ref="C65:N65" si="50">SUM(C215+C365+C515)</f>
        <v>23599550.75</v>
      </c>
      <c r="D65" s="25">
        <f t="shared" si="50"/>
        <v>22076058.469999999</v>
      </c>
      <c r="E65" s="25">
        <f t="shared" si="50"/>
        <v>22309051.490000002</v>
      </c>
      <c r="F65" s="25">
        <f t="shared" si="50"/>
        <v>22383836.149999999</v>
      </c>
      <c r="G65" s="25">
        <f t="shared" si="50"/>
        <v>20482260.260000002</v>
      </c>
      <c r="H65" s="25">
        <f t="shared" si="50"/>
        <v>21596559.02</v>
      </c>
      <c r="I65" s="25">
        <f t="shared" si="50"/>
        <v>20423321.969999999</v>
      </c>
      <c r="J65" s="25">
        <f t="shared" si="50"/>
        <v>20502254.560000002</v>
      </c>
      <c r="K65" s="25">
        <f t="shared" si="50"/>
        <v>24798998.359999999</v>
      </c>
      <c r="L65" s="25">
        <f t="shared" si="50"/>
        <v>26014193.849999998</v>
      </c>
      <c r="M65" s="25">
        <f t="shared" si="50"/>
        <v>25080271.309999999</v>
      </c>
      <c r="N65" s="25">
        <f t="shared" si="50"/>
        <v>24911300.959999997</v>
      </c>
      <c r="O65" s="25">
        <f>SUM(C65:N65)</f>
        <v>274177657.15000004</v>
      </c>
    </row>
    <row r="66" spans="1:15" ht="15" customHeight="1" x14ac:dyDescent="0.2">
      <c r="A66" s="12" t="s">
        <v>5</v>
      </c>
      <c r="B66" s="13" t="s">
        <v>8</v>
      </c>
      <c r="C66" s="25">
        <f>IF(C149=0,0,(C65/C63/C149))</f>
        <v>279.98375529428512</v>
      </c>
      <c r="D66" s="25">
        <f t="shared" ref="D66:N66" si="51">IF(D149=0,0,(D65/D63/D149))</f>
        <v>259.33391055611679</v>
      </c>
      <c r="E66" s="25">
        <f t="shared" si="51"/>
        <v>260.46761809690605</v>
      </c>
      <c r="F66" s="25">
        <f t="shared" si="51"/>
        <v>248.64298575935305</v>
      </c>
      <c r="G66" s="25">
        <f t="shared" si="51"/>
        <v>235.39482671219139</v>
      </c>
      <c r="H66" s="25">
        <f t="shared" si="51"/>
        <v>237.95858822798783</v>
      </c>
      <c r="I66" s="25">
        <f>IF(I149=0,0,(I65/I63/I149))</f>
        <v>219.9463897338496</v>
      </c>
      <c r="J66" s="25">
        <f t="shared" si="51"/>
        <v>242.22214124455201</v>
      </c>
      <c r="K66" s="25">
        <f t="shared" si="51"/>
        <v>260.36116258626959</v>
      </c>
      <c r="L66" s="25">
        <f t="shared" si="51"/>
        <v>278.66017367806018</v>
      </c>
      <c r="M66" s="25">
        <f t="shared" si="51"/>
        <v>266.90638874376953</v>
      </c>
      <c r="N66" s="25">
        <f t="shared" si="51"/>
        <v>264.74499836722862</v>
      </c>
      <c r="O66" s="25">
        <f>IF(O65=0,0,(O65/O63/O149))</f>
        <v>254.38033777571331</v>
      </c>
    </row>
    <row r="67" spans="1:15" ht="15" customHeight="1" x14ac:dyDescent="0.2">
      <c r="A67" s="12" t="s">
        <v>5</v>
      </c>
      <c r="B67" s="13" t="s">
        <v>9</v>
      </c>
      <c r="C67" s="26">
        <f t="shared" ref="C67:O67" si="52">IF(C64=0,0,(C65/C64))</f>
        <v>6.1461582134285646E-2</v>
      </c>
      <c r="D67" s="26">
        <f t="shared" si="52"/>
        <v>5.9446177750793298E-2</v>
      </c>
      <c r="E67" s="26">
        <f t="shared" si="52"/>
        <v>6.3177922069109563E-2</v>
      </c>
      <c r="F67" s="26">
        <f t="shared" si="52"/>
        <v>6.2550596302162947E-2</v>
      </c>
      <c r="G67" s="26">
        <f t="shared" si="52"/>
        <v>5.9906671479154926E-2</v>
      </c>
      <c r="H67" s="26">
        <f t="shared" si="52"/>
        <v>6.368050155281145E-2</v>
      </c>
      <c r="I67" s="26">
        <f>IF(I64=0,0,(I65/I64))</f>
        <v>6.2048774969707052E-2</v>
      </c>
      <c r="J67" s="26">
        <f t="shared" si="52"/>
        <v>6.2839389870600795E-2</v>
      </c>
      <c r="K67" s="26">
        <f t="shared" si="52"/>
        <v>6.3786352277167585E-2</v>
      </c>
      <c r="L67" s="26">
        <f t="shared" si="52"/>
        <v>6.5886045056618311E-2</v>
      </c>
      <c r="M67" s="26">
        <f t="shared" si="52"/>
        <v>6.3969177392145846E-2</v>
      </c>
      <c r="N67" s="26">
        <f t="shared" si="52"/>
        <v>6.2806608932486768E-2</v>
      </c>
      <c r="O67" s="26">
        <f t="shared" si="52"/>
        <v>6.2668057393921159E-2</v>
      </c>
    </row>
    <row r="68" spans="1:15" ht="15" customHeight="1" x14ac:dyDescent="0.2">
      <c r="A68" s="14"/>
      <c r="B68" s="15"/>
      <c r="C68" s="26"/>
      <c r="D68" s="26"/>
      <c r="E68" s="26"/>
      <c r="F68" s="26"/>
      <c r="G68" s="26"/>
      <c r="H68" s="33"/>
      <c r="I68" s="33"/>
      <c r="J68" s="33"/>
      <c r="K68" s="33"/>
      <c r="L68" s="33"/>
      <c r="M68" s="33"/>
      <c r="N68" s="33"/>
      <c r="O68" s="26"/>
    </row>
    <row r="69" spans="1:15" ht="15" customHeight="1" x14ac:dyDescent="0.2">
      <c r="A69" s="12" t="s">
        <v>5</v>
      </c>
      <c r="B69" s="17" t="s">
        <v>16</v>
      </c>
      <c r="C69" s="24">
        <f t="shared" ref="C69:N69" si="53">SUM(C219+C369+C519)</f>
        <v>240</v>
      </c>
      <c r="D69" s="24">
        <f t="shared" si="53"/>
        <v>239</v>
      </c>
      <c r="E69" s="24">
        <f t="shared" si="53"/>
        <v>245</v>
      </c>
      <c r="F69" s="24">
        <f t="shared" si="53"/>
        <v>244</v>
      </c>
      <c r="G69" s="24">
        <f t="shared" si="53"/>
        <v>237</v>
      </c>
      <c r="H69" s="24">
        <f t="shared" si="53"/>
        <v>247</v>
      </c>
      <c r="I69" s="24">
        <f t="shared" si="53"/>
        <v>247</v>
      </c>
      <c r="J69" s="24">
        <f t="shared" si="53"/>
        <v>258</v>
      </c>
      <c r="K69" s="24">
        <f t="shared" si="53"/>
        <v>262</v>
      </c>
      <c r="L69" s="24">
        <f t="shared" si="53"/>
        <v>261</v>
      </c>
      <c r="M69" s="24">
        <f t="shared" si="53"/>
        <v>270</v>
      </c>
      <c r="N69" s="24">
        <f t="shared" si="53"/>
        <v>266</v>
      </c>
      <c r="O69" s="24">
        <f>SUM(C69:N69)</f>
        <v>3016</v>
      </c>
    </row>
    <row r="70" spans="1:15" ht="15" customHeight="1" x14ac:dyDescent="0.2">
      <c r="A70" s="12" t="s">
        <v>5</v>
      </c>
      <c r="B70" s="13" t="s">
        <v>0</v>
      </c>
      <c r="C70" s="25">
        <f t="shared" ref="C70:N70" si="54">SUM(C220+C370+C520)</f>
        <v>12144703.319999998</v>
      </c>
      <c r="D70" s="25">
        <f t="shared" si="54"/>
        <v>11594155.810000001</v>
      </c>
      <c r="E70" s="25">
        <f t="shared" si="54"/>
        <v>11416048.34</v>
      </c>
      <c r="F70" s="25">
        <f t="shared" si="54"/>
        <v>12833667.66</v>
      </c>
      <c r="G70" s="25">
        <f t="shared" si="54"/>
        <v>11538915.15</v>
      </c>
      <c r="H70" s="25">
        <f t="shared" si="54"/>
        <v>12324792.24</v>
      </c>
      <c r="I70" s="25">
        <f t="shared" si="54"/>
        <v>11260069.969999999</v>
      </c>
      <c r="J70" s="25">
        <f t="shared" si="54"/>
        <v>11916595.01</v>
      </c>
      <c r="K70" s="25">
        <f t="shared" si="54"/>
        <v>13711130.949999999</v>
      </c>
      <c r="L70" s="25">
        <f t="shared" si="54"/>
        <v>12657269.18</v>
      </c>
      <c r="M70" s="25">
        <f t="shared" si="54"/>
        <v>12649429.870000001</v>
      </c>
      <c r="N70" s="25">
        <f t="shared" si="54"/>
        <v>11504204.029999999</v>
      </c>
      <c r="O70" s="25">
        <f>SUM(C70:N70)</f>
        <v>145550981.53</v>
      </c>
    </row>
    <row r="71" spans="1:15" ht="15" customHeight="1" x14ac:dyDescent="0.2">
      <c r="A71" s="12" t="s">
        <v>5</v>
      </c>
      <c r="B71" s="13" t="s">
        <v>8</v>
      </c>
      <c r="C71" s="25">
        <f>IF(C149=0,0,(C70/C69/C149))</f>
        <v>1632.3525967741934</v>
      </c>
      <c r="D71" s="25">
        <f t="shared" ref="D71:N71" si="55">IF(D149=0,0,(D70/D69/D149))</f>
        <v>1564.8745863139425</v>
      </c>
      <c r="E71" s="25">
        <f t="shared" si="55"/>
        <v>1553.203855782313</v>
      </c>
      <c r="F71" s="25">
        <f t="shared" si="55"/>
        <v>1696.6773744050765</v>
      </c>
      <c r="G71" s="25">
        <f t="shared" si="55"/>
        <v>1642.8265725712511</v>
      </c>
      <c r="H71" s="25">
        <f>SUM(H221+H371+H521)</f>
        <v>3238.29</v>
      </c>
      <c r="I71" s="25">
        <f>SUM(I221+I371+I521)</f>
        <v>2554.4499999999998</v>
      </c>
      <c r="J71" s="25">
        <f t="shared" si="55"/>
        <v>1682.3572194414498</v>
      </c>
      <c r="K71" s="25">
        <f t="shared" si="55"/>
        <v>1708.1844796928442</v>
      </c>
      <c r="L71" s="25">
        <f t="shared" si="55"/>
        <v>1636.3439458900405</v>
      </c>
      <c r="M71" s="25">
        <f t="shared" si="55"/>
        <v>1547.5890175731288</v>
      </c>
      <c r="N71" s="25">
        <f t="shared" si="55"/>
        <v>1459.3182841690113</v>
      </c>
      <c r="O71" s="25">
        <f>IF(O70=0,0,(O70/O69/O149))</f>
        <v>1604.1975377488116</v>
      </c>
    </row>
    <row r="72" spans="1:15" x14ac:dyDescent="0.2">
      <c r="A72" s="12"/>
      <c r="B72" s="15"/>
      <c r="C72" s="27"/>
      <c r="D72" s="27"/>
      <c r="E72" s="27"/>
      <c r="F72" s="27"/>
      <c r="G72" s="27"/>
      <c r="H72" s="28"/>
      <c r="I72" s="28"/>
      <c r="J72" s="28"/>
      <c r="K72" s="28"/>
      <c r="L72" s="28"/>
      <c r="M72" s="28"/>
      <c r="N72" s="28"/>
      <c r="O72" s="27"/>
    </row>
    <row r="73" spans="1:15" x14ac:dyDescent="0.2">
      <c r="A73" s="12" t="s">
        <v>5</v>
      </c>
      <c r="B73" s="17" t="s">
        <v>17</v>
      </c>
      <c r="C73" s="24">
        <f t="shared" ref="C73:N73" si="56">SUM(C223+C373+C523)</f>
        <v>103</v>
      </c>
      <c r="D73" s="24">
        <f t="shared" si="56"/>
        <v>104</v>
      </c>
      <c r="E73" s="24">
        <f t="shared" si="56"/>
        <v>106</v>
      </c>
      <c r="F73" s="24">
        <f t="shared" si="56"/>
        <v>105</v>
      </c>
      <c r="G73" s="24">
        <f t="shared" si="56"/>
        <v>100</v>
      </c>
      <c r="H73" s="24">
        <f t="shared" si="56"/>
        <v>106</v>
      </c>
      <c r="I73" s="24">
        <f t="shared" si="56"/>
        <v>101</v>
      </c>
      <c r="J73" s="24">
        <f t="shared" si="56"/>
        <v>109</v>
      </c>
      <c r="K73" s="24">
        <f t="shared" si="56"/>
        <v>104</v>
      </c>
      <c r="L73" s="24">
        <f t="shared" si="56"/>
        <v>105</v>
      </c>
      <c r="M73" s="24">
        <f t="shared" si="56"/>
        <v>109</v>
      </c>
      <c r="N73" s="24">
        <f t="shared" si="56"/>
        <v>109</v>
      </c>
      <c r="O73" s="24">
        <f>SUM(C73:N73)</f>
        <v>1261</v>
      </c>
    </row>
    <row r="74" spans="1:15" x14ac:dyDescent="0.2">
      <c r="A74" s="12" t="s">
        <v>5</v>
      </c>
      <c r="B74" s="17" t="s">
        <v>18</v>
      </c>
      <c r="C74" s="25">
        <f t="shared" ref="C74:N74" si="57">SUM(C224+C374+C524)</f>
        <v>21127823.07</v>
      </c>
      <c r="D74" s="25">
        <f t="shared" si="57"/>
        <v>20073740.02</v>
      </c>
      <c r="E74" s="25">
        <f t="shared" si="57"/>
        <v>19567326.609999999</v>
      </c>
      <c r="F74" s="25">
        <f t="shared" si="57"/>
        <v>19996288.670000002</v>
      </c>
      <c r="G74" s="25">
        <f t="shared" si="57"/>
        <v>17929429.59</v>
      </c>
      <c r="H74" s="25">
        <f t="shared" si="57"/>
        <v>18580543.32</v>
      </c>
      <c r="I74" s="25">
        <f t="shared" si="57"/>
        <v>17134065.490000002</v>
      </c>
      <c r="J74" s="25">
        <f t="shared" si="57"/>
        <v>17048742.170000002</v>
      </c>
      <c r="K74" s="25">
        <f t="shared" si="57"/>
        <v>19695891.469999999</v>
      </c>
      <c r="L74" s="25">
        <f t="shared" si="57"/>
        <v>18800112.759999998</v>
      </c>
      <c r="M74" s="25">
        <f t="shared" si="57"/>
        <v>17528273.25</v>
      </c>
      <c r="N74" s="25">
        <f t="shared" si="57"/>
        <v>16469306.109999999</v>
      </c>
      <c r="O74" s="25">
        <f>SUM(C74:N74)</f>
        <v>223951542.52999997</v>
      </c>
    </row>
    <row r="75" spans="1:15" x14ac:dyDescent="0.2">
      <c r="A75" s="12" t="s">
        <v>5</v>
      </c>
      <c r="B75" s="13" t="s">
        <v>0</v>
      </c>
      <c r="C75" s="25">
        <f t="shared" ref="C75:N75" si="58">SUM(C225+C375+C525)</f>
        <v>4518850.07</v>
      </c>
      <c r="D75" s="25">
        <f t="shared" si="58"/>
        <v>4031233.5199999996</v>
      </c>
      <c r="E75" s="25">
        <f t="shared" si="58"/>
        <v>4541651.1099999994</v>
      </c>
      <c r="F75" s="25">
        <f t="shared" si="58"/>
        <v>4365940.17</v>
      </c>
      <c r="G75" s="25">
        <f t="shared" si="58"/>
        <v>4440531.84</v>
      </c>
      <c r="H75" s="25">
        <f t="shared" si="58"/>
        <v>4489994.37</v>
      </c>
      <c r="I75" s="25">
        <f t="shared" si="58"/>
        <v>4011526.24</v>
      </c>
      <c r="J75" s="25">
        <f t="shared" si="58"/>
        <v>4074678.17</v>
      </c>
      <c r="K75" s="25">
        <f t="shared" si="58"/>
        <v>4435513.2200000007</v>
      </c>
      <c r="L75" s="25">
        <f t="shared" si="58"/>
        <v>4537918.51</v>
      </c>
      <c r="M75" s="25">
        <f t="shared" si="58"/>
        <v>3863307</v>
      </c>
      <c r="N75" s="25">
        <f t="shared" si="58"/>
        <v>3531224.61</v>
      </c>
      <c r="O75" s="25">
        <f>SUM(C75:N75)</f>
        <v>50842368.829999998</v>
      </c>
    </row>
    <row r="76" spans="1:15" x14ac:dyDescent="0.2">
      <c r="A76" s="12" t="s">
        <v>5</v>
      </c>
      <c r="B76" s="13" t="s">
        <v>8</v>
      </c>
      <c r="C76" s="25">
        <f>IF(C149=0,0,(C75/C73/C149))</f>
        <v>1415.2364766677108</v>
      </c>
      <c r="D76" s="25">
        <f t="shared" ref="D76:M76" si="59">IF(D149=0,0,(D75/D73/D149))</f>
        <v>1250.3826054590568</v>
      </c>
      <c r="E76" s="25">
        <f t="shared" si="59"/>
        <v>1428.1921729559747</v>
      </c>
      <c r="F76" s="25">
        <f t="shared" si="59"/>
        <v>1341.30266359447</v>
      </c>
      <c r="G76" s="25">
        <f t="shared" si="59"/>
        <v>1498.3389644171777</v>
      </c>
      <c r="H76" s="25">
        <f>SUM(H226+H376+H526)</f>
        <v>3018.16</v>
      </c>
      <c r="I76" s="25">
        <f>SUM(I226+I376+I526)</f>
        <v>2494.11</v>
      </c>
      <c r="J76" s="25">
        <f t="shared" si="59"/>
        <v>1361.6094498450698</v>
      </c>
      <c r="K76" s="25">
        <f t="shared" si="59"/>
        <v>1392.1092621547596</v>
      </c>
      <c r="L76" s="25">
        <f t="shared" si="59"/>
        <v>1458.2852354659653</v>
      </c>
      <c r="M76" s="25">
        <f t="shared" si="59"/>
        <v>1170.7958508967681</v>
      </c>
      <c r="N76" s="25">
        <f>IF(N149=0,0,(N75/N73/N149))</f>
        <v>1093.1353270107502</v>
      </c>
      <c r="O76" s="25">
        <f>IF(O75=0,0,(O75/O73/O149))</f>
        <v>1340.2466625221596</v>
      </c>
    </row>
    <row r="77" spans="1:15" x14ac:dyDescent="0.2">
      <c r="A77" s="12" t="s">
        <v>5</v>
      </c>
      <c r="B77" s="13" t="s">
        <v>9</v>
      </c>
      <c r="C77" s="26">
        <f t="shared" ref="C77:M77" si="60">IF(C74=0,0,(C75/C74))</f>
        <v>0.21388148012354594</v>
      </c>
      <c r="D77" s="26">
        <f t="shared" si="60"/>
        <v>0.20082124785832509</v>
      </c>
      <c r="E77" s="26">
        <f t="shared" si="60"/>
        <v>0.23210381267305885</v>
      </c>
      <c r="F77" s="26">
        <f t="shared" si="60"/>
        <v>0.21833752463026429</v>
      </c>
      <c r="G77" s="26">
        <f t="shared" si="60"/>
        <v>0.24766721203872943</v>
      </c>
      <c r="H77" s="26">
        <f t="shared" si="60"/>
        <v>0.24165032704759465</v>
      </c>
      <c r="I77" s="26">
        <f>IF(I74=0,0,(I75/I74))</f>
        <v>0.23412576789444731</v>
      </c>
      <c r="J77" s="26">
        <f t="shared" si="60"/>
        <v>0.23900168876798725</v>
      </c>
      <c r="K77" s="26">
        <f t="shared" si="60"/>
        <v>0.22519992185964258</v>
      </c>
      <c r="L77" s="26">
        <f t="shared" si="60"/>
        <v>0.24137719639932628</v>
      </c>
      <c r="M77" s="26">
        <f t="shared" si="60"/>
        <v>0.22040431164547256</v>
      </c>
      <c r="N77" s="26">
        <f>IF(N74=0,0,(N75/N74))</f>
        <v>0.21441247047171436</v>
      </c>
      <c r="O77" s="26">
        <f>IF(O74=0,0,(O75/O74))</f>
        <v>0.22702397248810771</v>
      </c>
    </row>
    <row r="78" spans="1:15" x14ac:dyDescent="0.2">
      <c r="A78" s="14"/>
      <c r="B78" s="15"/>
      <c r="C78" s="31"/>
      <c r="D78" s="31"/>
      <c r="E78" s="31"/>
      <c r="F78" s="31"/>
      <c r="G78" s="31"/>
      <c r="H78" s="32"/>
      <c r="I78" s="32"/>
      <c r="J78" s="32"/>
      <c r="K78" s="32"/>
      <c r="L78" s="32"/>
      <c r="M78" s="32"/>
      <c r="N78" s="32"/>
      <c r="O78" s="31"/>
    </row>
    <row r="79" spans="1:15" x14ac:dyDescent="0.2">
      <c r="A79" s="12" t="s">
        <v>5</v>
      </c>
      <c r="B79" s="18" t="s">
        <v>35</v>
      </c>
      <c r="C79" s="24">
        <f t="shared" ref="C79:N79" si="61">SUM(C229+C379+C529)</f>
        <v>47</v>
      </c>
      <c r="D79" s="24">
        <f t="shared" si="61"/>
        <v>49</v>
      </c>
      <c r="E79" s="24">
        <f t="shared" si="61"/>
        <v>49</v>
      </c>
      <c r="F79" s="24">
        <f t="shared" si="61"/>
        <v>49</v>
      </c>
      <c r="G79" s="24">
        <f t="shared" si="61"/>
        <v>49</v>
      </c>
      <c r="H79" s="24">
        <f t="shared" si="61"/>
        <v>49</v>
      </c>
      <c r="I79" s="24">
        <f t="shared" si="61"/>
        <v>49</v>
      </c>
      <c r="J79" s="24">
        <f t="shared" si="61"/>
        <v>49</v>
      </c>
      <c r="K79" s="24">
        <f t="shared" si="61"/>
        <v>56</v>
      </c>
      <c r="L79" s="24">
        <f t="shared" si="61"/>
        <v>55</v>
      </c>
      <c r="M79" s="24">
        <f t="shared" si="61"/>
        <v>55</v>
      </c>
      <c r="N79" s="24">
        <f t="shared" si="61"/>
        <v>55</v>
      </c>
      <c r="O79" s="24">
        <f>SUM(C79:N79)</f>
        <v>611</v>
      </c>
    </row>
    <row r="80" spans="1:15" x14ac:dyDescent="0.2">
      <c r="A80" s="12" t="s">
        <v>5</v>
      </c>
      <c r="B80" s="18" t="s">
        <v>0</v>
      </c>
      <c r="C80" s="25">
        <f t="shared" ref="C80:N80" si="62">SUM(C230+C380+C530)</f>
        <v>1286004</v>
      </c>
      <c r="D80" s="25">
        <f t="shared" si="62"/>
        <v>1168892</v>
      </c>
      <c r="E80" s="25">
        <f t="shared" si="62"/>
        <v>1121383</v>
      </c>
      <c r="F80" s="25">
        <f t="shared" si="62"/>
        <v>946599</v>
      </c>
      <c r="G80" s="25">
        <f t="shared" si="62"/>
        <v>989083</v>
      </c>
      <c r="H80" s="25">
        <f t="shared" si="62"/>
        <v>1036325</v>
      </c>
      <c r="I80" s="25">
        <f t="shared" si="62"/>
        <v>1119505</v>
      </c>
      <c r="J80" s="25">
        <f t="shared" si="62"/>
        <v>913855</v>
      </c>
      <c r="K80" s="25">
        <f t="shared" si="62"/>
        <v>1197609</v>
      </c>
      <c r="L80" s="25">
        <f t="shared" si="62"/>
        <v>1126548</v>
      </c>
      <c r="M80" s="25">
        <f t="shared" si="62"/>
        <v>1097987</v>
      </c>
      <c r="N80" s="25">
        <f t="shared" si="62"/>
        <v>960977</v>
      </c>
      <c r="O80" s="25">
        <f>SUM(C80:N80)</f>
        <v>12964767</v>
      </c>
    </row>
    <row r="81" spans="1:45" x14ac:dyDescent="0.2">
      <c r="A81" s="12" t="s">
        <v>5</v>
      </c>
      <c r="B81" s="18" t="s">
        <v>8</v>
      </c>
      <c r="C81" s="25">
        <f t="shared" ref="C81:N81" si="63">SUM(C231+C381+C531)</f>
        <v>882.64</v>
      </c>
      <c r="D81" s="25">
        <f t="shared" si="63"/>
        <v>769.51</v>
      </c>
      <c r="E81" s="25">
        <f t="shared" si="63"/>
        <v>762.85</v>
      </c>
      <c r="F81" s="25">
        <f t="shared" si="63"/>
        <v>623.16999999999996</v>
      </c>
      <c r="G81" s="25">
        <f t="shared" si="63"/>
        <v>672.85</v>
      </c>
      <c r="H81" s="25">
        <f t="shared" si="63"/>
        <v>682.24</v>
      </c>
      <c r="I81" s="25">
        <f t="shared" si="63"/>
        <v>737</v>
      </c>
      <c r="J81" s="25">
        <f t="shared" si="63"/>
        <v>666.08</v>
      </c>
      <c r="K81" s="25">
        <f t="shared" si="63"/>
        <v>1049.77</v>
      </c>
      <c r="L81" s="25">
        <f t="shared" si="63"/>
        <v>1163.1100000000001</v>
      </c>
      <c r="M81" s="25">
        <f t="shared" si="63"/>
        <v>1069.49</v>
      </c>
      <c r="N81" s="25">
        <f t="shared" si="63"/>
        <v>933.27</v>
      </c>
      <c r="O81" s="25">
        <f>IF(O80=0,0,(O80/O79/O149))</f>
        <v>705.33843524307372</v>
      </c>
    </row>
    <row r="82" spans="1:45" x14ac:dyDescent="0.2">
      <c r="A82" s="14"/>
      <c r="B82" s="15"/>
      <c r="C82" s="31"/>
      <c r="D82" s="31"/>
      <c r="E82" s="31"/>
      <c r="F82" s="31"/>
      <c r="G82" s="31"/>
      <c r="H82" s="32"/>
      <c r="I82" s="32"/>
      <c r="J82" s="32"/>
      <c r="K82" s="32"/>
      <c r="L82" s="32"/>
      <c r="M82" s="32"/>
      <c r="N82" s="32"/>
      <c r="O82" s="31"/>
    </row>
    <row r="83" spans="1:45" x14ac:dyDescent="0.2">
      <c r="A83" s="12" t="s">
        <v>5</v>
      </c>
      <c r="B83" s="13" t="s">
        <v>36</v>
      </c>
      <c r="C83" s="24">
        <f t="shared" ref="C83:N83" si="64">SUM(C233+C383+C533)</f>
        <v>27</v>
      </c>
      <c r="D83" s="24">
        <f t="shared" si="64"/>
        <v>28</v>
      </c>
      <c r="E83" s="24">
        <f t="shared" si="64"/>
        <v>31</v>
      </c>
      <c r="F83" s="24">
        <f t="shared" si="64"/>
        <v>31</v>
      </c>
      <c r="G83" s="24">
        <f t="shared" si="64"/>
        <v>31</v>
      </c>
      <c r="H83" s="24">
        <f t="shared" si="64"/>
        <v>34</v>
      </c>
      <c r="I83" s="24">
        <f t="shared" si="64"/>
        <v>35</v>
      </c>
      <c r="J83" s="24">
        <f t="shared" si="64"/>
        <v>36</v>
      </c>
      <c r="K83" s="24">
        <f t="shared" si="64"/>
        <v>37</v>
      </c>
      <c r="L83" s="24">
        <f t="shared" si="64"/>
        <v>36</v>
      </c>
      <c r="M83" s="24">
        <f t="shared" si="64"/>
        <v>39</v>
      </c>
      <c r="N83" s="24">
        <f t="shared" si="64"/>
        <v>36</v>
      </c>
      <c r="O83" s="24">
        <f>SUM(C83:N83)</f>
        <v>401</v>
      </c>
    </row>
    <row r="84" spans="1:45" x14ac:dyDescent="0.2">
      <c r="A84" s="12" t="s">
        <v>5</v>
      </c>
      <c r="B84" s="18" t="s">
        <v>37</v>
      </c>
      <c r="C84" s="24">
        <f t="shared" ref="C84:N84" si="65">SUM(C234+C384+C534)</f>
        <v>6201814.7699999996</v>
      </c>
      <c r="D84" s="24">
        <f t="shared" si="65"/>
        <v>6051749.5499999998</v>
      </c>
      <c r="E84" s="24">
        <f t="shared" si="65"/>
        <v>6146441.8599999994</v>
      </c>
      <c r="F84" s="24">
        <f t="shared" si="65"/>
        <v>6306983.9100000001</v>
      </c>
      <c r="G84" s="24">
        <f t="shared" si="65"/>
        <v>6434729.8499999996</v>
      </c>
      <c r="H84" s="24">
        <f t="shared" si="65"/>
        <v>6374077.2999999998</v>
      </c>
      <c r="I84" s="24">
        <f t="shared" si="65"/>
        <v>5953988.5</v>
      </c>
      <c r="J84" s="24">
        <f t="shared" si="65"/>
        <v>6273633.5499999998</v>
      </c>
      <c r="K84" s="24">
        <f t="shared" si="65"/>
        <v>7155319.0099999998</v>
      </c>
      <c r="L84" s="24">
        <f t="shared" si="65"/>
        <v>7342354.6600000001</v>
      </c>
      <c r="M84" s="24">
        <f t="shared" si="65"/>
        <v>6716884.7599999998</v>
      </c>
      <c r="N84" s="24">
        <f t="shared" si="65"/>
        <v>6176994.1600000001</v>
      </c>
      <c r="O84" s="25">
        <f>SUM(C84:N84)</f>
        <v>77134971.879999995</v>
      </c>
    </row>
    <row r="85" spans="1:45" x14ac:dyDescent="0.2">
      <c r="A85" s="12" t="s">
        <v>5</v>
      </c>
      <c r="B85" s="18" t="s">
        <v>0</v>
      </c>
      <c r="C85" s="25">
        <f t="shared" ref="C85:N85" si="66">SUM(C235+C385+C535)</f>
        <v>1658496.09</v>
      </c>
      <c r="D85" s="25">
        <f t="shared" si="66"/>
        <v>1381703.09</v>
      </c>
      <c r="E85" s="25">
        <f t="shared" si="66"/>
        <v>1731922.6</v>
      </c>
      <c r="F85" s="25">
        <f t="shared" si="66"/>
        <v>1740985.25</v>
      </c>
      <c r="G85" s="25">
        <f t="shared" si="66"/>
        <v>1499245.66</v>
      </c>
      <c r="H85" s="25">
        <f t="shared" si="66"/>
        <v>1505804.09</v>
      </c>
      <c r="I85" s="25">
        <f t="shared" si="66"/>
        <v>1627150.1099999999</v>
      </c>
      <c r="J85" s="25">
        <f t="shared" si="66"/>
        <v>1275914.1400000001</v>
      </c>
      <c r="K85" s="25">
        <f t="shared" si="66"/>
        <v>1636533.42</v>
      </c>
      <c r="L85" s="25">
        <f t="shared" si="66"/>
        <v>1741495.87</v>
      </c>
      <c r="M85" s="25">
        <f t="shared" si="66"/>
        <v>1781332.67</v>
      </c>
      <c r="N85" s="25">
        <f t="shared" si="66"/>
        <v>1611484.86</v>
      </c>
      <c r="O85" s="25">
        <f>SUM(C85:N85)</f>
        <v>19192067.850000001</v>
      </c>
    </row>
    <row r="86" spans="1:45" x14ac:dyDescent="0.2">
      <c r="A86" s="12" t="s">
        <v>5</v>
      </c>
      <c r="B86" s="13" t="s">
        <v>8</v>
      </c>
      <c r="C86" s="25">
        <f t="shared" ref="C86:N86" si="67">SUM(C236+C386+C536)</f>
        <v>3700.4900000000002</v>
      </c>
      <c r="D86" s="25">
        <f t="shared" si="67"/>
        <v>2943.32</v>
      </c>
      <c r="E86" s="25">
        <f t="shared" si="67"/>
        <v>3586.19</v>
      </c>
      <c r="F86" s="25">
        <f t="shared" si="67"/>
        <v>3388.7200000000003</v>
      </c>
      <c r="G86" s="25">
        <f t="shared" si="67"/>
        <v>3092.77</v>
      </c>
      <c r="H86" s="25">
        <f t="shared" si="67"/>
        <v>2735.56</v>
      </c>
      <c r="I86" s="25">
        <f t="shared" si="67"/>
        <v>2783.3999999999996</v>
      </c>
      <c r="J86" s="25">
        <f t="shared" si="67"/>
        <v>2540.23</v>
      </c>
      <c r="K86" s="25">
        <f t="shared" si="67"/>
        <v>2832.85</v>
      </c>
      <c r="L86" s="25">
        <f t="shared" si="67"/>
        <v>3112.85</v>
      </c>
      <c r="M86" s="25">
        <f t="shared" si="67"/>
        <v>3014.08</v>
      </c>
      <c r="N86" s="25">
        <f t="shared" si="67"/>
        <v>3003.88</v>
      </c>
      <c r="O86" s="25">
        <f>IF(O85=0,0,(O85/O83)/O149)</f>
        <v>1590.9313572025617</v>
      </c>
    </row>
    <row r="87" spans="1:45" x14ac:dyDescent="0.2">
      <c r="A87" s="12" t="s">
        <v>5</v>
      </c>
      <c r="B87" s="13" t="s">
        <v>9</v>
      </c>
      <c r="C87" s="26">
        <f>IF(C84=0,0,(C85/C84))</f>
        <v>0.26742109390667923</v>
      </c>
      <c r="D87" s="26">
        <f t="shared" ref="D87:N87" si="68">IF(D84=0,0,(D85/D84))</f>
        <v>0.2283146515869944</v>
      </c>
      <c r="E87" s="26">
        <f t="shared" si="68"/>
        <v>0.28177645529701639</v>
      </c>
      <c r="F87" s="26">
        <f t="shared" si="68"/>
        <v>0.27604085801449268</v>
      </c>
      <c r="G87" s="26">
        <f t="shared" si="68"/>
        <v>0.23299278989933042</v>
      </c>
      <c r="H87" s="26">
        <f t="shared" si="68"/>
        <v>0.23623875568625441</v>
      </c>
      <c r="I87" s="26">
        <f t="shared" si="68"/>
        <v>0.27328741229513626</v>
      </c>
      <c r="J87" s="26">
        <f t="shared" si="68"/>
        <v>0.20337721829481101</v>
      </c>
      <c r="K87" s="26">
        <f t="shared" si="68"/>
        <v>0.22871564743833833</v>
      </c>
      <c r="L87" s="26">
        <f t="shared" si="68"/>
        <v>0.23718492917366105</v>
      </c>
      <c r="M87" s="26">
        <f t="shared" si="68"/>
        <v>0.26520220811410794</v>
      </c>
      <c r="N87" s="26">
        <f t="shared" si="68"/>
        <v>0.26088495767656678</v>
      </c>
      <c r="O87" s="26">
        <f>IF(O84=0,0,(O85/O84))</f>
        <v>0.24881149733038579</v>
      </c>
    </row>
    <row r="88" spans="1:45" x14ac:dyDescent="0.2">
      <c r="A88" s="14"/>
      <c r="B88" s="15"/>
      <c r="C88" s="31"/>
      <c r="D88" s="31"/>
      <c r="E88" s="31"/>
      <c r="F88" s="31"/>
      <c r="G88" s="31"/>
      <c r="H88" s="32"/>
      <c r="I88" s="32"/>
      <c r="J88" s="32"/>
      <c r="K88" s="32"/>
      <c r="L88" s="32"/>
      <c r="M88" s="32"/>
      <c r="N88" s="32"/>
      <c r="O88" s="31"/>
    </row>
    <row r="89" spans="1:45" x14ac:dyDescent="0.2">
      <c r="A89" s="12" t="s">
        <v>5</v>
      </c>
      <c r="B89" s="17" t="s">
        <v>42</v>
      </c>
      <c r="C89" s="24">
        <f t="shared" ref="C89:N89" si="69">SUM(C239+C389+C539)</f>
        <v>18</v>
      </c>
      <c r="D89" s="24">
        <f t="shared" si="69"/>
        <v>18</v>
      </c>
      <c r="E89" s="24">
        <f t="shared" si="69"/>
        <v>18</v>
      </c>
      <c r="F89" s="24">
        <f t="shared" si="69"/>
        <v>18</v>
      </c>
      <c r="G89" s="24">
        <f t="shared" si="69"/>
        <v>18</v>
      </c>
      <c r="H89" s="24">
        <f t="shared" si="69"/>
        <v>18</v>
      </c>
      <c r="I89" s="24">
        <f t="shared" si="69"/>
        <v>17</v>
      </c>
      <c r="J89" s="24">
        <f t="shared" si="69"/>
        <v>17</v>
      </c>
      <c r="K89" s="24">
        <f t="shared" si="69"/>
        <v>18</v>
      </c>
      <c r="L89" s="24">
        <f t="shared" si="69"/>
        <v>18</v>
      </c>
      <c r="M89" s="24">
        <f t="shared" si="69"/>
        <v>18</v>
      </c>
      <c r="N89" s="24">
        <f t="shared" si="69"/>
        <v>18</v>
      </c>
      <c r="O89" s="24">
        <f>SUM(C89:N89)</f>
        <v>214</v>
      </c>
    </row>
    <row r="90" spans="1:45" x14ac:dyDescent="0.2">
      <c r="A90" s="12" t="s">
        <v>5</v>
      </c>
      <c r="B90" s="17" t="s">
        <v>43</v>
      </c>
      <c r="C90" s="24">
        <f t="shared" ref="C90:N90" si="70">SUM(C240+C390+C540)</f>
        <v>9655577.25</v>
      </c>
      <c r="D90" s="24">
        <f t="shared" si="70"/>
        <v>9073656.3000000007</v>
      </c>
      <c r="E90" s="24">
        <f t="shared" si="70"/>
        <v>9235243</v>
      </c>
      <c r="F90" s="24">
        <f t="shared" si="70"/>
        <v>8591660</v>
      </c>
      <c r="G90" s="24">
        <f t="shared" si="70"/>
        <v>8174395.25</v>
      </c>
      <c r="H90" s="24">
        <f t="shared" si="70"/>
        <v>8440915.5</v>
      </c>
      <c r="I90" s="24">
        <f t="shared" si="70"/>
        <v>8080525.2599999998</v>
      </c>
      <c r="J90" s="24">
        <f t="shared" si="70"/>
        <v>7972227.29</v>
      </c>
      <c r="K90" s="24">
        <f t="shared" si="70"/>
        <v>9364715.4600000009</v>
      </c>
      <c r="L90" s="24">
        <f t="shared" si="70"/>
        <v>8839093.6600000001</v>
      </c>
      <c r="M90" s="24">
        <f t="shared" si="70"/>
        <v>8504505.6500000004</v>
      </c>
      <c r="N90" s="24">
        <f t="shared" si="70"/>
        <v>7740677.5</v>
      </c>
      <c r="O90" s="25">
        <f>SUM(C90:N90)</f>
        <v>103673192.12</v>
      </c>
    </row>
    <row r="91" spans="1:45" x14ac:dyDescent="0.2">
      <c r="A91" s="12" t="s">
        <v>5</v>
      </c>
      <c r="B91" s="13" t="s">
        <v>0</v>
      </c>
      <c r="C91" s="25">
        <f t="shared" ref="C91:N91" si="71">SUM(C241+C391+C541)</f>
        <v>1404852.25</v>
      </c>
      <c r="D91" s="25">
        <f t="shared" si="71"/>
        <v>2023786.8</v>
      </c>
      <c r="E91" s="25">
        <f t="shared" si="71"/>
        <v>1585469</v>
      </c>
      <c r="F91" s="25">
        <f t="shared" si="71"/>
        <v>1451415.75</v>
      </c>
      <c r="G91" s="25">
        <f t="shared" si="71"/>
        <v>1491446.25</v>
      </c>
      <c r="H91" s="25">
        <f t="shared" si="71"/>
        <v>1981512.25</v>
      </c>
      <c r="I91" s="25">
        <f t="shared" si="71"/>
        <v>1716829.76</v>
      </c>
      <c r="J91" s="25">
        <f t="shared" si="71"/>
        <v>2102301.54</v>
      </c>
      <c r="K91" s="25">
        <f t="shared" si="71"/>
        <v>2279151.46</v>
      </c>
      <c r="L91" s="25">
        <f t="shared" si="71"/>
        <v>1705130.66</v>
      </c>
      <c r="M91" s="25">
        <f t="shared" si="71"/>
        <v>2399133.65</v>
      </c>
      <c r="N91" s="25">
        <f t="shared" si="71"/>
        <v>2073047.25</v>
      </c>
      <c r="O91" s="25">
        <f>SUM(C91:N91)</f>
        <v>22214076.620000001</v>
      </c>
    </row>
    <row r="92" spans="1:45" x14ac:dyDescent="0.2">
      <c r="A92" s="12" t="s">
        <v>5</v>
      </c>
      <c r="B92" s="13" t="s">
        <v>8</v>
      </c>
      <c r="C92" s="25">
        <f t="shared" ref="C92:N92" si="72">SUM(C242+C392+C542)</f>
        <v>5534.91</v>
      </c>
      <c r="D92" s="25">
        <f t="shared" si="72"/>
        <v>7476.31</v>
      </c>
      <c r="E92" s="25">
        <f t="shared" si="72"/>
        <v>4372.0499999999993</v>
      </c>
      <c r="F92" s="25">
        <f t="shared" si="72"/>
        <v>5602.0899999999992</v>
      </c>
      <c r="G92" s="25">
        <f t="shared" si="72"/>
        <v>6593.9699999999993</v>
      </c>
      <c r="H92" s="25">
        <f t="shared" si="72"/>
        <v>8219.2900000000009</v>
      </c>
      <c r="I92" s="25">
        <f t="shared" si="72"/>
        <v>5475.7400000000007</v>
      </c>
      <c r="J92" s="25">
        <f t="shared" si="72"/>
        <v>10656.92</v>
      </c>
      <c r="K92" s="25">
        <f t="shared" si="72"/>
        <v>9243.6500000000015</v>
      </c>
      <c r="L92" s="25">
        <f t="shared" si="72"/>
        <v>7935.6399999999994</v>
      </c>
      <c r="M92" s="25">
        <f t="shared" si="72"/>
        <v>8124.9500000000007</v>
      </c>
      <c r="N92" s="25">
        <f t="shared" si="72"/>
        <v>8084.56</v>
      </c>
      <c r="O92" s="25">
        <f>IF(O91=0,0,(O91/O89)/O149)</f>
        <v>3450.551679395242</v>
      </c>
    </row>
    <row r="93" spans="1:45" x14ac:dyDescent="0.2">
      <c r="A93" s="12" t="s">
        <v>5</v>
      </c>
      <c r="B93" s="13" t="s">
        <v>9</v>
      </c>
      <c r="C93" s="26">
        <f>IF(C90=0,0,(C91/C90))</f>
        <v>0.14549645387591922</v>
      </c>
      <c r="D93" s="26">
        <f t="shared" ref="D93:N93" si="73">IF(D90=0,0,(D91/D90))</f>
        <v>0.22303983455930548</v>
      </c>
      <c r="E93" s="26">
        <f t="shared" si="73"/>
        <v>0.17167593749292789</v>
      </c>
      <c r="F93" s="26">
        <f t="shared" si="73"/>
        <v>0.16893309907514961</v>
      </c>
      <c r="G93" s="26">
        <f t="shared" si="73"/>
        <v>0.18245340534518439</v>
      </c>
      <c r="H93" s="26">
        <f t="shared" si="73"/>
        <v>0.23475086914446661</v>
      </c>
      <c r="I93" s="26">
        <f t="shared" si="73"/>
        <v>0.21246511888263067</v>
      </c>
      <c r="J93" s="26">
        <f t="shared" si="73"/>
        <v>0.26370316142855482</v>
      </c>
      <c r="K93" s="26">
        <f t="shared" si="73"/>
        <v>0.24337647734574092</v>
      </c>
      <c r="L93" s="26">
        <f t="shared" si="73"/>
        <v>0.19290786200358012</v>
      </c>
      <c r="M93" s="26">
        <f t="shared" si="73"/>
        <v>0.28210148228897935</v>
      </c>
      <c r="N93" s="26">
        <f t="shared" si="73"/>
        <v>0.26781211980475872</v>
      </c>
      <c r="O93" s="26">
        <f>IF(O90=0,0,(O91/O90))</f>
        <v>0.21427020974031141</v>
      </c>
    </row>
    <row r="94" spans="1:45" x14ac:dyDescent="0.2">
      <c r="A94" s="14"/>
      <c r="B94" s="14"/>
      <c r="C94" s="31"/>
      <c r="D94" s="31"/>
      <c r="E94" s="31"/>
      <c r="F94" s="31"/>
      <c r="G94" s="31"/>
      <c r="H94" s="32"/>
      <c r="I94" s="32"/>
      <c r="J94" s="32"/>
      <c r="K94" s="32"/>
      <c r="L94" s="32"/>
      <c r="M94" s="32"/>
      <c r="N94" s="32"/>
      <c r="O94" s="31"/>
    </row>
    <row r="95" spans="1:45" s="8" customFormat="1" x14ac:dyDescent="0.2">
      <c r="A95" s="12" t="s">
        <v>5</v>
      </c>
      <c r="B95" s="13" t="s">
        <v>44</v>
      </c>
      <c r="C95" s="24">
        <f t="shared" ref="C95:N95" si="74">SUM(C245+C395+C545)</f>
        <v>20</v>
      </c>
      <c r="D95" s="24">
        <f t="shared" si="74"/>
        <v>20</v>
      </c>
      <c r="E95" s="24">
        <f t="shared" si="74"/>
        <v>20</v>
      </c>
      <c r="F95" s="24">
        <f t="shared" si="74"/>
        <v>20</v>
      </c>
      <c r="G95" s="24">
        <f t="shared" si="74"/>
        <v>18</v>
      </c>
      <c r="H95" s="24">
        <f t="shared" si="74"/>
        <v>18</v>
      </c>
      <c r="I95" s="24">
        <f t="shared" si="74"/>
        <v>19</v>
      </c>
      <c r="J95" s="24">
        <f t="shared" si="74"/>
        <v>21</v>
      </c>
      <c r="K95" s="24">
        <f t="shared" si="74"/>
        <v>21</v>
      </c>
      <c r="L95" s="24">
        <f t="shared" si="74"/>
        <v>22</v>
      </c>
      <c r="M95" s="24">
        <f t="shared" si="74"/>
        <v>23</v>
      </c>
      <c r="N95" s="24">
        <f t="shared" si="74"/>
        <v>22</v>
      </c>
      <c r="O95" s="24">
        <f>SUM(C95:N95)</f>
        <v>244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">
      <c r="A96" s="12" t="s">
        <v>5</v>
      </c>
      <c r="B96" s="18" t="s">
        <v>45</v>
      </c>
      <c r="C96" s="25">
        <f t="shared" ref="C96:N96" si="75">SUM(C246+C396+C546)</f>
        <v>4931466.5999999996</v>
      </c>
      <c r="D96" s="25">
        <f t="shared" si="75"/>
        <v>5088008</v>
      </c>
      <c r="E96" s="25">
        <f t="shared" si="75"/>
        <v>5389038.5</v>
      </c>
      <c r="F96" s="25">
        <f t="shared" si="75"/>
        <v>5215227.67</v>
      </c>
      <c r="G96" s="25">
        <f t="shared" si="75"/>
        <v>5024385.75</v>
      </c>
      <c r="H96" s="25">
        <f t="shared" si="75"/>
        <v>5454546.2800000003</v>
      </c>
      <c r="I96" s="25">
        <f t="shared" si="75"/>
        <v>4423852.5999999996</v>
      </c>
      <c r="J96" s="25">
        <f t="shared" si="75"/>
        <v>4646360.01</v>
      </c>
      <c r="K96" s="25">
        <f t="shared" si="75"/>
        <v>5165592</v>
      </c>
      <c r="L96" s="25">
        <f t="shared" si="75"/>
        <v>5030812.25</v>
      </c>
      <c r="M96" s="25">
        <f t="shared" si="75"/>
        <v>5161963.3</v>
      </c>
      <c r="N96" s="25">
        <f t="shared" si="75"/>
        <v>4613337.26</v>
      </c>
      <c r="O96" s="25">
        <f>SUM(C96:N96)</f>
        <v>60144590.219999991</v>
      </c>
    </row>
    <row r="97" spans="1:15" x14ac:dyDescent="0.2">
      <c r="A97" s="12" t="s">
        <v>5</v>
      </c>
      <c r="B97" s="18" t="s">
        <v>0</v>
      </c>
      <c r="C97" s="25">
        <f t="shared" ref="C97:N97" si="76">SUM(C247+C397+C547)</f>
        <v>1180062.6000000001</v>
      </c>
      <c r="D97" s="25">
        <f t="shared" si="76"/>
        <v>1210080</v>
      </c>
      <c r="E97" s="25">
        <f t="shared" si="76"/>
        <v>1285567.5</v>
      </c>
      <c r="F97" s="25">
        <f t="shared" si="76"/>
        <v>1254202.67</v>
      </c>
      <c r="G97" s="25">
        <f t="shared" si="76"/>
        <v>978969.75</v>
      </c>
      <c r="H97" s="25">
        <f t="shared" si="76"/>
        <v>1300987.28</v>
      </c>
      <c r="I97" s="25">
        <f t="shared" si="76"/>
        <v>1174126.6000000001</v>
      </c>
      <c r="J97" s="25">
        <f t="shared" si="76"/>
        <v>1317298.01</v>
      </c>
      <c r="K97" s="25">
        <f t="shared" si="76"/>
        <v>1305747</v>
      </c>
      <c r="L97" s="25">
        <f t="shared" si="76"/>
        <v>1484266.25</v>
      </c>
      <c r="M97" s="25">
        <f t="shared" si="76"/>
        <v>1252507.3</v>
      </c>
      <c r="N97" s="25">
        <f t="shared" si="76"/>
        <v>1024062.26</v>
      </c>
      <c r="O97" s="25">
        <f>SUM(C97:N97)</f>
        <v>14767877.220000001</v>
      </c>
    </row>
    <row r="98" spans="1:15" x14ac:dyDescent="0.2">
      <c r="A98" s="12" t="s">
        <v>5</v>
      </c>
      <c r="B98" s="13" t="s">
        <v>8</v>
      </c>
      <c r="C98" s="25">
        <f>IF(C149=0,0,(C97/C95)/C149)</f>
        <v>1903.3267741935485</v>
      </c>
      <c r="D98" s="25">
        <f>IF(D149=0,0,(D97/D95)/D149)</f>
        <v>1951.741935483871</v>
      </c>
      <c r="E98" s="25">
        <f>IF(E149=0,0,(E97/E95)/E149)</f>
        <v>2142.6125000000002</v>
      </c>
      <c r="F98" s="25">
        <f>IF(F149=0,0,(F97/F95)/F149)</f>
        <v>2022.9075322580643</v>
      </c>
      <c r="G98" s="25">
        <f t="shared" ref="G98:M98" si="77">IF(G149=0,0,(G97/G95)/G149)</f>
        <v>1835.1512014314928</v>
      </c>
      <c r="H98" s="25">
        <f>SUM(H248+H398+H548)</f>
        <v>4249.34</v>
      </c>
      <c r="I98" s="25">
        <f>SUM(I248+I398+I548)</f>
        <v>3466.8900000000003</v>
      </c>
      <c r="J98" s="25">
        <f t="shared" si="77"/>
        <v>2284.8120640176603</v>
      </c>
      <c r="K98" s="25">
        <f t="shared" si="77"/>
        <v>2029.5629504027131</v>
      </c>
      <c r="L98" s="25">
        <f t="shared" si="77"/>
        <v>2276.4819785276072</v>
      </c>
      <c r="M98" s="25">
        <f t="shared" si="77"/>
        <v>1798.874565870218</v>
      </c>
      <c r="N98" s="25">
        <f>IF(N149=0,0,(N97/N95)/N149)</f>
        <v>1570.6476380368099</v>
      </c>
      <c r="O98" s="25">
        <f>IF(O97=0,0,(O97/O95)/O149)</f>
        <v>2011.8810072203808</v>
      </c>
    </row>
    <row r="99" spans="1:15" x14ac:dyDescent="0.2">
      <c r="A99" s="12" t="s">
        <v>5</v>
      </c>
      <c r="B99" s="13" t="s">
        <v>9</v>
      </c>
      <c r="C99" s="26">
        <f t="shared" ref="C99:M99" si="78">IF(C96=0,0,(C97/C96))</f>
        <v>0.23929242469167289</v>
      </c>
      <c r="D99" s="26">
        <f t="shared" si="78"/>
        <v>0.23782981473299569</v>
      </c>
      <c r="E99" s="26">
        <f t="shared" si="78"/>
        <v>0.23855229462546984</v>
      </c>
      <c r="F99" s="26">
        <f t="shared" si="78"/>
        <v>0.24048857487366412</v>
      </c>
      <c r="G99" s="26">
        <f t="shared" si="78"/>
        <v>0.1948436682036207</v>
      </c>
      <c r="H99" s="26">
        <f t="shared" si="78"/>
        <v>0.2385142985715028</v>
      </c>
      <c r="I99" s="26">
        <f>IF(I96=0,0,(I97/I96))</f>
        <v>0.2654081648199581</v>
      </c>
      <c r="J99" s="26">
        <f t="shared" si="78"/>
        <v>0.28351182585182416</v>
      </c>
      <c r="K99" s="26">
        <f t="shared" si="78"/>
        <v>0.25277780358959823</v>
      </c>
      <c r="L99" s="26">
        <f t="shared" si="78"/>
        <v>0.29503511088095169</v>
      </c>
      <c r="M99" s="26">
        <f t="shared" si="78"/>
        <v>0.24264165148171435</v>
      </c>
      <c r="N99" s="26">
        <f>IF(N96=0,0,(N97/N96))</f>
        <v>0.22197862464536142</v>
      </c>
      <c r="O99" s="26">
        <f>IF(O96=0,0,(O97/O96))</f>
        <v>0.24553957664324083</v>
      </c>
    </row>
    <row r="100" spans="1:15" x14ac:dyDescent="0.2">
      <c r="A100" s="14"/>
      <c r="B100" s="14"/>
      <c r="C100" s="31"/>
      <c r="D100" s="31"/>
      <c r="E100" s="31"/>
      <c r="F100" s="31"/>
      <c r="G100" s="31"/>
      <c r="H100" s="32"/>
      <c r="I100" s="32"/>
      <c r="J100" s="32"/>
      <c r="K100" s="32"/>
      <c r="L100" s="32"/>
      <c r="M100" s="32"/>
      <c r="N100" s="32"/>
      <c r="O100" s="31"/>
    </row>
    <row r="101" spans="1:15" x14ac:dyDescent="0.2">
      <c r="A101" s="12" t="s">
        <v>5</v>
      </c>
      <c r="B101" s="38" t="s">
        <v>48</v>
      </c>
      <c r="C101" s="24">
        <f t="shared" ref="C101:N101" si="79">SUM(C251+C401+C551)</f>
        <v>24</v>
      </c>
      <c r="D101" s="24">
        <f t="shared" si="79"/>
        <v>20</v>
      </c>
      <c r="E101" s="24">
        <f t="shared" si="79"/>
        <v>21</v>
      </c>
      <c r="F101" s="24">
        <f t="shared" si="79"/>
        <v>21</v>
      </c>
      <c r="G101" s="24">
        <f t="shared" si="79"/>
        <v>21</v>
      </c>
      <c r="H101" s="24">
        <f t="shared" si="79"/>
        <v>22</v>
      </c>
      <c r="I101" s="24">
        <f t="shared" si="79"/>
        <v>26</v>
      </c>
      <c r="J101" s="24">
        <f t="shared" si="79"/>
        <v>26</v>
      </c>
      <c r="K101" s="24">
        <f t="shared" si="79"/>
        <v>26</v>
      </c>
      <c r="L101" s="24">
        <f t="shared" si="79"/>
        <v>25</v>
      </c>
      <c r="M101" s="24">
        <f t="shared" si="79"/>
        <v>26</v>
      </c>
      <c r="N101" s="24">
        <f t="shared" si="79"/>
        <v>26</v>
      </c>
      <c r="O101" s="24">
        <f>SUM(C101:N101)</f>
        <v>284</v>
      </c>
    </row>
    <row r="102" spans="1:15" x14ac:dyDescent="0.2">
      <c r="A102" s="12" t="s">
        <v>5</v>
      </c>
      <c r="B102" s="39" t="s">
        <v>49</v>
      </c>
      <c r="C102" s="25">
        <f t="shared" ref="C102:N102" si="80">SUM(C252+C402+C552)</f>
        <v>10442453.310000001</v>
      </c>
      <c r="D102" s="25">
        <f t="shared" si="80"/>
        <v>11188838.4</v>
      </c>
      <c r="E102" s="25">
        <f t="shared" si="80"/>
        <v>11698598.380000001</v>
      </c>
      <c r="F102" s="25">
        <f t="shared" si="80"/>
        <v>13805261.07</v>
      </c>
      <c r="G102" s="25">
        <f t="shared" si="80"/>
        <v>12088431.65</v>
      </c>
      <c r="H102" s="25">
        <f t="shared" si="80"/>
        <v>12107983.5</v>
      </c>
      <c r="I102" s="25">
        <f t="shared" si="80"/>
        <v>11750106.51</v>
      </c>
      <c r="J102" s="25">
        <f t="shared" si="80"/>
        <v>11239179.9</v>
      </c>
      <c r="K102" s="25">
        <f t="shared" si="80"/>
        <v>11635839.35</v>
      </c>
      <c r="L102" s="25">
        <f t="shared" si="80"/>
        <v>12023059.140000001</v>
      </c>
      <c r="M102" s="25">
        <f t="shared" si="80"/>
        <v>13295797.5</v>
      </c>
      <c r="N102" s="25">
        <f t="shared" si="80"/>
        <v>12929649.300000001</v>
      </c>
      <c r="O102" s="25">
        <f>SUM(C102:N102)</f>
        <v>144205198.01000002</v>
      </c>
    </row>
    <row r="103" spans="1:15" x14ac:dyDescent="0.2">
      <c r="A103" s="12" t="s">
        <v>5</v>
      </c>
      <c r="B103" s="18" t="s">
        <v>0</v>
      </c>
      <c r="C103" s="25">
        <f t="shared" ref="C103:N103" si="81">SUM(C253+C403+C553)</f>
        <v>2096438.31</v>
      </c>
      <c r="D103" s="25">
        <f t="shared" si="81"/>
        <v>1778460.4</v>
      </c>
      <c r="E103" s="25">
        <f t="shared" si="81"/>
        <v>1150055.1299999999</v>
      </c>
      <c r="F103" s="25">
        <f t="shared" si="81"/>
        <v>3074524.82</v>
      </c>
      <c r="G103" s="25">
        <f t="shared" si="81"/>
        <v>2139638.65</v>
      </c>
      <c r="H103" s="25">
        <f t="shared" si="81"/>
        <v>2010169.25</v>
      </c>
      <c r="I103" s="25">
        <f t="shared" si="81"/>
        <v>1610932.26</v>
      </c>
      <c r="J103" s="25">
        <f t="shared" si="81"/>
        <v>2232548.15</v>
      </c>
      <c r="K103" s="25">
        <f t="shared" si="81"/>
        <v>2856576.85</v>
      </c>
      <c r="L103" s="25">
        <f t="shared" si="81"/>
        <v>2061909.89</v>
      </c>
      <c r="M103" s="25">
        <f t="shared" si="81"/>
        <v>2255162.25</v>
      </c>
      <c r="N103" s="25">
        <f t="shared" si="81"/>
        <v>2303408.0499999998</v>
      </c>
      <c r="O103" s="25">
        <f>SUM(C103:N103)</f>
        <v>25569824.010000002</v>
      </c>
    </row>
    <row r="104" spans="1:15" x14ac:dyDescent="0.2">
      <c r="A104" s="12" t="s">
        <v>5</v>
      </c>
      <c r="B104" s="13" t="s">
        <v>8</v>
      </c>
      <c r="C104" s="25">
        <f>IF(C103=0=0,(C103/C101)/C149)</f>
        <v>2817.7934274193549</v>
      </c>
      <c r="D104" s="25">
        <f t="shared" ref="D104:M104" si="82">IF(D103=0=0,(D103/D101)/D149)</f>
        <v>2868.4845161290318</v>
      </c>
      <c r="E104" s="25">
        <f t="shared" si="82"/>
        <v>1825.4843333333331</v>
      </c>
      <c r="F104" s="25">
        <f t="shared" si="82"/>
        <v>4722.7723809523804</v>
      </c>
      <c r="G104" s="25">
        <f t="shared" si="82"/>
        <v>3437.9236269354365</v>
      </c>
      <c r="H104" s="25">
        <f t="shared" si="82"/>
        <v>3018.2721471471468</v>
      </c>
      <c r="I104" s="25">
        <f t="shared" si="82"/>
        <v>2034.4724293915042</v>
      </c>
      <c r="J104" s="25">
        <f t="shared" si="82"/>
        <v>3127.6145759042283</v>
      </c>
      <c r="K104" s="25">
        <f t="shared" si="82"/>
        <v>3586.2069561743892</v>
      </c>
      <c r="L104" s="25">
        <f t="shared" si="82"/>
        <v>2782.9458638036804</v>
      </c>
      <c r="M104" s="25">
        <f t="shared" si="82"/>
        <v>2865.1865038115034</v>
      </c>
      <c r="N104" s="25">
        <f>IF(N103=0=0,(N103/N101)/N149)</f>
        <v>2989.321442897593</v>
      </c>
      <c r="O104" s="25">
        <f>IF(O103=0=0,(O103/O101)/O149)</f>
        <v>2992.8396094572977</v>
      </c>
    </row>
    <row r="105" spans="1:15" x14ac:dyDescent="0.2">
      <c r="A105" s="12" t="s">
        <v>5</v>
      </c>
      <c r="B105" s="13" t="s">
        <v>9</v>
      </c>
      <c r="C105" s="26">
        <f t="shared" ref="C105:M105" si="83">IF(C102=0,0,(C103/C102))</f>
        <v>0.20076109011590113</v>
      </c>
      <c r="D105" s="26">
        <f t="shared" si="83"/>
        <v>0.15894951168478758</v>
      </c>
      <c r="E105" s="26">
        <f t="shared" si="83"/>
        <v>9.8307087109353333E-2</v>
      </c>
      <c r="F105" s="26">
        <f t="shared" si="83"/>
        <v>0.22270674957978173</v>
      </c>
      <c r="G105" s="26">
        <f t="shared" si="83"/>
        <v>0.17699886237930623</v>
      </c>
      <c r="H105" s="26">
        <f t="shared" si="83"/>
        <v>0.1660201510846129</v>
      </c>
      <c r="I105" s="26">
        <f t="shared" si="83"/>
        <v>0.13709937511026019</v>
      </c>
      <c r="J105" s="26">
        <f t="shared" si="83"/>
        <v>0.19863977353009535</v>
      </c>
      <c r="K105" s="26">
        <f t="shared" si="83"/>
        <v>0.2454981341762853</v>
      </c>
      <c r="L105" s="26">
        <f t="shared" si="83"/>
        <v>0.1714962777767722</v>
      </c>
      <c r="M105" s="26">
        <f t="shared" si="83"/>
        <v>0.16961466583708124</v>
      </c>
      <c r="N105" s="26">
        <f>IF(N102=0,0,(N103/N102))</f>
        <v>0.17814930602951465</v>
      </c>
      <c r="O105" s="26">
        <f>IF(O102=0,0,(O103/O102))</f>
        <v>0.17731555008320049</v>
      </c>
    </row>
    <row r="106" spans="1:15" x14ac:dyDescent="0.2">
      <c r="A106" s="14"/>
      <c r="B106" s="14"/>
      <c r="C106" s="31"/>
      <c r="D106" s="31"/>
      <c r="E106" s="31"/>
      <c r="F106" s="31"/>
      <c r="G106" s="31"/>
      <c r="H106" s="32"/>
      <c r="I106" s="32"/>
      <c r="J106" s="32"/>
      <c r="K106" s="32"/>
      <c r="L106" s="32"/>
      <c r="M106" s="32"/>
      <c r="N106" s="32"/>
      <c r="O106" s="31"/>
    </row>
    <row r="107" spans="1:15" x14ac:dyDescent="0.2">
      <c r="A107" s="12" t="s">
        <v>5</v>
      </c>
      <c r="B107" s="38" t="s">
        <v>52</v>
      </c>
      <c r="C107" s="24">
        <f t="shared" ref="C107:N107" si="84">SUM(C257+C407+C557)</f>
        <v>0</v>
      </c>
      <c r="D107" s="24">
        <f t="shared" si="84"/>
        <v>0</v>
      </c>
      <c r="E107" s="24">
        <f t="shared" si="84"/>
        <v>0</v>
      </c>
      <c r="F107" s="24">
        <f t="shared" si="84"/>
        <v>0</v>
      </c>
      <c r="G107" s="24">
        <f t="shared" si="84"/>
        <v>0</v>
      </c>
      <c r="H107" s="24">
        <f t="shared" si="84"/>
        <v>0</v>
      </c>
      <c r="I107" s="24">
        <f t="shared" si="84"/>
        <v>0</v>
      </c>
      <c r="J107" s="24">
        <f t="shared" si="84"/>
        <v>0</v>
      </c>
      <c r="K107" s="24">
        <f t="shared" si="84"/>
        <v>0</v>
      </c>
      <c r="L107" s="24">
        <f t="shared" si="84"/>
        <v>0</v>
      </c>
      <c r="M107" s="24">
        <f t="shared" si="84"/>
        <v>0</v>
      </c>
      <c r="N107" s="24">
        <f t="shared" si="84"/>
        <v>0</v>
      </c>
      <c r="O107" s="24">
        <f>SUM(C107:N107)</f>
        <v>0</v>
      </c>
    </row>
    <row r="108" spans="1:15" x14ac:dyDescent="0.2">
      <c r="A108" s="12" t="s">
        <v>5</v>
      </c>
      <c r="B108" s="39" t="s">
        <v>53</v>
      </c>
      <c r="C108" s="25">
        <f t="shared" ref="C108:N108" si="85">SUM(C258+C408+C558)</f>
        <v>0</v>
      </c>
      <c r="D108" s="25">
        <f t="shared" si="85"/>
        <v>0</v>
      </c>
      <c r="E108" s="25">
        <f t="shared" si="85"/>
        <v>0</v>
      </c>
      <c r="F108" s="25">
        <f t="shared" si="85"/>
        <v>0</v>
      </c>
      <c r="G108" s="25">
        <f t="shared" si="85"/>
        <v>0</v>
      </c>
      <c r="H108" s="25">
        <f t="shared" si="85"/>
        <v>0</v>
      </c>
      <c r="I108" s="25">
        <f t="shared" si="85"/>
        <v>0</v>
      </c>
      <c r="J108" s="25">
        <f t="shared" si="85"/>
        <v>0</v>
      </c>
      <c r="K108" s="25">
        <f t="shared" si="85"/>
        <v>0</v>
      </c>
      <c r="L108" s="25">
        <f t="shared" si="85"/>
        <v>0</v>
      </c>
      <c r="M108" s="25">
        <f t="shared" si="85"/>
        <v>0</v>
      </c>
      <c r="N108" s="25">
        <f t="shared" si="85"/>
        <v>0</v>
      </c>
      <c r="O108" s="25">
        <f>SUM(C108:N108)</f>
        <v>0</v>
      </c>
    </row>
    <row r="109" spans="1:15" x14ac:dyDescent="0.2">
      <c r="A109" s="12" t="s">
        <v>5</v>
      </c>
      <c r="B109" s="18" t="s">
        <v>0</v>
      </c>
      <c r="C109" s="25">
        <f t="shared" ref="C109:N109" si="86">SUM(C259+C409+C559)</f>
        <v>0</v>
      </c>
      <c r="D109" s="25">
        <f t="shared" si="86"/>
        <v>0</v>
      </c>
      <c r="E109" s="25">
        <f t="shared" si="86"/>
        <v>0</v>
      </c>
      <c r="F109" s="25">
        <f t="shared" si="86"/>
        <v>0</v>
      </c>
      <c r="G109" s="25">
        <f t="shared" si="86"/>
        <v>0</v>
      </c>
      <c r="H109" s="25">
        <f t="shared" si="86"/>
        <v>0</v>
      </c>
      <c r="I109" s="25">
        <f t="shared" si="86"/>
        <v>0</v>
      </c>
      <c r="J109" s="25">
        <f t="shared" si="86"/>
        <v>0</v>
      </c>
      <c r="K109" s="25">
        <f t="shared" si="86"/>
        <v>0</v>
      </c>
      <c r="L109" s="25">
        <f t="shared" si="86"/>
        <v>0</v>
      </c>
      <c r="M109" s="25">
        <f t="shared" si="86"/>
        <v>0</v>
      </c>
      <c r="N109" s="25">
        <f t="shared" si="86"/>
        <v>0</v>
      </c>
      <c r="O109" s="25">
        <f>SUM(C109:N109)</f>
        <v>0</v>
      </c>
    </row>
    <row r="110" spans="1:15" x14ac:dyDescent="0.2">
      <c r="A110" s="12" t="s">
        <v>5</v>
      </c>
      <c r="B110" s="13" t="s">
        <v>8</v>
      </c>
      <c r="C110" s="25" t="b">
        <f>IF(C109=0=0,(C109/C107)/C149)</f>
        <v>0</v>
      </c>
      <c r="D110" s="25" t="b">
        <f t="shared" ref="D110:M110" si="87">IF(D109=0=0,(D109/D107)/D149)</f>
        <v>0</v>
      </c>
      <c r="E110" s="25" t="b">
        <f t="shared" si="87"/>
        <v>0</v>
      </c>
      <c r="F110" s="25" t="b">
        <f t="shared" si="87"/>
        <v>0</v>
      </c>
      <c r="G110" s="25" t="b">
        <f t="shared" si="87"/>
        <v>0</v>
      </c>
      <c r="H110" s="25" t="b">
        <f t="shared" si="87"/>
        <v>0</v>
      </c>
      <c r="I110" s="25" t="b">
        <f t="shared" si="87"/>
        <v>0</v>
      </c>
      <c r="J110" s="25" t="b">
        <f t="shared" si="87"/>
        <v>0</v>
      </c>
      <c r="K110" s="25" t="b">
        <f t="shared" si="87"/>
        <v>0</v>
      </c>
      <c r="L110" s="25" t="b">
        <f t="shared" si="87"/>
        <v>0</v>
      </c>
      <c r="M110" s="25" t="b">
        <f t="shared" si="87"/>
        <v>0</v>
      </c>
      <c r="N110" s="25" t="b">
        <f>IF(N109=0=0,(N109/N107)/N149)</f>
        <v>0</v>
      </c>
      <c r="O110" s="25" t="b">
        <f>IF(O109=0=0,(O109/O107)/O149)</f>
        <v>0</v>
      </c>
    </row>
    <row r="111" spans="1:15" x14ac:dyDescent="0.2">
      <c r="A111" s="12" t="s">
        <v>5</v>
      </c>
      <c r="B111" s="13" t="s">
        <v>9</v>
      </c>
      <c r="C111" s="26">
        <f t="shared" ref="C111:M111" si="88">IF(C108=0,0,(C109/C108))</f>
        <v>0</v>
      </c>
      <c r="D111" s="26">
        <f t="shared" si="88"/>
        <v>0</v>
      </c>
      <c r="E111" s="26">
        <f t="shared" si="88"/>
        <v>0</v>
      </c>
      <c r="F111" s="26">
        <f t="shared" si="88"/>
        <v>0</v>
      </c>
      <c r="G111" s="26">
        <f t="shared" si="88"/>
        <v>0</v>
      </c>
      <c r="H111" s="26">
        <f t="shared" si="88"/>
        <v>0</v>
      </c>
      <c r="I111" s="26">
        <f t="shared" si="88"/>
        <v>0</v>
      </c>
      <c r="J111" s="26">
        <f t="shared" si="88"/>
        <v>0</v>
      </c>
      <c r="K111" s="26">
        <f t="shared" si="88"/>
        <v>0</v>
      </c>
      <c r="L111" s="26">
        <f t="shared" si="88"/>
        <v>0</v>
      </c>
      <c r="M111" s="26">
        <f t="shared" si="88"/>
        <v>0</v>
      </c>
      <c r="N111" s="26">
        <f>IF(N108=0,0,(N109/N108))</f>
        <v>0</v>
      </c>
      <c r="O111" s="26">
        <f>IF(O108=0,0,(O109/O108))</f>
        <v>0</v>
      </c>
    </row>
    <row r="112" spans="1:15" x14ac:dyDescent="0.2">
      <c r="A112" s="14"/>
      <c r="B112" s="14"/>
      <c r="C112" s="31"/>
      <c r="D112" s="31"/>
      <c r="E112" s="31"/>
      <c r="F112" s="31"/>
      <c r="G112" s="31"/>
      <c r="H112" s="32"/>
      <c r="I112" s="32"/>
      <c r="J112" s="32"/>
      <c r="K112" s="32"/>
      <c r="L112" s="32"/>
      <c r="M112" s="32"/>
      <c r="N112" s="32"/>
      <c r="O112" s="31"/>
    </row>
    <row r="113" spans="1:15" x14ac:dyDescent="0.2">
      <c r="A113" s="12" t="s">
        <v>5</v>
      </c>
      <c r="B113" s="38" t="s">
        <v>54</v>
      </c>
      <c r="C113" s="24">
        <f t="shared" ref="C113:N113" si="89">SUM(C263+C413+C563)</f>
        <v>0</v>
      </c>
      <c r="D113" s="24">
        <f t="shared" si="89"/>
        <v>0</v>
      </c>
      <c r="E113" s="24">
        <f t="shared" si="89"/>
        <v>0</v>
      </c>
      <c r="F113" s="24">
        <f t="shared" si="89"/>
        <v>0</v>
      </c>
      <c r="G113" s="24">
        <f t="shared" si="89"/>
        <v>0</v>
      </c>
      <c r="H113" s="24">
        <f t="shared" si="89"/>
        <v>0</v>
      </c>
      <c r="I113" s="24">
        <f t="shared" si="89"/>
        <v>0</v>
      </c>
      <c r="J113" s="24">
        <f t="shared" si="89"/>
        <v>0</v>
      </c>
      <c r="K113" s="24">
        <f t="shared" si="89"/>
        <v>0</v>
      </c>
      <c r="L113" s="24">
        <f t="shared" si="89"/>
        <v>0</v>
      </c>
      <c r="M113" s="24">
        <f t="shared" si="89"/>
        <v>0</v>
      </c>
      <c r="N113" s="24">
        <f t="shared" si="89"/>
        <v>0</v>
      </c>
      <c r="O113" s="24">
        <f>SUM(C113:N113)</f>
        <v>0</v>
      </c>
    </row>
    <row r="114" spans="1:15" x14ac:dyDescent="0.2">
      <c r="A114" s="12" t="s">
        <v>5</v>
      </c>
      <c r="B114" s="39" t="s">
        <v>55</v>
      </c>
      <c r="C114" s="25">
        <f t="shared" ref="C114:N114" si="90">SUM(C264+C414+C564)</f>
        <v>0</v>
      </c>
      <c r="D114" s="25">
        <f t="shared" si="90"/>
        <v>0</v>
      </c>
      <c r="E114" s="25">
        <f t="shared" si="90"/>
        <v>0</v>
      </c>
      <c r="F114" s="25">
        <f t="shared" si="90"/>
        <v>0</v>
      </c>
      <c r="G114" s="25">
        <f t="shared" si="90"/>
        <v>0</v>
      </c>
      <c r="H114" s="25">
        <f t="shared" si="90"/>
        <v>0</v>
      </c>
      <c r="I114" s="25">
        <f t="shared" si="90"/>
        <v>0</v>
      </c>
      <c r="J114" s="25">
        <f t="shared" si="90"/>
        <v>0</v>
      </c>
      <c r="K114" s="25">
        <f t="shared" si="90"/>
        <v>0</v>
      </c>
      <c r="L114" s="25">
        <f t="shared" si="90"/>
        <v>0</v>
      </c>
      <c r="M114" s="25">
        <f t="shared" si="90"/>
        <v>0</v>
      </c>
      <c r="N114" s="25">
        <f t="shared" si="90"/>
        <v>0</v>
      </c>
      <c r="O114" s="25">
        <f>SUM(C114:N114)</f>
        <v>0</v>
      </c>
    </row>
    <row r="115" spans="1:15" x14ac:dyDescent="0.2">
      <c r="A115" s="12" t="s">
        <v>5</v>
      </c>
      <c r="B115" s="18" t="s">
        <v>0</v>
      </c>
      <c r="C115" s="25">
        <f t="shared" ref="C115:N115" si="91">SUM(C265+C415+C565)</f>
        <v>0</v>
      </c>
      <c r="D115" s="25">
        <f t="shared" si="91"/>
        <v>0</v>
      </c>
      <c r="E115" s="25">
        <f t="shared" si="91"/>
        <v>0</v>
      </c>
      <c r="F115" s="25">
        <f t="shared" si="91"/>
        <v>0</v>
      </c>
      <c r="G115" s="25">
        <f t="shared" si="91"/>
        <v>0</v>
      </c>
      <c r="H115" s="25">
        <f t="shared" si="91"/>
        <v>0</v>
      </c>
      <c r="I115" s="25">
        <f t="shared" si="91"/>
        <v>0</v>
      </c>
      <c r="J115" s="25">
        <f t="shared" si="91"/>
        <v>0</v>
      </c>
      <c r="K115" s="25">
        <f t="shared" si="91"/>
        <v>0</v>
      </c>
      <c r="L115" s="25">
        <f t="shared" si="91"/>
        <v>0</v>
      </c>
      <c r="M115" s="25">
        <f t="shared" si="91"/>
        <v>0</v>
      </c>
      <c r="N115" s="25">
        <f t="shared" si="91"/>
        <v>0</v>
      </c>
      <c r="O115" s="25">
        <f>SUM(C115:N115)</f>
        <v>0</v>
      </c>
    </row>
    <row r="116" spans="1:15" x14ac:dyDescent="0.2">
      <c r="A116" s="12" t="s">
        <v>5</v>
      </c>
      <c r="B116" s="13" t="s">
        <v>8</v>
      </c>
      <c r="C116" s="25" t="b">
        <f>IF(C115=0=0,(C115/C113)/C149)</f>
        <v>0</v>
      </c>
      <c r="D116" s="25" t="b">
        <f t="shared" ref="D116:M116" si="92">IF(D115=0=0,(D115/D113)/D149)</f>
        <v>0</v>
      </c>
      <c r="E116" s="25" t="b">
        <f t="shared" si="92"/>
        <v>0</v>
      </c>
      <c r="F116" s="25" t="b">
        <f t="shared" si="92"/>
        <v>0</v>
      </c>
      <c r="G116" s="25" t="b">
        <f t="shared" si="92"/>
        <v>0</v>
      </c>
      <c r="H116" s="25" t="b">
        <f t="shared" si="92"/>
        <v>0</v>
      </c>
      <c r="I116" s="25" t="b">
        <f t="shared" si="92"/>
        <v>0</v>
      </c>
      <c r="J116" s="25" t="b">
        <f t="shared" si="92"/>
        <v>0</v>
      </c>
      <c r="K116" s="25" t="b">
        <f t="shared" si="92"/>
        <v>0</v>
      </c>
      <c r="L116" s="25" t="b">
        <f t="shared" si="92"/>
        <v>0</v>
      </c>
      <c r="M116" s="25" t="b">
        <f t="shared" si="92"/>
        <v>0</v>
      </c>
      <c r="N116" s="25" t="b">
        <f>IF(N115=0=0,(N115/N113)/N149)</f>
        <v>0</v>
      </c>
      <c r="O116" s="25" t="b">
        <f>IF(O115=0=0,(O115/O113)/O149)</f>
        <v>0</v>
      </c>
    </row>
    <row r="117" spans="1:15" x14ac:dyDescent="0.2">
      <c r="A117" s="12" t="s">
        <v>5</v>
      </c>
      <c r="B117" s="13" t="s">
        <v>9</v>
      </c>
      <c r="C117" s="26">
        <f t="shared" ref="C117:M117" si="93">IF(C114=0,0,(C115/C114))</f>
        <v>0</v>
      </c>
      <c r="D117" s="26">
        <f t="shared" si="93"/>
        <v>0</v>
      </c>
      <c r="E117" s="26">
        <f t="shared" si="93"/>
        <v>0</v>
      </c>
      <c r="F117" s="26">
        <f t="shared" si="93"/>
        <v>0</v>
      </c>
      <c r="G117" s="26">
        <f t="shared" si="93"/>
        <v>0</v>
      </c>
      <c r="H117" s="26">
        <f t="shared" si="93"/>
        <v>0</v>
      </c>
      <c r="I117" s="26">
        <f t="shared" si="93"/>
        <v>0</v>
      </c>
      <c r="J117" s="26">
        <f t="shared" si="93"/>
        <v>0</v>
      </c>
      <c r="K117" s="26">
        <f t="shared" si="93"/>
        <v>0</v>
      </c>
      <c r="L117" s="26">
        <f t="shared" si="93"/>
        <v>0</v>
      </c>
      <c r="M117" s="26">
        <f t="shared" si="93"/>
        <v>0</v>
      </c>
      <c r="N117" s="26">
        <f>IF(N114=0,0,(N115/N114))</f>
        <v>0</v>
      </c>
      <c r="O117" s="26">
        <f>IF(O114=0,0,(O115/O114))</f>
        <v>0</v>
      </c>
    </row>
    <row r="118" spans="1:15" x14ac:dyDescent="0.2">
      <c r="A118" s="14"/>
      <c r="B118" s="14"/>
      <c r="C118" s="31"/>
      <c r="D118" s="31"/>
      <c r="E118" s="31"/>
      <c r="F118" s="31"/>
      <c r="G118" s="31"/>
      <c r="H118" s="32"/>
      <c r="I118" s="32"/>
      <c r="J118" s="32"/>
      <c r="K118" s="32"/>
      <c r="L118" s="32"/>
      <c r="M118" s="32"/>
      <c r="N118" s="32"/>
      <c r="O118" s="31"/>
    </row>
    <row r="119" spans="1:15" x14ac:dyDescent="0.2">
      <c r="A119" s="12" t="s">
        <v>5</v>
      </c>
      <c r="B119" s="38" t="s">
        <v>50</v>
      </c>
      <c r="C119" s="24">
        <f t="shared" ref="C119:N119" si="94">SUM(C269+C419+C569)</f>
        <v>0</v>
      </c>
      <c r="D119" s="24">
        <f t="shared" si="94"/>
        <v>0</v>
      </c>
      <c r="E119" s="24">
        <f t="shared" si="94"/>
        <v>0</v>
      </c>
      <c r="F119" s="24">
        <f t="shared" si="94"/>
        <v>0</v>
      </c>
      <c r="G119" s="24">
        <f t="shared" si="94"/>
        <v>0</v>
      </c>
      <c r="H119" s="24">
        <f t="shared" si="94"/>
        <v>0</v>
      </c>
      <c r="I119" s="24">
        <f t="shared" si="94"/>
        <v>0</v>
      </c>
      <c r="J119" s="24">
        <f t="shared" si="94"/>
        <v>0</v>
      </c>
      <c r="K119" s="24">
        <f t="shared" si="94"/>
        <v>0</v>
      </c>
      <c r="L119" s="24">
        <f t="shared" si="94"/>
        <v>0</v>
      </c>
      <c r="M119" s="24">
        <f t="shared" si="94"/>
        <v>0</v>
      </c>
      <c r="N119" s="24">
        <f t="shared" si="94"/>
        <v>0</v>
      </c>
      <c r="O119" s="24">
        <f>SUM(C119:N119)</f>
        <v>0</v>
      </c>
    </row>
    <row r="120" spans="1:15" x14ac:dyDescent="0.2">
      <c r="A120" s="12" t="s">
        <v>5</v>
      </c>
      <c r="B120" s="39" t="s">
        <v>51</v>
      </c>
      <c r="C120" s="25">
        <f t="shared" ref="C120:N120" si="95">SUM(C270+C420+C570)</f>
        <v>0</v>
      </c>
      <c r="D120" s="25">
        <f t="shared" si="95"/>
        <v>0</v>
      </c>
      <c r="E120" s="25">
        <f t="shared" si="95"/>
        <v>0</v>
      </c>
      <c r="F120" s="25">
        <f t="shared" si="95"/>
        <v>0</v>
      </c>
      <c r="G120" s="25">
        <f t="shared" si="95"/>
        <v>0</v>
      </c>
      <c r="H120" s="25">
        <f t="shared" si="95"/>
        <v>0</v>
      </c>
      <c r="I120" s="25">
        <f t="shared" si="95"/>
        <v>0</v>
      </c>
      <c r="J120" s="25">
        <f t="shared" si="95"/>
        <v>0</v>
      </c>
      <c r="K120" s="25">
        <f t="shared" si="95"/>
        <v>0</v>
      </c>
      <c r="L120" s="25">
        <f t="shared" si="95"/>
        <v>0</v>
      </c>
      <c r="M120" s="25">
        <f t="shared" si="95"/>
        <v>0</v>
      </c>
      <c r="N120" s="25">
        <f t="shared" si="95"/>
        <v>0</v>
      </c>
      <c r="O120" s="25">
        <f>SUM(C120:N120)</f>
        <v>0</v>
      </c>
    </row>
    <row r="121" spans="1:15" x14ac:dyDescent="0.2">
      <c r="A121" s="12" t="s">
        <v>5</v>
      </c>
      <c r="B121" s="18" t="s">
        <v>0</v>
      </c>
      <c r="C121" s="25">
        <f t="shared" ref="C121:N121" si="96">SUM(C271+C421+C571)</f>
        <v>0</v>
      </c>
      <c r="D121" s="25">
        <f t="shared" si="96"/>
        <v>0</v>
      </c>
      <c r="E121" s="25">
        <f t="shared" si="96"/>
        <v>0</v>
      </c>
      <c r="F121" s="25">
        <f t="shared" si="96"/>
        <v>0</v>
      </c>
      <c r="G121" s="25">
        <f t="shared" si="96"/>
        <v>0</v>
      </c>
      <c r="H121" s="25">
        <f t="shared" si="96"/>
        <v>0</v>
      </c>
      <c r="I121" s="25">
        <f t="shared" si="96"/>
        <v>0</v>
      </c>
      <c r="J121" s="25">
        <f t="shared" si="96"/>
        <v>0</v>
      </c>
      <c r="K121" s="25">
        <f t="shared" si="96"/>
        <v>0</v>
      </c>
      <c r="L121" s="25">
        <f t="shared" si="96"/>
        <v>0</v>
      </c>
      <c r="M121" s="25">
        <f t="shared" si="96"/>
        <v>0</v>
      </c>
      <c r="N121" s="25">
        <f t="shared" si="96"/>
        <v>0</v>
      </c>
      <c r="O121" s="25">
        <f>SUM(C121:N121)</f>
        <v>0</v>
      </c>
    </row>
    <row r="122" spans="1:15" x14ac:dyDescent="0.2">
      <c r="A122" s="12" t="s">
        <v>5</v>
      </c>
      <c r="B122" s="13" t="s">
        <v>8</v>
      </c>
      <c r="C122" s="25" t="b">
        <f>IF(C121=0=0,(C121/C119)/C149)</f>
        <v>0</v>
      </c>
      <c r="D122" s="25" t="b">
        <f t="shared" ref="D122:M122" si="97">IF(D121=0=0,(D121/D119)/D149)</f>
        <v>0</v>
      </c>
      <c r="E122" s="25" t="b">
        <f t="shared" si="97"/>
        <v>0</v>
      </c>
      <c r="F122" s="25" t="b">
        <f t="shared" si="97"/>
        <v>0</v>
      </c>
      <c r="G122" s="25" t="b">
        <f t="shared" si="97"/>
        <v>0</v>
      </c>
      <c r="H122" s="25" t="b">
        <f t="shared" si="97"/>
        <v>0</v>
      </c>
      <c r="I122" s="25" t="b">
        <f t="shared" si="97"/>
        <v>0</v>
      </c>
      <c r="J122" s="25" t="b">
        <f t="shared" si="97"/>
        <v>0</v>
      </c>
      <c r="K122" s="25" t="b">
        <f t="shared" si="97"/>
        <v>0</v>
      </c>
      <c r="L122" s="25" t="b">
        <f t="shared" si="97"/>
        <v>0</v>
      </c>
      <c r="M122" s="25" t="b">
        <f t="shared" si="97"/>
        <v>0</v>
      </c>
      <c r="N122" s="25" t="b">
        <f>IF(N121=0=0,(N121/N119)/N149)</f>
        <v>0</v>
      </c>
      <c r="O122" s="25" t="b">
        <f>IF(O121=0=0,(O121/O119)/O149)</f>
        <v>0</v>
      </c>
    </row>
    <row r="123" spans="1:15" x14ac:dyDescent="0.2">
      <c r="A123" s="12" t="s">
        <v>5</v>
      </c>
      <c r="B123" s="13" t="s">
        <v>9</v>
      </c>
      <c r="C123" s="26">
        <f t="shared" ref="C123:M123" si="98">IF(C120=0,0,(C121/C120))</f>
        <v>0</v>
      </c>
      <c r="D123" s="26">
        <f t="shared" si="98"/>
        <v>0</v>
      </c>
      <c r="E123" s="26">
        <f t="shared" si="98"/>
        <v>0</v>
      </c>
      <c r="F123" s="26">
        <f t="shared" si="98"/>
        <v>0</v>
      </c>
      <c r="G123" s="26">
        <f t="shared" si="98"/>
        <v>0</v>
      </c>
      <c r="H123" s="26">
        <f t="shared" si="98"/>
        <v>0</v>
      </c>
      <c r="I123" s="26">
        <f t="shared" si="98"/>
        <v>0</v>
      </c>
      <c r="J123" s="26">
        <f t="shared" si="98"/>
        <v>0</v>
      </c>
      <c r="K123" s="26">
        <f t="shared" si="98"/>
        <v>0</v>
      </c>
      <c r="L123" s="26">
        <f t="shared" si="98"/>
        <v>0</v>
      </c>
      <c r="M123" s="26">
        <f t="shared" si="98"/>
        <v>0</v>
      </c>
      <c r="N123" s="26">
        <f>IF(N120=0,0,(N121/N120))</f>
        <v>0</v>
      </c>
      <c r="O123" s="26">
        <f>IF(O120=0,0,(O121/O120))</f>
        <v>0</v>
      </c>
    </row>
    <row r="124" spans="1:15" x14ac:dyDescent="0.2">
      <c r="A124" s="14"/>
      <c r="B124" s="14"/>
      <c r="C124" s="31"/>
      <c r="D124" s="31"/>
      <c r="E124" s="31"/>
      <c r="F124" s="31"/>
      <c r="G124" s="31"/>
      <c r="H124" s="32"/>
      <c r="I124" s="32"/>
      <c r="J124" s="32"/>
      <c r="K124" s="32"/>
      <c r="L124" s="32"/>
      <c r="M124" s="32"/>
      <c r="N124" s="32"/>
      <c r="O124" s="31"/>
    </row>
    <row r="125" spans="1:15" x14ac:dyDescent="0.2">
      <c r="A125" s="12" t="s">
        <v>5</v>
      </c>
      <c r="B125" s="38" t="s">
        <v>56</v>
      </c>
      <c r="C125" s="24">
        <f t="shared" ref="C125:N125" si="99">SUM(C275+C425+C575)</f>
        <v>0</v>
      </c>
      <c r="D125" s="24">
        <f t="shared" si="99"/>
        <v>0</v>
      </c>
      <c r="E125" s="24">
        <f t="shared" si="99"/>
        <v>0</v>
      </c>
      <c r="F125" s="24">
        <f t="shared" si="99"/>
        <v>0</v>
      </c>
      <c r="G125" s="24">
        <f t="shared" si="99"/>
        <v>0</v>
      </c>
      <c r="H125" s="24">
        <f t="shared" si="99"/>
        <v>0</v>
      </c>
      <c r="I125" s="24">
        <f t="shared" si="99"/>
        <v>0</v>
      </c>
      <c r="J125" s="24">
        <f t="shared" si="99"/>
        <v>0</v>
      </c>
      <c r="K125" s="24">
        <f t="shared" si="99"/>
        <v>0</v>
      </c>
      <c r="L125" s="24">
        <f t="shared" si="99"/>
        <v>0</v>
      </c>
      <c r="M125" s="24">
        <f t="shared" si="99"/>
        <v>0</v>
      </c>
      <c r="N125" s="24">
        <f t="shared" si="99"/>
        <v>0</v>
      </c>
      <c r="O125" s="24">
        <f>SUM(C125:N125)</f>
        <v>0</v>
      </c>
    </row>
    <row r="126" spans="1:15" x14ac:dyDescent="0.2">
      <c r="A126" s="12" t="s">
        <v>5</v>
      </c>
      <c r="B126" s="39" t="s">
        <v>57</v>
      </c>
      <c r="C126" s="25">
        <f t="shared" ref="C126:N126" si="100">SUM(C276+C426+C576)</f>
        <v>0</v>
      </c>
      <c r="D126" s="25">
        <f t="shared" si="100"/>
        <v>0</v>
      </c>
      <c r="E126" s="25">
        <f t="shared" si="100"/>
        <v>0</v>
      </c>
      <c r="F126" s="25">
        <f t="shared" si="100"/>
        <v>0</v>
      </c>
      <c r="G126" s="25">
        <f t="shared" si="100"/>
        <v>0</v>
      </c>
      <c r="H126" s="25">
        <f t="shared" si="100"/>
        <v>0</v>
      </c>
      <c r="I126" s="25">
        <f t="shared" si="100"/>
        <v>0</v>
      </c>
      <c r="J126" s="25">
        <f t="shared" si="100"/>
        <v>0</v>
      </c>
      <c r="K126" s="25">
        <f t="shared" si="100"/>
        <v>0</v>
      </c>
      <c r="L126" s="25">
        <f t="shared" si="100"/>
        <v>0</v>
      </c>
      <c r="M126" s="25">
        <f t="shared" si="100"/>
        <v>0</v>
      </c>
      <c r="N126" s="25">
        <f t="shared" si="100"/>
        <v>0</v>
      </c>
      <c r="O126" s="25">
        <f>SUM(C126:N126)</f>
        <v>0</v>
      </c>
    </row>
    <row r="127" spans="1:15" x14ac:dyDescent="0.2">
      <c r="A127" s="12" t="s">
        <v>5</v>
      </c>
      <c r="B127" s="18" t="s">
        <v>0</v>
      </c>
      <c r="C127" s="25">
        <f t="shared" ref="C127:N127" si="101">SUM(C277+C427+C577)</f>
        <v>0</v>
      </c>
      <c r="D127" s="25">
        <f t="shared" si="101"/>
        <v>0</v>
      </c>
      <c r="E127" s="25">
        <f t="shared" si="101"/>
        <v>0</v>
      </c>
      <c r="F127" s="25">
        <f t="shared" si="101"/>
        <v>0</v>
      </c>
      <c r="G127" s="25">
        <f t="shared" si="101"/>
        <v>0</v>
      </c>
      <c r="H127" s="25">
        <f t="shared" si="101"/>
        <v>0</v>
      </c>
      <c r="I127" s="25">
        <f t="shared" si="101"/>
        <v>0</v>
      </c>
      <c r="J127" s="25">
        <f t="shared" si="101"/>
        <v>0</v>
      </c>
      <c r="K127" s="25">
        <f t="shared" si="101"/>
        <v>0</v>
      </c>
      <c r="L127" s="25">
        <f t="shared" si="101"/>
        <v>0</v>
      </c>
      <c r="M127" s="25">
        <f t="shared" si="101"/>
        <v>0</v>
      </c>
      <c r="N127" s="25">
        <f t="shared" si="101"/>
        <v>0</v>
      </c>
      <c r="O127" s="25">
        <f>SUM(C127:N127)</f>
        <v>0</v>
      </c>
    </row>
    <row r="128" spans="1:15" x14ac:dyDescent="0.2">
      <c r="A128" s="12" t="s">
        <v>5</v>
      </c>
      <c r="B128" s="13" t="s">
        <v>8</v>
      </c>
      <c r="C128" s="25" t="b">
        <f>IF(C127=0=0,(C127/C125)/C149)</f>
        <v>0</v>
      </c>
      <c r="D128" s="25" t="b">
        <f t="shared" ref="D128:M128" si="102">IF(D127=0=0,(D127/D125)/D149)</f>
        <v>0</v>
      </c>
      <c r="E128" s="25" t="b">
        <f t="shared" si="102"/>
        <v>0</v>
      </c>
      <c r="F128" s="25" t="b">
        <f t="shared" si="102"/>
        <v>0</v>
      </c>
      <c r="G128" s="25" t="b">
        <f t="shared" si="102"/>
        <v>0</v>
      </c>
      <c r="H128" s="25" t="b">
        <f t="shared" si="102"/>
        <v>0</v>
      </c>
      <c r="I128" s="25" t="b">
        <f t="shared" si="102"/>
        <v>0</v>
      </c>
      <c r="J128" s="25" t="b">
        <f t="shared" si="102"/>
        <v>0</v>
      </c>
      <c r="K128" s="25" t="b">
        <f t="shared" si="102"/>
        <v>0</v>
      </c>
      <c r="L128" s="25" t="b">
        <f t="shared" si="102"/>
        <v>0</v>
      </c>
      <c r="M128" s="25" t="b">
        <f t="shared" si="102"/>
        <v>0</v>
      </c>
      <c r="N128" s="25" t="b">
        <f>IF(N127=0=0,(N127/N125)/N149)</f>
        <v>0</v>
      </c>
      <c r="O128" s="25" t="b">
        <f>IF(O127=0=0,(O127/O125)/O149)</f>
        <v>0</v>
      </c>
    </row>
    <row r="129" spans="1:15" x14ac:dyDescent="0.2">
      <c r="A129" s="12" t="s">
        <v>5</v>
      </c>
      <c r="B129" s="13" t="s">
        <v>9</v>
      </c>
      <c r="C129" s="26">
        <f t="shared" ref="C129:M129" si="103">IF(C126=0,0,(C127/C126))</f>
        <v>0</v>
      </c>
      <c r="D129" s="26">
        <f t="shared" si="103"/>
        <v>0</v>
      </c>
      <c r="E129" s="26">
        <f t="shared" si="103"/>
        <v>0</v>
      </c>
      <c r="F129" s="26">
        <f t="shared" si="103"/>
        <v>0</v>
      </c>
      <c r="G129" s="26">
        <f t="shared" si="103"/>
        <v>0</v>
      </c>
      <c r="H129" s="26">
        <f t="shared" si="103"/>
        <v>0</v>
      </c>
      <c r="I129" s="26">
        <f t="shared" si="103"/>
        <v>0</v>
      </c>
      <c r="J129" s="26">
        <f t="shared" si="103"/>
        <v>0</v>
      </c>
      <c r="K129" s="26">
        <f t="shared" si="103"/>
        <v>0</v>
      </c>
      <c r="L129" s="26">
        <f t="shared" si="103"/>
        <v>0</v>
      </c>
      <c r="M129" s="26">
        <f t="shared" si="103"/>
        <v>0</v>
      </c>
      <c r="N129" s="26">
        <f>IF(N126=0,0,(N127/N126))</f>
        <v>0</v>
      </c>
      <c r="O129" s="26">
        <f>IF(O126=0,0,(O127/O126))</f>
        <v>0</v>
      </c>
    </row>
    <row r="130" spans="1:15" x14ac:dyDescent="0.2">
      <c r="A130" s="14"/>
      <c r="B130" s="14"/>
      <c r="C130" s="31"/>
      <c r="D130" s="31"/>
      <c r="E130" s="31"/>
      <c r="F130" s="31"/>
      <c r="G130" s="31"/>
      <c r="H130" s="32"/>
      <c r="I130" s="32"/>
      <c r="J130" s="32"/>
      <c r="K130" s="32"/>
      <c r="L130" s="32"/>
      <c r="M130" s="32"/>
      <c r="N130" s="32"/>
      <c r="O130" s="31"/>
    </row>
    <row r="131" spans="1:15" x14ac:dyDescent="0.2">
      <c r="A131" s="12" t="s">
        <v>5</v>
      </c>
      <c r="B131" s="38" t="s">
        <v>58</v>
      </c>
      <c r="C131" s="24">
        <f t="shared" ref="C131:N131" si="104">SUM(C281+C431+C581)</f>
        <v>7</v>
      </c>
      <c r="D131" s="24">
        <f t="shared" si="104"/>
        <v>7</v>
      </c>
      <c r="E131" s="24">
        <f t="shared" si="104"/>
        <v>9</v>
      </c>
      <c r="F131" s="24">
        <f t="shared" si="104"/>
        <v>9</v>
      </c>
      <c r="G131" s="24">
        <f t="shared" si="104"/>
        <v>9</v>
      </c>
      <c r="H131" s="24">
        <f t="shared" si="104"/>
        <v>7</v>
      </c>
      <c r="I131" s="24">
        <f t="shared" si="104"/>
        <v>7</v>
      </c>
      <c r="J131" s="24">
        <f t="shared" si="104"/>
        <v>7</v>
      </c>
      <c r="K131" s="24">
        <f t="shared" si="104"/>
        <v>7</v>
      </c>
      <c r="L131" s="24">
        <f t="shared" si="104"/>
        <v>7</v>
      </c>
      <c r="M131" s="24">
        <f t="shared" si="104"/>
        <v>6</v>
      </c>
      <c r="N131" s="24">
        <f t="shared" si="104"/>
        <v>5</v>
      </c>
      <c r="O131" s="24">
        <f>SUM(C131:N131)</f>
        <v>87</v>
      </c>
    </row>
    <row r="132" spans="1:15" x14ac:dyDescent="0.2">
      <c r="A132" s="12" t="s">
        <v>5</v>
      </c>
      <c r="B132" s="39" t="s">
        <v>60</v>
      </c>
      <c r="C132" s="25">
        <f t="shared" ref="C132:N132" si="105">SUM(C282+C432+C582)</f>
        <v>101961.38</v>
      </c>
      <c r="D132" s="25">
        <f t="shared" si="105"/>
        <v>73606.850000000006</v>
      </c>
      <c r="E132" s="25">
        <f t="shared" si="105"/>
        <v>73902.929999999993</v>
      </c>
      <c r="F132" s="25">
        <f t="shared" si="105"/>
        <v>77233.740000000005</v>
      </c>
      <c r="G132" s="25">
        <f t="shared" si="105"/>
        <v>67543.13</v>
      </c>
      <c r="H132" s="25">
        <f t="shared" si="105"/>
        <v>54109.369999999995</v>
      </c>
      <c r="I132" s="25">
        <f t="shared" si="105"/>
        <v>52239.139999999992</v>
      </c>
      <c r="J132" s="25">
        <f t="shared" si="105"/>
        <v>38371.410000000003</v>
      </c>
      <c r="K132" s="25">
        <f t="shared" si="105"/>
        <v>69583.039999999994</v>
      </c>
      <c r="L132" s="25">
        <f t="shared" si="105"/>
        <v>84481.299999999988</v>
      </c>
      <c r="M132" s="25">
        <f t="shared" si="105"/>
        <v>61300.909999999996</v>
      </c>
      <c r="N132" s="25">
        <f t="shared" si="105"/>
        <v>56004.38</v>
      </c>
      <c r="O132" s="25">
        <f>SUM(C132:N132)</f>
        <v>810337.58000000007</v>
      </c>
    </row>
    <row r="133" spans="1:15" x14ac:dyDescent="0.2">
      <c r="A133" s="12" t="s">
        <v>5</v>
      </c>
      <c r="B133" s="18" t="s">
        <v>0</v>
      </c>
      <c r="C133" s="25">
        <f t="shared" ref="C133:N133" si="106">SUM(C283+C433+C583)</f>
        <v>30910.83</v>
      </c>
      <c r="D133" s="25">
        <f t="shared" si="106"/>
        <v>15198.009999999998</v>
      </c>
      <c r="E133" s="25">
        <f t="shared" si="106"/>
        <v>10849.29</v>
      </c>
      <c r="F133" s="25">
        <f t="shared" si="106"/>
        <v>25598.959999999999</v>
      </c>
      <c r="G133" s="25">
        <f t="shared" si="106"/>
        <v>2602.09</v>
      </c>
      <c r="H133" s="25">
        <f t="shared" si="106"/>
        <v>-1683.31</v>
      </c>
      <c r="I133" s="25">
        <f t="shared" si="106"/>
        <v>14511.32</v>
      </c>
      <c r="J133" s="25">
        <f t="shared" si="106"/>
        <v>15270.37</v>
      </c>
      <c r="K133" s="25">
        <f t="shared" si="106"/>
        <v>20632.95</v>
      </c>
      <c r="L133" s="25">
        <f t="shared" si="106"/>
        <v>31405.730000000003</v>
      </c>
      <c r="M133" s="25">
        <f t="shared" si="106"/>
        <v>15495.63</v>
      </c>
      <c r="N133" s="25">
        <f t="shared" si="106"/>
        <v>16654.009999999998</v>
      </c>
      <c r="O133" s="25">
        <f>SUM(C133:N133)</f>
        <v>197445.88000000003</v>
      </c>
    </row>
    <row r="134" spans="1:15" x14ac:dyDescent="0.2">
      <c r="A134" s="12" t="s">
        <v>5</v>
      </c>
      <c r="B134" s="13" t="s">
        <v>8</v>
      </c>
      <c r="C134" s="25">
        <f>IF(C133=0=0,(C133/C131)/C149)</f>
        <v>142.44622119815668</v>
      </c>
      <c r="D134" s="25">
        <f t="shared" ref="D134:M134" si="107">IF(D133=0=0,(D133/D131)/D149)</f>
        <v>70.036912442396314</v>
      </c>
      <c r="E134" s="25">
        <f t="shared" si="107"/>
        <v>40.18255555555556</v>
      </c>
      <c r="F134" s="25">
        <f t="shared" si="107"/>
        <v>91.752544802867376</v>
      </c>
      <c r="G134" s="25">
        <f t="shared" si="107"/>
        <v>9.7556203135650996</v>
      </c>
      <c r="H134" s="25">
        <f t="shared" si="107"/>
        <v>-7.9435478335478331</v>
      </c>
      <c r="I134" s="25">
        <f t="shared" si="107"/>
        <v>68.070157782516006</v>
      </c>
      <c r="J134" s="25">
        <f t="shared" si="107"/>
        <v>79.457932828760647</v>
      </c>
      <c r="K134" s="25">
        <f t="shared" si="107"/>
        <v>96.211297159813483</v>
      </c>
      <c r="L134" s="25">
        <f t="shared" si="107"/>
        <v>151.38607800175285</v>
      </c>
      <c r="M134" s="25">
        <f t="shared" si="107"/>
        <v>85.311276276276274</v>
      </c>
      <c r="N134" s="25">
        <f>IF(N133=0=0,(N133/N131)/N149)</f>
        <v>112.38902453987728</v>
      </c>
      <c r="O134" s="25">
        <f>IF(O133=0,0,(O133/O131)/O149)</f>
        <v>75.440206323431099</v>
      </c>
    </row>
    <row r="135" spans="1:15" x14ac:dyDescent="0.2">
      <c r="A135" s="12" t="s">
        <v>5</v>
      </c>
      <c r="B135" s="13" t="s">
        <v>9</v>
      </c>
      <c r="C135" s="26">
        <f t="shared" ref="C135:M135" si="108">IF(C132=0,0,(C133/C132))</f>
        <v>0.30316213844889112</v>
      </c>
      <c r="D135" s="26">
        <f t="shared" si="108"/>
        <v>0.20647548427897672</v>
      </c>
      <c r="E135" s="26">
        <f t="shared" si="108"/>
        <v>0.14680459895162482</v>
      </c>
      <c r="F135" s="26">
        <f t="shared" si="108"/>
        <v>0.33144788793084468</v>
      </c>
      <c r="G135" s="26">
        <f t="shared" si="108"/>
        <v>3.8524865519261542E-2</v>
      </c>
      <c r="H135" s="26">
        <f t="shared" si="108"/>
        <v>-3.1109399351720416E-2</v>
      </c>
      <c r="I135" s="26">
        <f t="shared" si="108"/>
        <v>0.27778634946899972</v>
      </c>
      <c r="J135" s="26">
        <f t="shared" si="108"/>
        <v>0.39796218069651335</v>
      </c>
      <c r="K135" s="26">
        <f t="shared" si="108"/>
        <v>0.29652268713755542</v>
      </c>
      <c r="L135" s="26">
        <f t="shared" si="108"/>
        <v>0.37174771221560282</v>
      </c>
      <c r="M135" s="26">
        <f t="shared" si="108"/>
        <v>0.25277977113227196</v>
      </c>
      <c r="N135" s="26">
        <f>IF(N132=0,0,(N133/N132))</f>
        <v>0.29736977714957291</v>
      </c>
      <c r="O135" s="26">
        <f>IF(O132=0,0,(O133/O132))</f>
        <v>0.24365879711514801</v>
      </c>
    </row>
    <row r="136" spans="1:15" x14ac:dyDescent="0.2">
      <c r="A136" s="14"/>
      <c r="B136" s="14"/>
      <c r="C136" s="31"/>
      <c r="D136" s="31"/>
      <c r="E136" s="31"/>
      <c r="F136" s="31"/>
      <c r="G136" s="31"/>
      <c r="H136" s="32"/>
      <c r="I136" s="32"/>
      <c r="J136" s="32"/>
      <c r="K136" s="32"/>
      <c r="L136" s="32"/>
      <c r="M136" s="32"/>
      <c r="N136" s="32"/>
      <c r="O136" s="31"/>
    </row>
    <row r="137" spans="1:15" x14ac:dyDescent="0.2">
      <c r="A137" s="12" t="s">
        <v>5</v>
      </c>
      <c r="B137" s="38" t="s">
        <v>59</v>
      </c>
      <c r="C137" s="24">
        <f t="shared" ref="C137:N137" si="109">SUM(C287+C437+C587)</f>
        <v>0</v>
      </c>
      <c r="D137" s="24">
        <f t="shared" si="109"/>
        <v>0</v>
      </c>
      <c r="E137" s="24">
        <f t="shared" si="109"/>
        <v>0</v>
      </c>
      <c r="F137" s="24">
        <f t="shared" si="109"/>
        <v>0</v>
      </c>
      <c r="G137" s="24">
        <f t="shared" si="109"/>
        <v>0</v>
      </c>
      <c r="H137" s="24">
        <f t="shared" si="109"/>
        <v>0</v>
      </c>
      <c r="I137" s="24">
        <f t="shared" si="109"/>
        <v>0</v>
      </c>
      <c r="J137" s="24">
        <f t="shared" si="109"/>
        <v>0</v>
      </c>
      <c r="K137" s="24">
        <f t="shared" si="109"/>
        <v>0</v>
      </c>
      <c r="L137" s="24">
        <f t="shared" si="109"/>
        <v>0</v>
      </c>
      <c r="M137" s="24">
        <f t="shared" si="109"/>
        <v>0</v>
      </c>
      <c r="N137" s="24">
        <f t="shared" si="109"/>
        <v>0</v>
      </c>
      <c r="O137" s="24">
        <f>SUM(C137:N137)</f>
        <v>0</v>
      </c>
    </row>
    <row r="138" spans="1:15" x14ac:dyDescent="0.2">
      <c r="A138" s="12" t="s">
        <v>5</v>
      </c>
      <c r="B138" s="39" t="s">
        <v>61</v>
      </c>
      <c r="C138" s="25">
        <f t="shared" ref="C138:N138" si="110">SUM(C288+C438+C588)</f>
        <v>0</v>
      </c>
      <c r="D138" s="25">
        <f t="shared" si="110"/>
        <v>0</v>
      </c>
      <c r="E138" s="25">
        <f t="shared" si="110"/>
        <v>0</v>
      </c>
      <c r="F138" s="25">
        <f t="shared" si="110"/>
        <v>0</v>
      </c>
      <c r="G138" s="25">
        <f t="shared" si="110"/>
        <v>0</v>
      </c>
      <c r="H138" s="25">
        <f t="shared" si="110"/>
        <v>0</v>
      </c>
      <c r="I138" s="25">
        <f t="shared" si="110"/>
        <v>0</v>
      </c>
      <c r="J138" s="25">
        <f t="shared" si="110"/>
        <v>0</v>
      </c>
      <c r="K138" s="25">
        <f t="shared" si="110"/>
        <v>0</v>
      </c>
      <c r="L138" s="25">
        <f t="shared" si="110"/>
        <v>0</v>
      </c>
      <c r="M138" s="25">
        <f t="shared" si="110"/>
        <v>0</v>
      </c>
      <c r="N138" s="25">
        <f t="shared" si="110"/>
        <v>0</v>
      </c>
      <c r="O138" s="25">
        <f>SUM(C138:N138)</f>
        <v>0</v>
      </c>
    </row>
    <row r="139" spans="1:15" x14ac:dyDescent="0.2">
      <c r="A139" s="12" t="s">
        <v>5</v>
      </c>
      <c r="B139" s="18" t="s">
        <v>0</v>
      </c>
      <c r="C139" s="25">
        <f t="shared" ref="C139:N139" si="111">SUM(C289+C439+C589)</f>
        <v>0</v>
      </c>
      <c r="D139" s="25">
        <f t="shared" si="111"/>
        <v>0</v>
      </c>
      <c r="E139" s="25">
        <f t="shared" si="111"/>
        <v>0</v>
      </c>
      <c r="F139" s="25">
        <f t="shared" si="111"/>
        <v>0</v>
      </c>
      <c r="G139" s="25">
        <f t="shared" si="111"/>
        <v>0</v>
      </c>
      <c r="H139" s="25">
        <f t="shared" si="111"/>
        <v>0</v>
      </c>
      <c r="I139" s="25">
        <f t="shared" si="111"/>
        <v>0</v>
      </c>
      <c r="J139" s="25">
        <f t="shared" si="111"/>
        <v>0</v>
      </c>
      <c r="K139" s="25">
        <f t="shared" si="111"/>
        <v>0</v>
      </c>
      <c r="L139" s="25">
        <f t="shared" si="111"/>
        <v>0</v>
      </c>
      <c r="M139" s="25">
        <f t="shared" si="111"/>
        <v>0</v>
      </c>
      <c r="N139" s="25">
        <f t="shared" si="111"/>
        <v>0</v>
      </c>
      <c r="O139" s="25">
        <f>SUM(C139:N139)</f>
        <v>0</v>
      </c>
    </row>
    <row r="140" spans="1:15" x14ac:dyDescent="0.2">
      <c r="A140" s="12" t="s">
        <v>5</v>
      </c>
      <c r="B140" s="13" t="s">
        <v>8</v>
      </c>
      <c r="C140" s="25" t="b">
        <f>IF(C139=0=0,(C139/C137)/C149)</f>
        <v>0</v>
      </c>
      <c r="D140" s="25" t="b">
        <f t="shared" ref="D140:M140" si="112">IF(D139=0=0,(D139/D137)/D149)</f>
        <v>0</v>
      </c>
      <c r="E140" s="25" t="b">
        <f t="shared" si="112"/>
        <v>0</v>
      </c>
      <c r="F140" s="25" t="b">
        <f t="shared" si="112"/>
        <v>0</v>
      </c>
      <c r="G140" s="25" t="b">
        <f t="shared" si="112"/>
        <v>0</v>
      </c>
      <c r="H140" s="25" t="b">
        <f t="shared" si="112"/>
        <v>0</v>
      </c>
      <c r="I140" s="25" t="b">
        <f t="shared" si="112"/>
        <v>0</v>
      </c>
      <c r="J140" s="25" t="b">
        <f t="shared" si="112"/>
        <v>0</v>
      </c>
      <c r="K140" s="25" t="b">
        <f t="shared" si="112"/>
        <v>0</v>
      </c>
      <c r="L140" s="25" t="b">
        <f t="shared" si="112"/>
        <v>0</v>
      </c>
      <c r="M140" s="25" t="b">
        <f t="shared" si="112"/>
        <v>0</v>
      </c>
      <c r="N140" s="25" t="b">
        <f>IF(N139=0=0,(N139/N137)/N149)</f>
        <v>0</v>
      </c>
      <c r="O140" s="25" t="b">
        <f>IF(O139=0=0,(O139/O137)/O149)</f>
        <v>0</v>
      </c>
    </row>
    <row r="141" spans="1:15" x14ac:dyDescent="0.2">
      <c r="A141" s="12" t="s">
        <v>5</v>
      </c>
      <c r="B141" s="13" t="s">
        <v>9</v>
      </c>
      <c r="C141" s="26">
        <f t="shared" ref="C141:M141" si="113">IF(C138=0,0,(C139/C138))</f>
        <v>0</v>
      </c>
      <c r="D141" s="26">
        <f t="shared" si="113"/>
        <v>0</v>
      </c>
      <c r="E141" s="26">
        <f t="shared" si="113"/>
        <v>0</v>
      </c>
      <c r="F141" s="26">
        <f t="shared" si="113"/>
        <v>0</v>
      </c>
      <c r="G141" s="26">
        <f t="shared" si="113"/>
        <v>0</v>
      </c>
      <c r="H141" s="26">
        <f t="shared" si="113"/>
        <v>0</v>
      </c>
      <c r="I141" s="26">
        <f t="shared" si="113"/>
        <v>0</v>
      </c>
      <c r="J141" s="26">
        <f t="shared" si="113"/>
        <v>0</v>
      </c>
      <c r="K141" s="26">
        <f t="shared" si="113"/>
        <v>0</v>
      </c>
      <c r="L141" s="26">
        <f t="shared" si="113"/>
        <v>0</v>
      </c>
      <c r="M141" s="26">
        <f t="shared" si="113"/>
        <v>0</v>
      </c>
      <c r="N141" s="26">
        <f>IF(N138=0,0,(N139/N138))</f>
        <v>0</v>
      </c>
      <c r="O141" s="26">
        <f>IF(O138=0,0,(O139/O138))</f>
        <v>0</v>
      </c>
    </row>
    <row r="142" spans="1:15" x14ac:dyDescent="0.2">
      <c r="A142" s="14"/>
      <c r="B142" s="14"/>
      <c r="C142" s="34"/>
      <c r="D142" s="34"/>
      <c r="E142" s="34"/>
      <c r="F142" s="34"/>
      <c r="G142" s="34"/>
      <c r="H142" s="28"/>
      <c r="I142" s="28"/>
      <c r="J142" s="28"/>
      <c r="K142" s="28"/>
      <c r="L142" s="28"/>
      <c r="M142" s="28"/>
      <c r="N142" s="28"/>
      <c r="O142" s="34"/>
    </row>
    <row r="143" spans="1:15" x14ac:dyDescent="0.2">
      <c r="A143" s="12" t="s">
        <v>5</v>
      </c>
      <c r="B143" s="15" t="s">
        <v>19</v>
      </c>
      <c r="C143" s="24">
        <f>SUM(C3+C69+C131+C137)</f>
        <v>10851</v>
      </c>
      <c r="D143" s="24">
        <f t="shared" ref="D143:M143" si="114">SUM(D3+D69+D131+D137)</f>
        <v>10854</v>
      </c>
      <c r="E143" s="24">
        <f t="shared" si="114"/>
        <v>10970</v>
      </c>
      <c r="F143" s="24">
        <f t="shared" si="114"/>
        <v>11033</v>
      </c>
      <c r="G143" s="24">
        <f t="shared" si="114"/>
        <v>11052</v>
      </c>
      <c r="H143" s="24">
        <f t="shared" si="114"/>
        <v>11012</v>
      </c>
      <c r="I143" s="24">
        <f t="shared" si="114"/>
        <v>11068</v>
      </c>
      <c r="J143" s="24">
        <f t="shared" si="114"/>
        <v>11067</v>
      </c>
      <c r="K143" s="24">
        <f t="shared" si="114"/>
        <v>11125</v>
      </c>
      <c r="L143" s="24">
        <f t="shared" si="114"/>
        <v>11145</v>
      </c>
      <c r="M143" s="24">
        <f t="shared" si="114"/>
        <v>10987</v>
      </c>
      <c r="N143" s="24">
        <f>SUM(N3+N69+N131+N137)</f>
        <v>11051</v>
      </c>
      <c r="O143" s="24">
        <f>SUM(C143:N143)</f>
        <v>132215</v>
      </c>
    </row>
    <row r="144" spans="1:15" x14ac:dyDescent="0.2">
      <c r="A144" s="12" t="s">
        <v>5</v>
      </c>
      <c r="B144" s="17" t="s">
        <v>20</v>
      </c>
      <c r="C144" s="25">
        <f t="shared" ref="C144:N144" si="115">SUM(C294+C444+C594)</f>
        <v>94958240.849999994</v>
      </c>
      <c r="D144" s="25">
        <f t="shared" si="115"/>
        <v>88105381.579999998</v>
      </c>
      <c r="E144" s="25">
        <f t="shared" si="115"/>
        <v>86929133.609999999</v>
      </c>
      <c r="F144" s="25">
        <f t="shared" si="115"/>
        <v>88147548.120000005</v>
      </c>
      <c r="G144" s="25">
        <f t="shared" si="115"/>
        <v>80501254.629999995</v>
      </c>
      <c r="H144" s="25">
        <f t="shared" si="115"/>
        <v>82806265.940000013</v>
      </c>
      <c r="I144" s="25">
        <f t="shared" si="115"/>
        <v>76729998.63000001</v>
      </c>
      <c r="J144" s="25">
        <f t="shared" si="115"/>
        <v>76568926.810000002</v>
      </c>
      <c r="K144" s="25">
        <f t="shared" si="115"/>
        <v>88825753.049999997</v>
      </c>
      <c r="L144" s="25">
        <f t="shared" si="115"/>
        <v>90808026.929999992</v>
      </c>
      <c r="M144" s="25">
        <f t="shared" si="115"/>
        <v>89434011.959999993</v>
      </c>
      <c r="N144" s="25">
        <f t="shared" si="115"/>
        <v>84703968.25999999</v>
      </c>
      <c r="O144" s="25">
        <f>SUM(C144:N144)</f>
        <v>1028518510.37</v>
      </c>
    </row>
    <row r="145" spans="1:15" x14ac:dyDescent="0.2">
      <c r="A145" s="12" t="s">
        <v>5</v>
      </c>
      <c r="B145" s="17" t="s">
        <v>8</v>
      </c>
      <c r="C145" s="25">
        <f>IF(C149=0,0,(C144/C143/C149))</f>
        <v>282.29371114896497</v>
      </c>
      <c r="D145" s="25">
        <f t="shared" ref="D145:M145" si="116">IF(D149=0,0,(D144/D143/D149))</f>
        <v>261.84900342968547</v>
      </c>
      <c r="E145" s="25">
        <f t="shared" si="116"/>
        <v>264.14200428441205</v>
      </c>
      <c r="F145" s="25">
        <f>IF(F149=0,0,(F144/F143/F149))</f>
        <v>257.72403645368883</v>
      </c>
      <c r="G145" s="25">
        <f t="shared" si="116"/>
        <v>245.77452070690921</v>
      </c>
      <c r="H145" s="25">
        <f t="shared" si="116"/>
        <v>248.3964872991408</v>
      </c>
      <c r="I145" s="25">
        <f>IF(I149=0,0,(I144/I143/I149))</f>
        <v>227.63755803472702</v>
      </c>
      <c r="J145" s="25">
        <f t="shared" si="116"/>
        <v>252.00455590781499</v>
      </c>
      <c r="K145" s="25">
        <f t="shared" si="116"/>
        <v>260.61635276231118</v>
      </c>
      <c r="L145" s="25">
        <f t="shared" si="116"/>
        <v>274.9281766095005</v>
      </c>
      <c r="M145" s="25">
        <f t="shared" si="116"/>
        <v>268.88838366718403</v>
      </c>
      <c r="N145" s="25">
        <f>IF(N149=0,0,(N144/N143/N149))</f>
        <v>258.62902528877544</v>
      </c>
      <c r="O145" s="25">
        <f>IF(O149=0,0,(O144/O143/O149))</f>
        <v>258.58624932214519</v>
      </c>
    </row>
    <row r="146" spans="1:15" x14ac:dyDescent="0.2">
      <c r="A146" s="14"/>
      <c r="B146" s="17"/>
      <c r="C146" s="29"/>
      <c r="D146" s="29"/>
      <c r="E146" s="29"/>
      <c r="F146" s="29"/>
      <c r="G146" s="29"/>
      <c r="H146" s="30"/>
      <c r="I146" s="30"/>
      <c r="J146" s="30"/>
      <c r="K146" s="30"/>
      <c r="L146" s="30"/>
      <c r="M146" s="30"/>
      <c r="N146" s="30"/>
      <c r="O146" s="29"/>
    </row>
    <row r="147" spans="1:15" x14ac:dyDescent="0.2">
      <c r="A147" s="12" t="s">
        <v>5</v>
      </c>
      <c r="B147" s="17" t="s">
        <v>21</v>
      </c>
      <c r="C147" s="25">
        <f t="shared" ref="C147:N147" si="117">+C297+C447+C597</f>
        <v>5381877.7400000002</v>
      </c>
      <c r="D147" s="25">
        <f t="shared" si="117"/>
        <v>11024329.91</v>
      </c>
      <c r="E147" s="25">
        <f t="shared" si="117"/>
        <v>12066659</v>
      </c>
      <c r="F147" s="25">
        <f t="shared" si="117"/>
        <v>13492622.279999999</v>
      </c>
      <c r="G147" s="25">
        <f t="shared" si="117"/>
        <v>12922143.469999999</v>
      </c>
      <c r="H147" s="35">
        <f t="shared" si="117"/>
        <v>13989774.430000002</v>
      </c>
      <c r="I147" s="35">
        <f t="shared" si="117"/>
        <v>13400071.51</v>
      </c>
      <c r="J147" s="35">
        <f t="shared" si="117"/>
        <v>13628979.050000001</v>
      </c>
      <c r="K147" s="35">
        <f t="shared" si="117"/>
        <v>16342985.85</v>
      </c>
      <c r="L147" s="35">
        <f t="shared" si="117"/>
        <v>16731535.219999999</v>
      </c>
      <c r="M147" s="35">
        <f t="shared" si="117"/>
        <v>16853188.849999998</v>
      </c>
      <c r="N147" s="35">
        <f t="shared" si="117"/>
        <v>16169572.279999999</v>
      </c>
      <c r="O147" s="25">
        <f>SUM(C147:N147)</f>
        <v>162003739.59</v>
      </c>
    </row>
    <row r="148" spans="1:15" x14ac:dyDescent="0.2">
      <c r="A148" s="12" t="s">
        <v>5</v>
      </c>
      <c r="B148" s="17" t="s">
        <v>46</v>
      </c>
      <c r="C148" s="24">
        <f t="shared" ref="C148:N148" si="118">IF(AND(C298="", C448="", C598=""),"",C298+C448+C598)</f>
        <v>33</v>
      </c>
      <c r="D148" s="24">
        <f t="shared" si="118"/>
        <v>33</v>
      </c>
      <c r="E148" s="24">
        <f t="shared" si="118"/>
        <v>33</v>
      </c>
      <c r="F148" s="24">
        <f t="shared" si="118"/>
        <v>33</v>
      </c>
      <c r="G148" s="24">
        <f t="shared" si="118"/>
        <v>33</v>
      </c>
      <c r="H148" s="36">
        <f t="shared" si="118"/>
        <v>33</v>
      </c>
      <c r="I148" s="36">
        <f t="shared" si="118"/>
        <v>33</v>
      </c>
      <c r="J148" s="36">
        <f t="shared" si="118"/>
        <v>33</v>
      </c>
      <c r="K148" s="36">
        <f t="shared" si="118"/>
        <v>33</v>
      </c>
      <c r="L148" s="36">
        <f t="shared" si="118"/>
        <v>33</v>
      </c>
      <c r="M148" s="36">
        <f t="shared" si="118"/>
        <v>33</v>
      </c>
      <c r="N148" s="36">
        <f t="shared" si="118"/>
        <v>33</v>
      </c>
      <c r="O148" s="24">
        <f>AVERAGE(C148:N148)</f>
        <v>33</v>
      </c>
    </row>
    <row r="149" spans="1:15" x14ac:dyDescent="0.2">
      <c r="A149" s="12" t="s">
        <v>5</v>
      </c>
      <c r="B149" s="17" t="s">
        <v>22</v>
      </c>
      <c r="C149" s="37">
        <f t="shared" ref="C149:N149" si="119">IF(AND(C298="",C299="",C448="",C449="",C598="",C599=""), "",((C598*C599)+(C448*C449)+(C298*C299))/C148)</f>
        <v>31</v>
      </c>
      <c r="D149" s="37">
        <f t="shared" si="119"/>
        <v>31</v>
      </c>
      <c r="E149" s="37">
        <f t="shared" si="119"/>
        <v>30</v>
      </c>
      <c r="F149" s="37">
        <f t="shared" si="119"/>
        <v>31</v>
      </c>
      <c r="G149" s="37">
        <f t="shared" si="119"/>
        <v>29.636363636363637</v>
      </c>
      <c r="H149" s="37">
        <f t="shared" si="119"/>
        <v>30.272727272727273</v>
      </c>
      <c r="I149" s="37">
        <f t="shared" si="119"/>
        <v>30.454545454545453</v>
      </c>
      <c r="J149" s="37">
        <f t="shared" si="119"/>
        <v>27.454545454545453</v>
      </c>
      <c r="K149" s="37">
        <f t="shared" si="119"/>
        <v>30.636363636363637</v>
      </c>
      <c r="L149" s="37">
        <f t="shared" si="119"/>
        <v>29.636363636363637</v>
      </c>
      <c r="M149" s="37">
        <f t="shared" si="119"/>
        <v>30.272727272727273</v>
      </c>
      <c r="N149" s="37">
        <f t="shared" si="119"/>
        <v>29.636363636363637</v>
      </c>
      <c r="O149" s="37">
        <f>(((C148*C149)+(D148*D149)+(E148*E149)+(F148*F149)+(G148*G149)+(H148*H149)+(I148*I149)+(J148*J149)+(K148*K149)+(L148*L149)+(M148*M149)+(N148*N149))/$O$148)/(COUNT(C149:N149))</f>
        <v>30.083333333333332</v>
      </c>
    </row>
    <row r="150" spans="1:15" x14ac:dyDescent="0.2">
      <c r="A150" s="12"/>
      <c r="B150" s="17"/>
      <c r="C150" s="19"/>
      <c r="D150" s="19"/>
      <c r="E150" s="19"/>
      <c r="F150" s="19"/>
      <c r="G150" s="19"/>
      <c r="H150" s="23"/>
      <c r="I150" s="23"/>
      <c r="J150" s="23"/>
      <c r="K150" s="23"/>
      <c r="L150" s="23"/>
      <c r="M150" s="23"/>
      <c r="N150" s="23"/>
      <c r="O150" s="19"/>
    </row>
    <row r="151" spans="1:15" ht="20.25" x14ac:dyDescent="0.3">
      <c r="A151" s="20"/>
      <c r="B151" s="21"/>
      <c r="C151" s="16"/>
      <c r="D151" s="16"/>
      <c r="E151" s="16"/>
      <c r="F151" s="16"/>
      <c r="G151" s="16"/>
      <c r="O151" s="16"/>
    </row>
    <row r="152" spans="1:15" x14ac:dyDescent="0.2">
      <c r="A152" s="14"/>
      <c r="B152" s="12"/>
      <c r="C152" s="22" t="s">
        <v>31</v>
      </c>
      <c r="D152" s="22" t="s">
        <v>32</v>
      </c>
      <c r="E152" s="22" t="s">
        <v>47</v>
      </c>
      <c r="F152" s="22" t="s">
        <v>1</v>
      </c>
      <c r="G152" s="22" t="s">
        <v>2</v>
      </c>
      <c r="H152" s="1" t="s">
        <v>3</v>
      </c>
      <c r="I152" s="1" t="s">
        <v>4</v>
      </c>
      <c r="J152" s="1" t="s">
        <v>27</v>
      </c>
      <c r="K152" s="1" t="s">
        <v>28</v>
      </c>
      <c r="L152" s="1" t="s">
        <v>29</v>
      </c>
      <c r="M152" s="1" t="s">
        <v>30</v>
      </c>
      <c r="N152" s="1" t="s">
        <v>40</v>
      </c>
      <c r="O152" s="22" t="s">
        <v>26</v>
      </c>
    </row>
    <row r="153" spans="1:15" x14ac:dyDescent="0.2">
      <c r="A153" s="12" t="s">
        <v>23</v>
      </c>
      <c r="B153" s="13" t="s">
        <v>6</v>
      </c>
      <c r="C153" s="24">
        <f>SUM(C159+C165+C171+C177+C183+C189+C195+C201+C207+C213)</f>
        <v>2871</v>
      </c>
      <c r="D153" s="24">
        <f t="shared" ref="D153:N155" si="120">SUM(D159+D165+D171+D177+D183+D189+D195+D201+D207+D213)</f>
        <v>2859</v>
      </c>
      <c r="E153" s="24">
        <f t="shared" si="120"/>
        <v>2861</v>
      </c>
      <c r="F153" s="24">
        <f t="shared" si="120"/>
        <v>2866</v>
      </c>
      <c r="G153" s="24">
        <f t="shared" si="120"/>
        <v>2867</v>
      </c>
      <c r="H153" s="24">
        <f t="shared" si="120"/>
        <v>2775</v>
      </c>
      <c r="I153" s="24">
        <f t="shared" si="120"/>
        <v>2766</v>
      </c>
      <c r="J153" s="24">
        <f t="shared" si="120"/>
        <v>2770</v>
      </c>
      <c r="K153" s="24">
        <f t="shared" si="120"/>
        <v>2768</v>
      </c>
      <c r="L153" s="24">
        <f t="shared" si="120"/>
        <v>2784</v>
      </c>
      <c r="M153" s="24">
        <f t="shared" si="120"/>
        <v>2741</v>
      </c>
      <c r="N153" s="24">
        <f t="shared" si="120"/>
        <v>2728</v>
      </c>
      <c r="O153" s="24">
        <f>SUM(C153:N153)</f>
        <v>33656</v>
      </c>
    </row>
    <row r="154" spans="1:15" x14ac:dyDescent="0.2">
      <c r="A154" s="12" t="s">
        <v>23</v>
      </c>
      <c r="B154" s="13" t="s">
        <v>7</v>
      </c>
      <c r="C154" s="25">
        <f>SUM(C160+C166+C172+C178+C184+C190+C196+C202+C208+C214)</f>
        <v>214322435.09000003</v>
      </c>
      <c r="D154" s="25">
        <f t="shared" si="120"/>
        <v>207854834.19999999</v>
      </c>
      <c r="E154" s="25">
        <f t="shared" si="120"/>
        <v>196896473.99000001</v>
      </c>
      <c r="F154" s="25">
        <f t="shared" si="120"/>
        <v>184004268.34999999</v>
      </c>
      <c r="G154" s="25">
        <f t="shared" si="120"/>
        <v>167824984.97</v>
      </c>
      <c r="H154" s="25">
        <f t="shared" si="120"/>
        <v>169936581.16</v>
      </c>
      <c r="I154" s="25">
        <f t="shared" si="120"/>
        <v>157937841.03000003</v>
      </c>
      <c r="J154" s="25">
        <f t="shared" si="120"/>
        <v>157073877.41999999</v>
      </c>
      <c r="K154" s="25">
        <f t="shared" si="120"/>
        <v>180818751.44999999</v>
      </c>
      <c r="L154" s="25">
        <f t="shared" si="120"/>
        <v>182787729.28999999</v>
      </c>
      <c r="M154" s="25">
        <f t="shared" si="120"/>
        <v>175640753.84999999</v>
      </c>
      <c r="N154" s="25">
        <f t="shared" si="120"/>
        <v>183558689.62</v>
      </c>
      <c r="O154" s="25">
        <f>SUM(C154:N154)</f>
        <v>2178657220.4200001</v>
      </c>
    </row>
    <row r="155" spans="1:15" x14ac:dyDescent="0.2">
      <c r="A155" s="12" t="s">
        <v>23</v>
      </c>
      <c r="B155" s="13" t="s">
        <v>0</v>
      </c>
      <c r="C155" s="25">
        <f>SUM(C161+C167+C173+C179+C185+C191+C197+C203+C209+C215)</f>
        <v>15862929.029999997</v>
      </c>
      <c r="D155" s="25">
        <f t="shared" si="120"/>
        <v>14113380.49</v>
      </c>
      <c r="E155" s="25">
        <f t="shared" si="120"/>
        <v>13311984.829999998</v>
      </c>
      <c r="F155" s="25">
        <f t="shared" si="120"/>
        <v>13333610.02</v>
      </c>
      <c r="G155" s="25">
        <f t="shared" si="120"/>
        <v>12270130.220000001</v>
      </c>
      <c r="H155" s="25">
        <f t="shared" si="120"/>
        <v>12426746.380000003</v>
      </c>
      <c r="I155" s="25">
        <f t="shared" si="120"/>
        <v>10768696.330000002</v>
      </c>
      <c r="J155" s="25">
        <f t="shared" si="120"/>
        <v>11279843.09</v>
      </c>
      <c r="K155" s="25">
        <f t="shared" si="120"/>
        <v>12797943.539999999</v>
      </c>
      <c r="L155" s="25">
        <f t="shared" si="120"/>
        <v>13345795.180000002</v>
      </c>
      <c r="M155" s="25">
        <f t="shared" si="120"/>
        <v>12476186.57</v>
      </c>
      <c r="N155" s="25">
        <f t="shared" si="120"/>
        <v>13206111.280000001</v>
      </c>
      <c r="O155" s="25">
        <f>SUM(C155:N155)</f>
        <v>155193356.96000001</v>
      </c>
    </row>
    <row r="156" spans="1:15" x14ac:dyDescent="0.2">
      <c r="A156" s="12" t="s">
        <v>23</v>
      </c>
      <c r="B156" s="13" t="s">
        <v>8</v>
      </c>
      <c r="C156" s="25">
        <f t="shared" ref="C156:N156" si="121">IF(C299=0,0,(C155/C153/C299))</f>
        <v>178.23315502073007</v>
      </c>
      <c r="D156" s="25">
        <f t="shared" si="121"/>
        <v>159.24111171287049</v>
      </c>
      <c r="E156" s="25">
        <f t="shared" si="121"/>
        <v>155.09710858674123</v>
      </c>
      <c r="F156" s="25">
        <f t="shared" si="121"/>
        <v>150.0755241654098</v>
      </c>
      <c r="G156" s="41">
        <f t="shared" si="121"/>
        <v>147.57863223602709</v>
      </c>
      <c r="H156" s="41">
        <f t="shared" si="121"/>
        <v>154.4174759863312</v>
      </c>
      <c r="I156" s="41">
        <f t="shared" si="121"/>
        <v>129.77460026512415</v>
      </c>
      <c r="J156" s="41">
        <f t="shared" si="121"/>
        <v>150.82020443909613</v>
      </c>
      <c r="K156" s="41">
        <f t="shared" si="121"/>
        <v>154.11781719653177</v>
      </c>
      <c r="L156" s="41">
        <f t="shared" si="121"/>
        <v>165.30166443717798</v>
      </c>
      <c r="M156" s="41">
        <f t="shared" si="121"/>
        <v>156.95488143013498</v>
      </c>
      <c r="N156" s="41">
        <f t="shared" si="121"/>
        <v>166.92930629992924</v>
      </c>
      <c r="O156" s="25">
        <f>IF(O155=0,0,(O155/O153/O299))</f>
        <v>155.8703538636143</v>
      </c>
    </row>
    <row r="157" spans="1:15" x14ac:dyDescent="0.2">
      <c r="A157" s="12" t="s">
        <v>23</v>
      </c>
      <c r="B157" s="13" t="s">
        <v>9</v>
      </c>
      <c r="C157" s="26">
        <f t="shared" ref="C157:N157" si="122">IF(C154=0,0,(C155/C154))</f>
        <v>7.4014318768535384E-2</v>
      </c>
      <c r="D157" s="26">
        <f t="shared" si="122"/>
        <v>6.79001792011244E-2</v>
      </c>
      <c r="E157" s="26">
        <f t="shared" si="122"/>
        <v>6.7609056476430798E-2</v>
      </c>
      <c r="F157" s="26">
        <f t="shared" si="122"/>
        <v>7.246359086973865E-2</v>
      </c>
      <c r="G157" s="26">
        <f t="shared" si="122"/>
        <v>7.3112654961318066E-2</v>
      </c>
      <c r="H157" s="26">
        <f t="shared" si="122"/>
        <v>7.3125787839052006E-2</v>
      </c>
      <c r="I157" s="26">
        <f t="shared" si="122"/>
        <v>6.8183129893199607E-2</v>
      </c>
      <c r="J157" s="26">
        <f t="shared" si="122"/>
        <v>7.1812342544004412E-2</v>
      </c>
      <c r="K157" s="26">
        <f t="shared" si="122"/>
        <v>7.0777745324377417E-2</v>
      </c>
      <c r="L157" s="26">
        <f t="shared" si="122"/>
        <v>7.3012533345859165E-2</v>
      </c>
      <c r="M157" s="26">
        <f t="shared" si="122"/>
        <v>7.1032413016485135E-2</v>
      </c>
      <c r="N157" s="26">
        <f t="shared" si="122"/>
        <v>7.1944898426432785E-2</v>
      </c>
      <c r="O157" s="26">
        <f>IF(O154=0,0,(O155/O154))</f>
        <v>7.1233489832825528E-2</v>
      </c>
    </row>
    <row r="158" spans="1:15" x14ac:dyDescent="0.2">
      <c r="A158" s="14"/>
      <c r="B158" s="15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x14ac:dyDescent="0.2">
      <c r="A159" s="12" t="s">
        <v>23</v>
      </c>
      <c r="B159" s="17" t="s">
        <v>33</v>
      </c>
      <c r="C159" s="24">
        <v>1458</v>
      </c>
      <c r="D159" s="24">
        <v>1461</v>
      </c>
      <c r="E159" s="24">
        <v>1457</v>
      </c>
      <c r="F159" s="24">
        <v>1458</v>
      </c>
      <c r="G159" s="24">
        <v>1459</v>
      </c>
      <c r="H159" s="24">
        <v>1426</v>
      </c>
      <c r="I159" s="24">
        <v>1425</v>
      </c>
      <c r="J159" s="24">
        <v>1428</v>
      </c>
      <c r="K159" s="24">
        <v>1426</v>
      </c>
      <c r="L159" s="24">
        <v>1436</v>
      </c>
      <c r="M159" s="24">
        <v>1404</v>
      </c>
      <c r="N159" s="24">
        <v>1373</v>
      </c>
      <c r="O159" s="24">
        <f>SUM(C159:N159)</f>
        <v>17211</v>
      </c>
    </row>
    <row r="160" spans="1:15" x14ac:dyDescent="0.2">
      <c r="A160" s="12" t="s">
        <v>23</v>
      </c>
      <c r="B160" s="13" t="s">
        <v>7</v>
      </c>
      <c r="C160" s="25">
        <v>90690217.560000002</v>
      </c>
      <c r="D160" s="25">
        <v>84370462.359999999</v>
      </c>
      <c r="E160" s="25">
        <v>79323495.400000006</v>
      </c>
      <c r="F160" s="25">
        <v>74909289.069999993</v>
      </c>
      <c r="G160" s="25">
        <v>68655359.290000007</v>
      </c>
      <c r="H160" s="25">
        <v>66661879.670000002</v>
      </c>
      <c r="I160" s="25">
        <v>61043587.189999998</v>
      </c>
      <c r="J160" s="25">
        <v>62430224.200000003</v>
      </c>
      <c r="K160" s="25">
        <v>71043706.5</v>
      </c>
      <c r="L160" s="25">
        <v>71183621.730000004</v>
      </c>
      <c r="M160" s="25">
        <v>68602066.879999995</v>
      </c>
      <c r="N160" s="25">
        <v>68843568.579999998</v>
      </c>
      <c r="O160" s="25">
        <f>SUM(C160:N160)</f>
        <v>867757478.43000007</v>
      </c>
    </row>
    <row r="161" spans="1:15" x14ac:dyDescent="0.2">
      <c r="A161" s="12" t="s">
        <v>23</v>
      </c>
      <c r="B161" s="13" t="s">
        <v>0</v>
      </c>
      <c r="C161" s="25">
        <v>8027042.9299999997</v>
      </c>
      <c r="D161" s="25">
        <v>7233429.3300000001</v>
      </c>
      <c r="E161" s="25">
        <v>6693181.8899999997</v>
      </c>
      <c r="F161" s="25">
        <v>6444434</v>
      </c>
      <c r="G161" s="25">
        <v>5914738.4800000004</v>
      </c>
      <c r="H161" s="25">
        <v>5922287.54</v>
      </c>
      <c r="I161" s="25">
        <v>5084567.37</v>
      </c>
      <c r="J161" s="25">
        <v>5364896.55</v>
      </c>
      <c r="K161" s="25">
        <v>6213136.6100000003</v>
      </c>
      <c r="L161" s="25">
        <v>6210465.3200000003</v>
      </c>
      <c r="M161" s="25">
        <v>5711333.3499999996</v>
      </c>
      <c r="N161" s="25">
        <v>5911009.0599999996</v>
      </c>
      <c r="O161" s="25">
        <f>SUM(C161:N161)</f>
        <v>74730522.429999992</v>
      </c>
    </row>
    <row r="162" spans="1:15" x14ac:dyDescent="0.2">
      <c r="A162" s="12" t="s">
        <v>23</v>
      </c>
      <c r="B162" s="13" t="s">
        <v>8</v>
      </c>
      <c r="C162" s="25">
        <v>177.6</v>
      </c>
      <c r="D162" s="25">
        <v>159.71</v>
      </c>
      <c r="E162" s="25">
        <v>153.13</v>
      </c>
      <c r="F162" s="25">
        <v>142.58000000000001</v>
      </c>
      <c r="G162" s="25">
        <v>139.79</v>
      </c>
      <c r="H162" s="25">
        <v>143.21</v>
      </c>
      <c r="I162" s="25">
        <v>118.94</v>
      </c>
      <c r="J162" s="25">
        <v>139.15</v>
      </c>
      <c r="K162" s="25">
        <v>145.22999999999999</v>
      </c>
      <c r="L162" s="25">
        <v>149.13</v>
      </c>
      <c r="M162" s="25">
        <v>140.27000000000001</v>
      </c>
      <c r="N162" s="25">
        <v>148.44999999999999</v>
      </c>
      <c r="O162" s="25">
        <f>IF(O161=0,0,(O161/O159/O299))</f>
        <v>146.77253887908239</v>
      </c>
    </row>
    <row r="163" spans="1:15" x14ac:dyDescent="0.2">
      <c r="A163" s="12" t="s">
        <v>23</v>
      </c>
      <c r="B163" s="13" t="s">
        <v>9</v>
      </c>
      <c r="C163" s="26">
        <v>8.8499999999999995E-2</v>
      </c>
      <c r="D163" s="26">
        <v>8.5699999999999998E-2</v>
      </c>
      <c r="E163" s="26">
        <v>8.43E-2</v>
      </c>
      <c r="F163" s="26">
        <v>8.5999999999999993E-2</v>
      </c>
      <c r="G163" s="26">
        <v>8.6099999999999996E-2</v>
      </c>
      <c r="H163" s="26">
        <v>8.8800000000000004E-2</v>
      </c>
      <c r="I163" s="26">
        <v>8.3199999999999996E-2</v>
      </c>
      <c r="J163" s="26">
        <v>8.5900000000000004E-2</v>
      </c>
      <c r="K163" s="26">
        <v>8.7400000000000005E-2</v>
      </c>
      <c r="L163" s="26">
        <v>8.72E-2</v>
      </c>
      <c r="M163" s="26">
        <v>8.3199999999999996E-2</v>
      </c>
      <c r="N163" s="26">
        <v>8.5800000000000001E-2</v>
      </c>
      <c r="O163" s="26">
        <f>IF(O160=0,0,(O161/O160))</f>
        <v>8.6119133845100393E-2</v>
      </c>
    </row>
    <row r="164" spans="1:15" x14ac:dyDescent="0.2">
      <c r="A164" s="14"/>
      <c r="B164" s="15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x14ac:dyDescent="0.2">
      <c r="A165" s="12" t="s">
        <v>23</v>
      </c>
      <c r="B165" s="17" t="s">
        <v>10</v>
      </c>
      <c r="C165" s="24">
        <v>61</v>
      </c>
      <c r="D165" s="24">
        <v>61</v>
      </c>
      <c r="E165" s="24">
        <v>61</v>
      </c>
      <c r="F165" s="24">
        <v>61</v>
      </c>
      <c r="G165" s="24">
        <v>61</v>
      </c>
      <c r="H165" s="24">
        <v>61</v>
      </c>
      <c r="I165" s="24">
        <v>61</v>
      </c>
      <c r="J165" s="24">
        <v>61</v>
      </c>
      <c r="K165" s="24">
        <v>61</v>
      </c>
      <c r="L165" s="24">
        <v>63</v>
      </c>
      <c r="M165" s="24">
        <v>63</v>
      </c>
      <c r="N165" s="24">
        <v>59</v>
      </c>
      <c r="O165" s="24">
        <f>SUM(C165:N165)</f>
        <v>734</v>
      </c>
    </row>
    <row r="166" spans="1:15" x14ac:dyDescent="0.2">
      <c r="A166" s="12" t="s">
        <v>23</v>
      </c>
      <c r="B166" s="13" t="s">
        <v>7</v>
      </c>
      <c r="C166" s="25">
        <v>3189887.75</v>
      </c>
      <c r="D166" s="25">
        <v>2823079.3</v>
      </c>
      <c r="E166" s="25">
        <v>3219638.45</v>
      </c>
      <c r="F166" s="25">
        <v>2644672.6</v>
      </c>
      <c r="G166" s="25">
        <v>2453670.9500000002</v>
      </c>
      <c r="H166" s="25">
        <v>2545375.2400000002</v>
      </c>
      <c r="I166" s="25">
        <v>1889176.93</v>
      </c>
      <c r="J166" s="25">
        <v>2268408.4300000002</v>
      </c>
      <c r="K166" s="25">
        <v>2402861.2799999998</v>
      </c>
      <c r="L166" s="25">
        <v>2740183.21</v>
      </c>
      <c r="M166" s="25">
        <v>2253834.71</v>
      </c>
      <c r="N166" s="25">
        <v>2120480.86</v>
      </c>
      <c r="O166" s="25">
        <f>SUM(C166:N166)</f>
        <v>30551269.710000001</v>
      </c>
    </row>
    <row r="167" spans="1:15" x14ac:dyDescent="0.2">
      <c r="A167" s="12" t="s">
        <v>23</v>
      </c>
      <c r="B167" s="13" t="s">
        <v>0</v>
      </c>
      <c r="C167" s="25">
        <v>261529.34</v>
      </c>
      <c r="D167" s="25">
        <v>226783.43</v>
      </c>
      <c r="E167" s="25">
        <v>271317.86</v>
      </c>
      <c r="F167" s="25">
        <v>252523.17</v>
      </c>
      <c r="G167" s="25">
        <v>235839.38</v>
      </c>
      <c r="H167" s="25">
        <v>197045.73</v>
      </c>
      <c r="I167" s="25">
        <v>151952.29</v>
      </c>
      <c r="J167" s="25">
        <v>208351.2</v>
      </c>
      <c r="K167" s="25">
        <v>185293.95</v>
      </c>
      <c r="L167" s="25">
        <v>167570.74</v>
      </c>
      <c r="M167" s="25">
        <v>224546.18</v>
      </c>
      <c r="N167" s="25">
        <v>201123.82</v>
      </c>
      <c r="O167" s="25">
        <f>SUM(C167:N167)</f>
        <v>2583877.09</v>
      </c>
    </row>
    <row r="168" spans="1:15" x14ac:dyDescent="0.2">
      <c r="A168" s="12" t="s">
        <v>23</v>
      </c>
      <c r="B168" s="13" t="s">
        <v>8</v>
      </c>
      <c r="C168" s="25">
        <v>138.30000000000001</v>
      </c>
      <c r="D168" s="25">
        <v>119.93</v>
      </c>
      <c r="E168" s="25">
        <v>148.26</v>
      </c>
      <c r="F168" s="25">
        <v>133.54</v>
      </c>
      <c r="G168" s="25">
        <v>133.32</v>
      </c>
      <c r="H168" s="25">
        <v>111.39</v>
      </c>
      <c r="I168" s="25">
        <v>83.03</v>
      </c>
      <c r="J168" s="25">
        <v>126.5</v>
      </c>
      <c r="K168" s="25">
        <v>101.25</v>
      </c>
      <c r="L168" s="25">
        <v>91.72</v>
      </c>
      <c r="M168" s="25">
        <v>122.9</v>
      </c>
      <c r="N168" s="25">
        <v>117.55</v>
      </c>
      <c r="O168" s="25">
        <f>IF(O167=0,0,(O167/O165/O299))</f>
        <v>118.9949920558775</v>
      </c>
    </row>
    <row r="169" spans="1:15" x14ac:dyDescent="0.2">
      <c r="A169" s="12" t="s">
        <v>23</v>
      </c>
      <c r="B169" s="13" t="s">
        <v>9</v>
      </c>
      <c r="C169" s="26">
        <v>8.1900000000000001E-2</v>
      </c>
      <c r="D169" s="26">
        <v>8.0299999999999996E-2</v>
      </c>
      <c r="E169" s="26">
        <v>8.4199999999999997E-2</v>
      </c>
      <c r="F169" s="26">
        <v>9.5399999999999985E-2</v>
      </c>
      <c r="G169" s="26">
        <v>9.6099999999999991E-2</v>
      </c>
      <c r="H169" s="26">
        <v>7.7399999999999997E-2</v>
      </c>
      <c r="I169" s="26">
        <v>8.0399999999999985E-2</v>
      </c>
      <c r="J169" s="26">
        <v>9.1799999999999993E-2</v>
      </c>
      <c r="K169" s="26">
        <v>7.7100000000000002E-2</v>
      </c>
      <c r="L169" s="26">
        <v>6.1100000000000002E-2</v>
      </c>
      <c r="M169" s="26">
        <v>9.9600000000000008E-2</v>
      </c>
      <c r="N169" s="26">
        <v>9.4800000000000009E-2</v>
      </c>
      <c r="O169" s="26">
        <f>IF(O166=0,0,(O167/O166))</f>
        <v>8.4575113064916205E-2</v>
      </c>
    </row>
    <row r="170" spans="1:15" x14ac:dyDescent="0.2">
      <c r="A170" s="14"/>
      <c r="B170" s="15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x14ac:dyDescent="0.2">
      <c r="A171" s="12" t="s">
        <v>23</v>
      </c>
      <c r="B171" s="17" t="s">
        <v>11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f>SUM(C171:N171)</f>
        <v>0</v>
      </c>
    </row>
    <row r="172" spans="1:15" x14ac:dyDescent="0.2">
      <c r="A172" s="12" t="s">
        <v>23</v>
      </c>
      <c r="B172" s="13" t="s">
        <v>7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f>SUM(C172:N172)</f>
        <v>0</v>
      </c>
    </row>
    <row r="173" spans="1:15" x14ac:dyDescent="0.2">
      <c r="A173" s="12" t="s">
        <v>23</v>
      </c>
      <c r="B173" s="13" t="s">
        <v>0</v>
      </c>
      <c r="C173" s="25">
        <v>0</v>
      </c>
      <c r="D173" s="25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f>SUM(C173:N173)</f>
        <v>0</v>
      </c>
    </row>
    <row r="174" spans="1:15" x14ac:dyDescent="0.2">
      <c r="A174" s="12" t="s">
        <v>23</v>
      </c>
      <c r="B174" s="13" t="s">
        <v>8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f>IF(O173=0,0,(O173/O171/O299))</f>
        <v>0</v>
      </c>
    </row>
    <row r="175" spans="1:15" x14ac:dyDescent="0.2">
      <c r="A175" s="12" t="s">
        <v>23</v>
      </c>
      <c r="B175" s="13" t="s">
        <v>9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f>IF(O172=0,0,(O173/O172))</f>
        <v>0</v>
      </c>
    </row>
    <row r="176" spans="1:15" x14ac:dyDescent="0.2">
      <c r="A176" s="14"/>
      <c r="B176" s="15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1:15" x14ac:dyDescent="0.2">
      <c r="A177" s="12" t="s">
        <v>23</v>
      </c>
      <c r="B177" s="17" t="s">
        <v>12</v>
      </c>
      <c r="C177" s="24">
        <v>137</v>
      </c>
      <c r="D177" s="24">
        <v>137</v>
      </c>
      <c r="E177" s="24">
        <v>135</v>
      </c>
      <c r="F177" s="24">
        <v>135</v>
      </c>
      <c r="G177" s="24">
        <v>132</v>
      </c>
      <c r="H177" s="24">
        <v>110</v>
      </c>
      <c r="I177" s="24">
        <v>99</v>
      </c>
      <c r="J177" s="24">
        <v>99</v>
      </c>
      <c r="K177" s="24">
        <v>95</v>
      </c>
      <c r="L177" s="24">
        <v>95</v>
      </c>
      <c r="M177" s="24">
        <v>94</v>
      </c>
      <c r="N177" s="24">
        <v>105</v>
      </c>
      <c r="O177" s="24">
        <f>SUM(C177:N177)</f>
        <v>1373</v>
      </c>
    </row>
    <row r="178" spans="1:15" x14ac:dyDescent="0.2">
      <c r="A178" s="12" t="s">
        <v>23</v>
      </c>
      <c r="B178" s="13" t="s">
        <v>7</v>
      </c>
      <c r="C178" s="25">
        <v>7440968.5</v>
      </c>
      <c r="D178" s="25">
        <v>6625682</v>
      </c>
      <c r="E178" s="25">
        <v>6261701.5</v>
      </c>
      <c r="F178" s="25">
        <v>5856258</v>
      </c>
      <c r="G178" s="25">
        <v>5094110</v>
      </c>
      <c r="H178" s="25">
        <v>4395543.75</v>
      </c>
      <c r="I178" s="25">
        <v>4047778</v>
      </c>
      <c r="J178" s="25">
        <v>4213893</v>
      </c>
      <c r="K178" s="25">
        <v>4849400</v>
      </c>
      <c r="L178" s="25">
        <v>4954047</v>
      </c>
      <c r="M178" s="25">
        <v>4848427</v>
      </c>
      <c r="N178" s="25">
        <v>4965449.75</v>
      </c>
      <c r="O178" s="25">
        <f>SUM(C178:N178)</f>
        <v>63553258.5</v>
      </c>
    </row>
    <row r="179" spans="1:15" x14ac:dyDescent="0.2">
      <c r="A179" s="12" t="s">
        <v>23</v>
      </c>
      <c r="B179" s="13" t="s">
        <v>0</v>
      </c>
      <c r="C179" s="25">
        <v>420369.07</v>
      </c>
      <c r="D179" s="25">
        <v>354683.84</v>
      </c>
      <c r="E179" s="25">
        <v>325995.84000000003</v>
      </c>
      <c r="F179" s="25">
        <v>308280.26</v>
      </c>
      <c r="G179" s="25">
        <v>307587.26</v>
      </c>
      <c r="H179" s="25">
        <v>191592.72</v>
      </c>
      <c r="I179" s="25">
        <v>211230.68</v>
      </c>
      <c r="J179" s="25">
        <v>220481.64</v>
      </c>
      <c r="K179" s="25">
        <v>253826.08</v>
      </c>
      <c r="L179" s="25">
        <v>238359.47</v>
      </c>
      <c r="M179" s="25">
        <v>281172.07</v>
      </c>
      <c r="N179" s="25">
        <v>318934.42</v>
      </c>
      <c r="O179" s="25">
        <f>SUM(C179:N179)</f>
        <v>3432513.35</v>
      </c>
    </row>
    <row r="180" spans="1:15" x14ac:dyDescent="0.2">
      <c r="A180" s="12" t="s">
        <v>23</v>
      </c>
      <c r="B180" s="13" t="s">
        <v>8</v>
      </c>
      <c r="C180" s="25">
        <v>98.98</v>
      </c>
      <c r="D180" s="25">
        <v>83.51</v>
      </c>
      <c r="E180" s="25">
        <v>80.489999999999995</v>
      </c>
      <c r="F180" s="25">
        <v>73.66</v>
      </c>
      <c r="G180" s="25">
        <v>80.349999999999994</v>
      </c>
      <c r="H180" s="25">
        <v>60.06</v>
      </c>
      <c r="I180" s="25">
        <v>71.12</v>
      </c>
      <c r="J180" s="25">
        <v>82.48</v>
      </c>
      <c r="K180" s="25">
        <v>89.06</v>
      </c>
      <c r="L180" s="25">
        <v>86.52</v>
      </c>
      <c r="M180" s="25">
        <v>103.14</v>
      </c>
      <c r="N180" s="25">
        <v>104.74</v>
      </c>
      <c r="O180" s="25">
        <f>IF(O179=0,0,(O179/O177/O299))</f>
        <v>84.507370926212786</v>
      </c>
    </row>
    <row r="181" spans="1:15" x14ac:dyDescent="0.2">
      <c r="A181" s="12" t="s">
        <v>23</v>
      </c>
      <c r="B181" s="13" t="s">
        <v>9</v>
      </c>
      <c r="C181" s="26">
        <v>5.6399999999999999E-2</v>
      </c>
      <c r="D181" s="26">
        <v>5.3499999999999999E-2</v>
      </c>
      <c r="E181" s="26">
        <v>5.2000000000000005E-2</v>
      </c>
      <c r="F181" s="26">
        <v>5.2600000000000001E-2</v>
      </c>
      <c r="G181" s="26">
        <v>6.0299999999999999E-2</v>
      </c>
      <c r="H181" s="26">
        <v>4.3499999999999997E-2</v>
      </c>
      <c r="I181" s="26">
        <v>5.21E-2</v>
      </c>
      <c r="J181" s="26">
        <v>5.2300000000000006E-2</v>
      </c>
      <c r="K181" s="26">
        <v>5.2300000000000006E-2</v>
      </c>
      <c r="L181" s="26">
        <v>4.8099999999999997E-2</v>
      </c>
      <c r="M181" s="26">
        <v>5.79E-2</v>
      </c>
      <c r="N181" s="26">
        <v>6.4199999999999993E-2</v>
      </c>
      <c r="O181" s="26">
        <f>IF(O178=0,0,(O179/O178))</f>
        <v>5.4010029241852331E-2</v>
      </c>
    </row>
    <row r="182" spans="1:15" x14ac:dyDescent="0.2">
      <c r="A182" s="14"/>
      <c r="B182" s="15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ht="15" customHeight="1" x14ac:dyDescent="0.2">
      <c r="A183" s="12" t="s">
        <v>23</v>
      </c>
      <c r="B183" s="17" t="s">
        <v>13</v>
      </c>
      <c r="C183" s="24">
        <v>21</v>
      </c>
      <c r="D183" s="24">
        <v>21</v>
      </c>
      <c r="E183" s="24">
        <v>21</v>
      </c>
      <c r="F183" s="24">
        <v>19</v>
      </c>
      <c r="G183" s="24">
        <v>16</v>
      </c>
      <c r="H183" s="24">
        <v>15</v>
      </c>
      <c r="I183" s="24">
        <v>15</v>
      </c>
      <c r="J183" s="24">
        <v>15</v>
      </c>
      <c r="K183" s="24">
        <v>15</v>
      </c>
      <c r="L183" s="24">
        <v>15</v>
      </c>
      <c r="M183" s="24">
        <v>15</v>
      </c>
      <c r="N183" s="24">
        <v>15</v>
      </c>
      <c r="O183" s="24">
        <f>SUM(C183:N183)</f>
        <v>203</v>
      </c>
    </row>
    <row r="184" spans="1:15" ht="15" customHeight="1" x14ac:dyDescent="0.2">
      <c r="A184" s="12" t="s">
        <v>23</v>
      </c>
      <c r="B184" s="13" t="s">
        <v>7</v>
      </c>
      <c r="C184" s="25">
        <v>995707</v>
      </c>
      <c r="D184" s="25">
        <v>827730.5</v>
      </c>
      <c r="E184" s="25">
        <v>768925</v>
      </c>
      <c r="F184" s="25">
        <v>613030</v>
      </c>
      <c r="G184" s="25">
        <v>557096</v>
      </c>
      <c r="H184" s="25">
        <v>582736</v>
      </c>
      <c r="I184" s="25">
        <v>486997</v>
      </c>
      <c r="J184" s="25">
        <v>520825</v>
      </c>
      <c r="K184" s="25">
        <v>596309.5</v>
      </c>
      <c r="L184" s="25">
        <v>689665.5</v>
      </c>
      <c r="M184" s="25">
        <v>545521</v>
      </c>
      <c r="N184" s="25">
        <v>550136</v>
      </c>
      <c r="O184" s="25">
        <f>SUM(C184:N184)</f>
        <v>7734678.5</v>
      </c>
    </row>
    <row r="185" spans="1:15" ht="15" customHeight="1" x14ac:dyDescent="0.2">
      <c r="A185" s="12" t="s">
        <v>23</v>
      </c>
      <c r="B185" s="13" t="s">
        <v>0</v>
      </c>
      <c r="C185" s="25">
        <v>69841.320000000007</v>
      </c>
      <c r="D185" s="25">
        <v>72051.48</v>
      </c>
      <c r="E185" s="25">
        <v>58822.66</v>
      </c>
      <c r="F185" s="25">
        <v>40661.18</v>
      </c>
      <c r="G185" s="25">
        <v>33455.019999999997</v>
      </c>
      <c r="H185" s="25">
        <v>39533.57</v>
      </c>
      <c r="I185" s="25">
        <v>26995.360000000001</v>
      </c>
      <c r="J185" s="25">
        <v>26979.23</v>
      </c>
      <c r="K185" s="25">
        <v>41026.269999999997</v>
      </c>
      <c r="L185" s="25">
        <v>51786.63</v>
      </c>
      <c r="M185" s="25">
        <v>44796.6</v>
      </c>
      <c r="N185" s="25">
        <v>55277.919999999998</v>
      </c>
      <c r="O185" s="25">
        <f>SUM(C185:N185)</f>
        <v>561227.24</v>
      </c>
    </row>
    <row r="186" spans="1:15" ht="15" customHeight="1" x14ac:dyDescent="0.2">
      <c r="A186" s="12" t="s">
        <v>23</v>
      </c>
      <c r="B186" s="13" t="s">
        <v>8</v>
      </c>
      <c r="C186" s="25">
        <v>107.28</v>
      </c>
      <c r="D186" s="25">
        <v>110.68</v>
      </c>
      <c r="E186" s="25">
        <v>93.37</v>
      </c>
      <c r="F186" s="25">
        <v>69.03</v>
      </c>
      <c r="G186" s="25">
        <v>72.099999999999994</v>
      </c>
      <c r="H186" s="25">
        <v>90.88</v>
      </c>
      <c r="I186" s="25">
        <v>59.99</v>
      </c>
      <c r="J186" s="25">
        <v>66.62</v>
      </c>
      <c r="K186" s="25">
        <v>91.17</v>
      </c>
      <c r="L186" s="25">
        <v>119.05</v>
      </c>
      <c r="M186" s="25">
        <v>102.98</v>
      </c>
      <c r="N186" s="25">
        <v>127.08</v>
      </c>
      <c r="O186" s="25">
        <f>IF(O185=0,0,(O185/O183/O299))</f>
        <v>93.453505585235547</v>
      </c>
    </row>
    <row r="187" spans="1:15" ht="15" customHeight="1" x14ac:dyDescent="0.2">
      <c r="A187" s="12" t="s">
        <v>23</v>
      </c>
      <c r="B187" s="13" t="s">
        <v>9</v>
      </c>
      <c r="C187" s="26">
        <v>7.0099999999999996E-2</v>
      </c>
      <c r="D187" s="26">
        <v>8.6999999999999994E-2</v>
      </c>
      <c r="E187" s="26">
        <v>7.6399999999999996E-2</v>
      </c>
      <c r="F187" s="26">
        <v>6.6299999999999998E-2</v>
      </c>
      <c r="G187" s="26">
        <v>0.06</v>
      </c>
      <c r="H187" s="26">
        <v>6.7799999999999999E-2</v>
      </c>
      <c r="I187" s="26">
        <v>5.5399999999999998E-2</v>
      </c>
      <c r="J187" s="26">
        <v>5.1799999999999999E-2</v>
      </c>
      <c r="K187" s="26">
        <v>6.88E-2</v>
      </c>
      <c r="L187" s="26">
        <v>7.4999999999999997E-2</v>
      </c>
      <c r="M187" s="26">
        <v>8.2100000000000006E-2</v>
      </c>
      <c r="N187" s="26">
        <v>0.10039999999999999</v>
      </c>
      <c r="O187" s="26">
        <f>IF(O184=0,0,(O185/O184))</f>
        <v>7.2559866580104132E-2</v>
      </c>
    </row>
    <row r="188" spans="1:15" x14ac:dyDescent="0.2">
      <c r="A188" s="14"/>
      <c r="B188" s="15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</row>
    <row r="189" spans="1:15" x14ac:dyDescent="0.2">
      <c r="A189" s="12" t="s">
        <v>23</v>
      </c>
      <c r="B189" s="17" t="s">
        <v>14</v>
      </c>
      <c r="C189" s="24">
        <v>377</v>
      </c>
      <c r="D189" s="24">
        <v>373</v>
      </c>
      <c r="E189" s="24">
        <v>373</v>
      </c>
      <c r="F189" s="24">
        <v>376</v>
      </c>
      <c r="G189" s="24">
        <v>379</v>
      </c>
      <c r="H189" s="24">
        <v>350</v>
      </c>
      <c r="I189" s="24">
        <v>353</v>
      </c>
      <c r="J189" s="24">
        <v>347</v>
      </c>
      <c r="K189" s="24">
        <v>346</v>
      </c>
      <c r="L189" s="24">
        <v>348</v>
      </c>
      <c r="M189" s="24">
        <v>352</v>
      </c>
      <c r="N189" s="24">
        <v>353</v>
      </c>
      <c r="O189" s="24">
        <f>SUM(C189:N189)</f>
        <v>4327</v>
      </c>
    </row>
    <row r="190" spans="1:15" x14ac:dyDescent="0.2">
      <c r="A190" s="12" t="s">
        <v>23</v>
      </c>
      <c r="B190" s="13" t="s">
        <v>7</v>
      </c>
      <c r="C190" s="25">
        <v>38354749.609999999</v>
      </c>
      <c r="D190" s="25">
        <v>37560892.75</v>
      </c>
      <c r="E190" s="25">
        <v>36481388.159999996</v>
      </c>
      <c r="F190" s="25">
        <v>36980499.340000004</v>
      </c>
      <c r="G190" s="25">
        <v>31046282.57</v>
      </c>
      <c r="H190" s="25">
        <v>34390883.369999997</v>
      </c>
      <c r="I190" s="25">
        <v>35090612.240000002</v>
      </c>
      <c r="J190" s="25">
        <v>31638844.25</v>
      </c>
      <c r="K190" s="25">
        <v>33229103.23</v>
      </c>
      <c r="L190" s="25">
        <v>36052730.060000002</v>
      </c>
      <c r="M190" s="25">
        <v>34088207.729999997</v>
      </c>
      <c r="N190" s="25">
        <v>35156718.689999998</v>
      </c>
      <c r="O190" s="25">
        <f>SUM(C190:N190)</f>
        <v>420070912.00000006</v>
      </c>
    </row>
    <row r="191" spans="1:15" x14ac:dyDescent="0.2">
      <c r="A191" s="12" t="s">
        <v>23</v>
      </c>
      <c r="B191" s="13" t="s">
        <v>0</v>
      </c>
      <c r="C191" s="25">
        <v>2507978.54</v>
      </c>
      <c r="D191" s="25">
        <v>2029039.1</v>
      </c>
      <c r="E191" s="25">
        <v>1971088.86</v>
      </c>
      <c r="F191" s="25">
        <v>2285638.81</v>
      </c>
      <c r="G191" s="25">
        <v>1808574.14</v>
      </c>
      <c r="H191" s="25">
        <v>2088161.63</v>
      </c>
      <c r="I191" s="25">
        <v>1946641.44</v>
      </c>
      <c r="J191" s="25">
        <v>1841245.69</v>
      </c>
      <c r="K191" s="25">
        <v>1931535.6</v>
      </c>
      <c r="L191" s="25">
        <v>2257888.2200000002</v>
      </c>
      <c r="M191" s="25">
        <v>2096078.75</v>
      </c>
      <c r="N191" s="25">
        <v>1999174.04</v>
      </c>
      <c r="O191" s="25">
        <f>SUM(C191:N191)</f>
        <v>24763044.82</v>
      </c>
    </row>
    <row r="192" spans="1:15" x14ac:dyDescent="0.2">
      <c r="A192" s="12" t="s">
        <v>23</v>
      </c>
      <c r="B192" s="13" t="s">
        <v>8</v>
      </c>
      <c r="C192" s="25">
        <v>214.6</v>
      </c>
      <c r="D192" s="25">
        <v>175.48</v>
      </c>
      <c r="E192" s="25">
        <v>176.15</v>
      </c>
      <c r="F192" s="25">
        <v>196.09</v>
      </c>
      <c r="G192" s="25">
        <v>164.55</v>
      </c>
      <c r="H192" s="25">
        <v>205.73</v>
      </c>
      <c r="I192" s="25">
        <v>183.82</v>
      </c>
      <c r="J192" s="25">
        <v>196.53</v>
      </c>
      <c r="K192" s="25">
        <v>186.08</v>
      </c>
      <c r="L192" s="25">
        <v>223.73</v>
      </c>
      <c r="M192" s="25">
        <v>205.34</v>
      </c>
      <c r="N192" s="25">
        <v>195.29</v>
      </c>
      <c r="O192" s="25">
        <f>IF(O191=0,0,(O191/O189/O299))</f>
        <v>193.45058238313638</v>
      </c>
    </row>
    <row r="193" spans="1:15" x14ac:dyDescent="0.2">
      <c r="A193" s="12" t="s">
        <v>23</v>
      </c>
      <c r="B193" s="13" t="s">
        <v>9</v>
      </c>
      <c r="C193" s="26">
        <v>6.5299999999999997E-2</v>
      </c>
      <c r="D193" s="26">
        <v>5.4000000000000006E-2</v>
      </c>
      <c r="E193" s="26">
        <v>5.4000000000000006E-2</v>
      </c>
      <c r="F193" s="26">
        <v>6.1799999999999994E-2</v>
      </c>
      <c r="G193" s="26">
        <v>5.8200000000000002E-2</v>
      </c>
      <c r="H193" s="26">
        <v>6.0700000000000004E-2</v>
      </c>
      <c r="I193" s="26">
        <v>5.5399999999999998E-2</v>
      </c>
      <c r="J193" s="26">
        <v>5.8099999999999999E-2</v>
      </c>
      <c r="K193" s="26">
        <v>5.8099999999999999E-2</v>
      </c>
      <c r="L193" s="26">
        <v>6.2600000000000003E-2</v>
      </c>
      <c r="M193" s="26">
        <v>6.1399999999999996E-2</v>
      </c>
      <c r="N193" s="26">
        <v>5.6799999999999996E-2</v>
      </c>
      <c r="O193" s="26">
        <f>IF(O190=0,0,(O191/O190))</f>
        <v>5.894967757253327E-2</v>
      </c>
    </row>
    <row r="194" spans="1:15" x14ac:dyDescent="0.2">
      <c r="A194" s="14"/>
      <c r="B194" s="15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x14ac:dyDescent="0.2">
      <c r="A195" s="12" t="s">
        <v>23</v>
      </c>
      <c r="B195" s="17" t="s">
        <v>38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f>SUM(C195:N195)</f>
        <v>0</v>
      </c>
    </row>
    <row r="196" spans="1:15" x14ac:dyDescent="0.2">
      <c r="A196" s="12" t="s">
        <v>23</v>
      </c>
      <c r="B196" s="13" t="s">
        <v>7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f>SUM(C196:N196)</f>
        <v>0</v>
      </c>
    </row>
    <row r="197" spans="1:15" x14ac:dyDescent="0.2">
      <c r="A197" s="12" t="s">
        <v>23</v>
      </c>
      <c r="B197" s="13" t="s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f>SUM(C197:N197)</f>
        <v>0</v>
      </c>
    </row>
    <row r="198" spans="1:15" x14ac:dyDescent="0.2">
      <c r="A198" s="12" t="s">
        <v>23</v>
      </c>
      <c r="B198" s="13" t="s">
        <v>8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f>IF(O197=0,0,(O197/O195/O299))</f>
        <v>0</v>
      </c>
    </row>
    <row r="199" spans="1:15" x14ac:dyDescent="0.2">
      <c r="A199" s="12" t="s">
        <v>23</v>
      </c>
      <c r="B199" s="13" t="s">
        <v>9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f>IF(O196=0,0,(O197/O196))</f>
        <v>0</v>
      </c>
    </row>
    <row r="200" spans="1:15" x14ac:dyDescent="0.2">
      <c r="A200" s="14"/>
      <c r="B200" s="15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 x14ac:dyDescent="0.2">
      <c r="A201" s="12" t="s">
        <v>23</v>
      </c>
      <c r="B201" s="17" t="s">
        <v>15</v>
      </c>
      <c r="C201" s="24">
        <v>42</v>
      </c>
      <c r="D201" s="24">
        <v>42</v>
      </c>
      <c r="E201" s="24">
        <v>42</v>
      </c>
      <c r="F201" s="24">
        <v>42</v>
      </c>
      <c r="G201" s="24">
        <v>42</v>
      </c>
      <c r="H201" s="24">
        <v>41</v>
      </c>
      <c r="I201" s="24">
        <v>41</v>
      </c>
      <c r="J201" s="24">
        <v>41</v>
      </c>
      <c r="K201" s="24">
        <v>41</v>
      </c>
      <c r="L201" s="24">
        <v>41</v>
      </c>
      <c r="M201" s="24">
        <v>41</v>
      </c>
      <c r="N201" s="24">
        <v>38</v>
      </c>
      <c r="O201" s="24">
        <f>SUM(C201:N201)</f>
        <v>494</v>
      </c>
    </row>
    <row r="202" spans="1:15" x14ac:dyDescent="0.2">
      <c r="A202" s="12" t="s">
        <v>23</v>
      </c>
      <c r="B202" s="13" t="s">
        <v>7</v>
      </c>
      <c r="C202" s="25">
        <v>4822010</v>
      </c>
      <c r="D202" s="25">
        <v>4939220</v>
      </c>
      <c r="E202" s="25">
        <v>4010120</v>
      </c>
      <c r="F202" s="25">
        <v>4027065</v>
      </c>
      <c r="G202" s="25">
        <v>3232125</v>
      </c>
      <c r="H202" s="25">
        <v>3467445</v>
      </c>
      <c r="I202" s="25">
        <v>3283655</v>
      </c>
      <c r="J202" s="25">
        <v>3710145</v>
      </c>
      <c r="K202" s="25">
        <v>4658850</v>
      </c>
      <c r="L202" s="25">
        <v>4956865</v>
      </c>
      <c r="M202" s="25">
        <v>3671470</v>
      </c>
      <c r="N202" s="25">
        <v>4623690</v>
      </c>
      <c r="O202" s="25">
        <f>SUM(C202:N202)</f>
        <v>49402660</v>
      </c>
    </row>
    <row r="203" spans="1:15" x14ac:dyDescent="0.2">
      <c r="A203" s="12" t="s">
        <v>23</v>
      </c>
      <c r="B203" s="13" t="s">
        <v>0</v>
      </c>
      <c r="C203" s="25">
        <v>290295.51</v>
      </c>
      <c r="D203" s="25">
        <v>251829.83</v>
      </c>
      <c r="E203" s="25">
        <v>148874.01999999999</v>
      </c>
      <c r="F203" s="25">
        <v>214480.6</v>
      </c>
      <c r="G203" s="25">
        <v>219708.57</v>
      </c>
      <c r="H203" s="25">
        <v>188371.49</v>
      </c>
      <c r="I203" s="25">
        <v>229751.25</v>
      </c>
      <c r="J203" s="25">
        <v>263289.43</v>
      </c>
      <c r="K203" s="25">
        <v>257601.29</v>
      </c>
      <c r="L203" s="25">
        <v>280486.76</v>
      </c>
      <c r="M203" s="25">
        <v>297449.21000000002</v>
      </c>
      <c r="N203" s="25">
        <v>290679.21000000002</v>
      </c>
      <c r="O203" s="25">
        <f>SUM(C203:N203)</f>
        <v>2932817.17</v>
      </c>
    </row>
    <row r="204" spans="1:15" x14ac:dyDescent="0.2">
      <c r="A204" s="12" t="s">
        <v>23</v>
      </c>
      <c r="B204" s="13" t="s">
        <v>8</v>
      </c>
      <c r="C204" s="25">
        <v>222.96</v>
      </c>
      <c r="D204" s="25">
        <v>193.42</v>
      </c>
      <c r="E204" s="25">
        <v>118.15</v>
      </c>
      <c r="F204" s="25">
        <v>164.73</v>
      </c>
      <c r="G204" s="25">
        <v>180.38</v>
      </c>
      <c r="H204" s="25">
        <v>158.43</v>
      </c>
      <c r="I204" s="25">
        <v>186.79</v>
      </c>
      <c r="J204" s="25">
        <v>237.84</v>
      </c>
      <c r="K204" s="25">
        <v>209.43</v>
      </c>
      <c r="L204" s="25">
        <v>235.9</v>
      </c>
      <c r="M204" s="25">
        <v>250.17</v>
      </c>
      <c r="N204" s="25">
        <v>263.77</v>
      </c>
      <c r="O204" s="25">
        <f>IF(O203=0,0,(O203/O201/O299))</f>
        <v>200.6831615441638</v>
      </c>
    </row>
    <row r="205" spans="1:15" x14ac:dyDescent="0.2">
      <c r="A205" s="12" t="s">
        <v>23</v>
      </c>
      <c r="B205" s="13" t="s">
        <v>9</v>
      </c>
      <c r="C205" s="26">
        <v>6.0199999999999997E-2</v>
      </c>
      <c r="D205" s="26">
        <v>5.0900000000000001E-2</v>
      </c>
      <c r="E205" s="26">
        <v>3.7100000000000001E-2</v>
      </c>
      <c r="F205" s="26">
        <v>5.3200000000000004E-2</v>
      </c>
      <c r="G205" s="26">
        <v>6.7900000000000002E-2</v>
      </c>
      <c r="H205" s="26">
        <v>5.4299999999999994E-2</v>
      </c>
      <c r="I205" s="26">
        <v>6.9900000000000004E-2</v>
      </c>
      <c r="J205" s="26">
        <v>7.0900000000000005E-2</v>
      </c>
      <c r="K205" s="26">
        <v>5.5199999999999999E-2</v>
      </c>
      <c r="L205" s="26">
        <v>5.6500000000000002E-2</v>
      </c>
      <c r="M205" s="26">
        <v>8.1000000000000003E-2</v>
      </c>
      <c r="N205" s="26">
        <v>6.2800000000000009E-2</v>
      </c>
      <c r="O205" s="26">
        <f>IF(O202=0,0,(O203/O202))</f>
        <v>5.9365572015757852E-2</v>
      </c>
    </row>
    <row r="206" spans="1:15" x14ac:dyDescent="0.2">
      <c r="A206" s="14"/>
      <c r="B206" s="15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x14ac:dyDescent="0.2">
      <c r="A207" s="12" t="s">
        <v>23</v>
      </c>
      <c r="B207" s="17" t="s">
        <v>41</v>
      </c>
      <c r="C207" s="24">
        <v>14</v>
      </c>
      <c r="D207" s="24">
        <v>14</v>
      </c>
      <c r="E207" s="24">
        <v>14</v>
      </c>
      <c r="F207" s="24">
        <v>14</v>
      </c>
      <c r="G207" s="24">
        <v>14</v>
      </c>
      <c r="H207" s="24">
        <v>14</v>
      </c>
      <c r="I207" s="24">
        <v>14</v>
      </c>
      <c r="J207" s="24">
        <v>14</v>
      </c>
      <c r="K207" s="24">
        <v>14</v>
      </c>
      <c r="L207" s="24">
        <v>14</v>
      </c>
      <c r="M207" s="24">
        <v>13</v>
      </c>
      <c r="N207" s="24">
        <v>13</v>
      </c>
      <c r="O207" s="24">
        <f>SUM(C207:N207)</f>
        <v>166</v>
      </c>
    </row>
    <row r="208" spans="1:15" x14ac:dyDescent="0.2">
      <c r="A208" s="12" t="s">
        <v>23</v>
      </c>
      <c r="B208" s="13" t="s">
        <v>7</v>
      </c>
      <c r="C208" s="25">
        <v>1971275</v>
      </c>
      <c r="D208" s="25">
        <v>3132160</v>
      </c>
      <c r="E208" s="25">
        <v>3196575</v>
      </c>
      <c r="F208" s="25">
        <v>1787475</v>
      </c>
      <c r="G208" s="25">
        <v>2296635</v>
      </c>
      <c r="H208" s="25">
        <v>2556210</v>
      </c>
      <c r="I208" s="25">
        <v>1797205</v>
      </c>
      <c r="J208" s="25">
        <v>1452420</v>
      </c>
      <c r="K208" s="25">
        <v>2030815</v>
      </c>
      <c r="L208" s="25">
        <v>1660475</v>
      </c>
      <c r="M208" s="25">
        <v>2014405</v>
      </c>
      <c r="N208" s="25">
        <v>1690705</v>
      </c>
      <c r="O208" s="25">
        <f>SUM(C208:N208)</f>
        <v>25586355</v>
      </c>
    </row>
    <row r="209" spans="1:15" x14ac:dyDescent="0.2">
      <c r="A209" s="12" t="s">
        <v>23</v>
      </c>
      <c r="B209" s="13" t="s">
        <v>0</v>
      </c>
      <c r="C209" s="25">
        <v>69448.77</v>
      </c>
      <c r="D209" s="25">
        <v>80930.39</v>
      </c>
      <c r="E209" s="25">
        <v>132224.59</v>
      </c>
      <c r="F209" s="25">
        <v>141469.96</v>
      </c>
      <c r="G209" s="25">
        <v>192971.05</v>
      </c>
      <c r="H209" s="25">
        <v>112730.47</v>
      </c>
      <c r="I209" s="25">
        <v>64955.94</v>
      </c>
      <c r="J209" s="25">
        <v>150205.35999999999</v>
      </c>
      <c r="K209" s="25">
        <v>127134.57</v>
      </c>
      <c r="L209" s="25">
        <v>112591.97</v>
      </c>
      <c r="M209" s="25">
        <v>112862.9</v>
      </c>
      <c r="N209" s="25">
        <v>58673.22</v>
      </c>
      <c r="O209" s="25">
        <f>SUM(C209:N209)</f>
        <v>1356199.1899999997</v>
      </c>
    </row>
    <row r="210" spans="1:15" x14ac:dyDescent="0.2">
      <c r="A210" s="12" t="s">
        <v>23</v>
      </c>
      <c r="B210" s="13" t="s">
        <v>8</v>
      </c>
      <c r="C210" s="25">
        <v>160.02000000000001</v>
      </c>
      <c r="D210" s="25">
        <v>186.48</v>
      </c>
      <c r="E210" s="25">
        <v>314.82</v>
      </c>
      <c r="F210" s="25">
        <v>325.97000000000003</v>
      </c>
      <c r="G210" s="25">
        <v>475.3</v>
      </c>
      <c r="H210" s="25">
        <v>277.66000000000003</v>
      </c>
      <c r="I210" s="25">
        <v>154.66</v>
      </c>
      <c r="J210" s="25">
        <v>397.37</v>
      </c>
      <c r="K210" s="25">
        <v>302.7</v>
      </c>
      <c r="L210" s="25">
        <v>277.32</v>
      </c>
      <c r="M210" s="25">
        <v>299.37</v>
      </c>
      <c r="N210" s="25">
        <v>155.63</v>
      </c>
      <c r="O210" s="25">
        <f>IF(O209=0,0,(O209/O207/O299))</f>
        <v>276.16477651450867</v>
      </c>
    </row>
    <row r="211" spans="1:15" x14ac:dyDescent="0.2">
      <c r="A211" s="12" t="s">
        <v>23</v>
      </c>
      <c r="B211" s="13" t="s">
        <v>9</v>
      </c>
      <c r="C211" s="26">
        <v>3.5200000000000002E-2</v>
      </c>
      <c r="D211" s="26">
        <v>2.58E-2</v>
      </c>
      <c r="E211" s="26">
        <v>4.1399999999999999E-2</v>
      </c>
      <c r="F211" s="26">
        <v>7.9100000000000004E-2</v>
      </c>
      <c r="G211" s="26">
        <v>8.4000000000000005E-2</v>
      </c>
      <c r="H211" s="26">
        <v>4.41E-2</v>
      </c>
      <c r="I211" s="26">
        <v>3.61E-2</v>
      </c>
      <c r="J211" s="26">
        <v>0.10339999999999999</v>
      </c>
      <c r="K211" s="26">
        <v>6.2600000000000003E-2</v>
      </c>
      <c r="L211" s="26">
        <v>6.7799999999999999E-2</v>
      </c>
      <c r="M211" s="26">
        <v>5.5999999999999994E-2</v>
      </c>
      <c r="N211" s="26">
        <v>3.4700000000000002E-2</v>
      </c>
      <c r="O211" s="26">
        <f>IF(O208=0,0,(O209/O208))</f>
        <v>5.3004782822719365E-2</v>
      </c>
    </row>
    <row r="212" spans="1:15" x14ac:dyDescent="0.2">
      <c r="A212" s="14"/>
      <c r="B212" s="15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x14ac:dyDescent="0.2">
      <c r="A213" s="12" t="s">
        <v>23</v>
      </c>
      <c r="B213" s="17" t="s">
        <v>39</v>
      </c>
      <c r="C213" s="24">
        <v>761</v>
      </c>
      <c r="D213" s="24">
        <v>750</v>
      </c>
      <c r="E213" s="24">
        <v>758</v>
      </c>
      <c r="F213" s="24">
        <v>761</v>
      </c>
      <c r="G213" s="24">
        <v>764</v>
      </c>
      <c r="H213" s="24">
        <v>758</v>
      </c>
      <c r="I213" s="24">
        <v>758</v>
      </c>
      <c r="J213" s="24">
        <v>765</v>
      </c>
      <c r="K213" s="24">
        <v>770</v>
      </c>
      <c r="L213" s="24">
        <v>772</v>
      </c>
      <c r="M213" s="24">
        <v>759</v>
      </c>
      <c r="N213" s="24">
        <v>772</v>
      </c>
      <c r="O213" s="24">
        <f>SUM(C213:N213)</f>
        <v>9148</v>
      </c>
    </row>
    <row r="214" spans="1:15" x14ac:dyDescent="0.2">
      <c r="A214" s="12" t="s">
        <v>23</v>
      </c>
      <c r="B214" s="13" t="s">
        <v>7</v>
      </c>
      <c r="C214" s="25">
        <v>66857619.670000002</v>
      </c>
      <c r="D214" s="25">
        <v>67575607.290000007</v>
      </c>
      <c r="E214" s="25">
        <v>63634630.479999997</v>
      </c>
      <c r="F214" s="25">
        <v>57185979.340000004</v>
      </c>
      <c r="G214" s="25">
        <v>54489706.159999996</v>
      </c>
      <c r="H214" s="25">
        <v>55336508.130000003</v>
      </c>
      <c r="I214" s="25">
        <v>50298829.670000002</v>
      </c>
      <c r="J214" s="25">
        <v>50839117.539999999</v>
      </c>
      <c r="K214" s="25">
        <v>62007705.939999998</v>
      </c>
      <c r="L214" s="25">
        <v>60550141.789999999</v>
      </c>
      <c r="M214" s="25">
        <v>59616821.530000001</v>
      </c>
      <c r="N214" s="25">
        <v>65607940.740000002</v>
      </c>
      <c r="O214" s="25">
        <f>SUM(C214:N214)</f>
        <v>714000608.27999997</v>
      </c>
    </row>
    <row r="215" spans="1:15" x14ac:dyDescent="0.2">
      <c r="A215" s="12" t="s">
        <v>23</v>
      </c>
      <c r="B215" s="13" t="s">
        <v>0</v>
      </c>
      <c r="C215" s="25">
        <v>4216423.55</v>
      </c>
      <c r="D215" s="25">
        <v>3864633.09</v>
      </c>
      <c r="E215" s="25">
        <v>3710479.11</v>
      </c>
      <c r="F215" s="25">
        <v>3646122.04</v>
      </c>
      <c r="G215" s="25">
        <v>3557256.32</v>
      </c>
      <c r="H215" s="25">
        <v>3687023.23</v>
      </c>
      <c r="I215" s="25">
        <v>3052602</v>
      </c>
      <c r="J215" s="25">
        <v>3204393.99</v>
      </c>
      <c r="K215" s="25">
        <v>3788389.17</v>
      </c>
      <c r="L215" s="25">
        <v>4026646.07</v>
      </c>
      <c r="M215" s="25">
        <v>3707947.51</v>
      </c>
      <c r="N215" s="25">
        <v>4371239.59</v>
      </c>
      <c r="O215" s="25">
        <f>SUM(C215:N215)</f>
        <v>44833155.670000002</v>
      </c>
    </row>
    <row r="216" spans="1:15" x14ac:dyDescent="0.2">
      <c r="A216" s="12" t="s">
        <v>23</v>
      </c>
      <c r="B216" s="13" t="s">
        <v>8</v>
      </c>
      <c r="C216" s="25">
        <v>178.73</v>
      </c>
      <c r="D216" s="25">
        <v>166.22</v>
      </c>
      <c r="E216" s="25">
        <v>163.16999999999999</v>
      </c>
      <c r="F216" s="25">
        <v>154.56</v>
      </c>
      <c r="G216" s="25">
        <v>160.55000000000001</v>
      </c>
      <c r="H216" s="25">
        <v>167.73</v>
      </c>
      <c r="I216" s="25">
        <v>134.24</v>
      </c>
      <c r="J216" s="25">
        <v>155.13999999999999</v>
      </c>
      <c r="K216" s="25">
        <v>164</v>
      </c>
      <c r="L216" s="25">
        <v>179.86</v>
      </c>
      <c r="M216" s="25">
        <v>168.46</v>
      </c>
      <c r="N216" s="25">
        <v>195.25</v>
      </c>
      <c r="O216" s="25">
        <f>IF(O215=0,0,(O215/O213/O299))</f>
        <v>165.66319984973242</v>
      </c>
    </row>
    <row r="217" spans="1:15" x14ac:dyDescent="0.2">
      <c r="A217" s="12" t="s">
        <v>23</v>
      </c>
      <c r="B217" s="13" t="s">
        <v>9</v>
      </c>
      <c r="C217" s="26">
        <v>6.3E-2</v>
      </c>
      <c r="D217" s="26">
        <v>5.7099999999999998E-2</v>
      </c>
      <c r="E217" s="26">
        <v>5.8299999999999998E-2</v>
      </c>
      <c r="F217" s="26">
        <v>6.3700000000000007E-2</v>
      </c>
      <c r="G217" s="26">
        <v>6.5199999999999994E-2</v>
      </c>
      <c r="H217" s="26">
        <v>6.6600000000000006E-2</v>
      </c>
      <c r="I217" s="26">
        <v>6.0599999999999994E-2</v>
      </c>
      <c r="J217" s="26">
        <v>6.3E-2</v>
      </c>
      <c r="K217" s="26">
        <v>6.0999999999999999E-2</v>
      </c>
      <c r="L217" s="26">
        <v>6.6500000000000004E-2</v>
      </c>
      <c r="M217" s="26">
        <v>6.2100000000000002E-2</v>
      </c>
      <c r="N217" s="26">
        <v>6.6600000000000006E-2</v>
      </c>
      <c r="O217" s="26">
        <f>IF(O214=0,0,(O215/O214))</f>
        <v>6.2791481057700146E-2</v>
      </c>
    </row>
    <row r="218" spans="1:15" x14ac:dyDescent="0.2">
      <c r="A218" s="14"/>
      <c r="B218" s="15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x14ac:dyDescent="0.2">
      <c r="A219" s="12" t="s">
        <v>23</v>
      </c>
      <c r="B219" s="17" t="s">
        <v>16</v>
      </c>
      <c r="C219" s="24">
        <v>29</v>
      </c>
      <c r="D219" s="24">
        <v>29</v>
      </c>
      <c r="E219" s="24">
        <v>33</v>
      </c>
      <c r="F219" s="24">
        <v>33</v>
      </c>
      <c r="G219" s="24">
        <v>33</v>
      </c>
      <c r="H219" s="24">
        <v>35</v>
      </c>
      <c r="I219" s="24">
        <v>35</v>
      </c>
      <c r="J219" s="24">
        <v>35</v>
      </c>
      <c r="K219" s="24">
        <v>42</v>
      </c>
      <c r="L219" s="24">
        <v>41</v>
      </c>
      <c r="M219" s="24">
        <v>49</v>
      </c>
      <c r="N219" s="24">
        <v>41</v>
      </c>
      <c r="O219" s="24">
        <f>SUM(C219:N219)</f>
        <v>435</v>
      </c>
    </row>
    <row r="220" spans="1:15" x14ac:dyDescent="0.2">
      <c r="A220" s="12" t="s">
        <v>23</v>
      </c>
      <c r="B220" s="13" t="s">
        <v>0</v>
      </c>
      <c r="C220" s="25">
        <v>1089027.52</v>
      </c>
      <c r="D220" s="25">
        <v>964052</v>
      </c>
      <c r="E220" s="25">
        <v>1048545.25</v>
      </c>
      <c r="F220" s="25">
        <v>987889.41</v>
      </c>
      <c r="G220" s="25">
        <v>897093</v>
      </c>
      <c r="H220" s="25">
        <v>908899.83999999997</v>
      </c>
      <c r="I220" s="25">
        <v>621585.36</v>
      </c>
      <c r="J220" s="25">
        <v>904597.09</v>
      </c>
      <c r="K220" s="25">
        <v>888136.92</v>
      </c>
      <c r="L220" s="25">
        <v>1073866.5</v>
      </c>
      <c r="M220" s="25">
        <v>936347.63</v>
      </c>
      <c r="N220" s="25">
        <v>894099.75</v>
      </c>
      <c r="O220" s="25">
        <f>SUM(C220:N220)</f>
        <v>11214140.270000001</v>
      </c>
    </row>
    <row r="221" spans="1:15" x14ac:dyDescent="0.2">
      <c r="A221" s="12" t="s">
        <v>23</v>
      </c>
      <c r="B221" s="13" t="s">
        <v>8</v>
      </c>
      <c r="C221" s="25">
        <v>1211.3800000000001</v>
      </c>
      <c r="D221" s="25">
        <v>1072.3599999999999</v>
      </c>
      <c r="E221" s="25">
        <v>1059.1400000000001</v>
      </c>
      <c r="F221" s="25">
        <v>965.68</v>
      </c>
      <c r="G221" s="25">
        <v>937.4</v>
      </c>
      <c r="H221" s="25">
        <v>895.47</v>
      </c>
      <c r="I221" s="25">
        <v>591.99</v>
      </c>
      <c r="J221" s="25">
        <v>957.25</v>
      </c>
      <c r="K221" s="25">
        <v>704.87</v>
      </c>
      <c r="L221" s="25">
        <v>903.17</v>
      </c>
      <c r="M221" s="25">
        <v>658.94</v>
      </c>
      <c r="N221" s="25">
        <v>751.98</v>
      </c>
      <c r="O221" s="25">
        <f>IF(O220=0,0,(O220/O219/O299))</f>
        <v>871.4242074793591</v>
      </c>
    </row>
    <row r="222" spans="1:15" x14ac:dyDescent="0.2">
      <c r="A222" s="12"/>
      <c r="B222" s="15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x14ac:dyDescent="0.2">
      <c r="A223" s="12" t="s">
        <v>23</v>
      </c>
      <c r="B223" s="17" t="s">
        <v>17</v>
      </c>
      <c r="C223" s="24">
        <v>17</v>
      </c>
      <c r="D223" s="24">
        <v>17</v>
      </c>
      <c r="E223" s="24">
        <v>18</v>
      </c>
      <c r="F223" s="24">
        <v>18</v>
      </c>
      <c r="G223" s="24">
        <v>18</v>
      </c>
      <c r="H223" s="24">
        <v>17</v>
      </c>
      <c r="I223" s="24">
        <v>17</v>
      </c>
      <c r="J223" s="24">
        <v>17</v>
      </c>
      <c r="K223" s="24">
        <v>17</v>
      </c>
      <c r="L223" s="24">
        <v>17</v>
      </c>
      <c r="M223" s="24">
        <v>21</v>
      </c>
      <c r="N223" s="24">
        <v>17</v>
      </c>
      <c r="O223" s="24">
        <f>SUM(C223:N223)</f>
        <v>211</v>
      </c>
    </row>
    <row r="224" spans="1:15" x14ac:dyDescent="0.2">
      <c r="A224" s="12" t="s">
        <v>23</v>
      </c>
      <c r="B224" s="17" t="s">
        <v>18</v>
      </c>
      <c r="C224" s="25">
        <v>2968981</v>
      </c>
      <c r="D224" s="25">
        <v>2674164.5</v>
      </c>
      <c r="E224" s="25">
        <v>2525985.5</v>
      </c>
      <c r="F224" s="25">
        <v>2438945</v>
      </c>
      <c r="G224" s="25">
        <v>2058678</v>
      </c>
      <c r="H224" s="25">
        <v>2045592</v>
      </c>
      <c r="I224" s="25">
        <v>1786800</v>
      </c>
      <c r="J224" s="25">
        <v>1878058</v>
      </c>
      <c r="K224" s="25">
        <v>2020214</v>
      </c>
      <c r="L224" s="25">
        <v>2073374</v>
      </c>
      <c r="M224" s="25">
        <v>1917243</v>
      </c>
      <c r="N224" s="25">
        <v>1951645</v>
      </c>
      <c r="O224" s="25">
        <f>SUM(C224:N224)</f>
        <v>26339680</v>
      </c>
    </row>
    <row r="225" spans="1:15" x14ac:dyDescent="0.2">
      <c r="A225" s="12" t="s">
        <v>23</v>
      </c>
      <c r="B225" s="13" t="s">
        <v>0</v>
      </c>
      <c r="C225" s="25">
        <v>632739</v>
      </c>
      <c r="D225" s="25">
        <v>564430</v>
      </c>
      <c r="E225" s="25">
        <v>556207.5</v>
      </c>
      <c r="F225" s="25">
        <v>615438</v>
      </c>
      <c r="G225" s="25">
        <v>508350.5</v>
      </c>
      <c r="H225" s="25">
        <v>499736.05</v>
      </c>
      <c r="I225" s="25">
        <v>327849</v>
      </c>
      <c r="J225" s="25">
        <v>472237</v>
      </c>
      <c r="K225" s="25">
        <v>404547</v>
      </c>
      <c r="L225" s="25">
        <v>535565.5</v>
      </c>
      <c r="M225" s="25">
        <v>469545.5</v>
      </c>
      <c r="N225" s="25">
        <v>366324.5</v>
      </c>
      <c r="O225" s="25">
        <f>SUM(C225:N225)</f>
        <v>5952969.5499999998</v>
      </c>
    </row>
    <row r="226" spans="1:15" x14ac:dyDescent="0.2">
      <c r="A226" s="12" t="s">
        <v>23</v>
      </c>
      <c r="B226" s="13" t="s">
        <v>8</v>
      </c>
      <c r="C226" s="25">
        <v>1200.6400000000001</v>
      </c>
      <c r="D226" s="25">
        <v>1071.02</v>
      </c>
      <c r="E226" s="25">
        <v>1030.01</v>
      </c>
      <c r="F226" s="25">
        <v>1102.94</v>
      </c>
      <c r="G226" s="25">
        <v>973.85</v>
      </c>
      <c r="H226" s="25">
        <v>1013.66</v>
      </c>
      <c r="I226" s="25">
        <v>642.84</v>
      </c>
      <c r="J226" s="25">
        <v>1028.8399999999999</v>
      </c>
      <c r="K226" s="25">
        <v>793.23</v>
      </c>
      <c r="L226" s="25">
        <v>1086.3399999999999</v>
      </c>
      <c r="M226" s="25">
        <v>771.01</v>
      </c>
      <c r="N226" s="25">
        <v>743.05</v>
      </c>
      <c r="O226" s="25">
        <f>IF(O225=0,0,(O225/O223/O299))</f>
        <v>953.68312662706091</v>
      </c>
    </row>
    <row r="227" spans="1:15" x14ac:dyDescent="0.2">
      <c r="A227" s="12" t="s">
        <v>23</v>
      </c>
      <c r="B227" s="13" t="s">
        <v>9</v>
      </c>
      <c r="C227" s="26">
        <v>0.21309999999999998</v>
      </c>
      <c r="D227" s="26">
        <v>0.21100000000000002</v>
      </c>
      <c r="E227" s="26">
        <v>0.22010000000000002</v>
      </c>
      <c r="F227" s="26">
        <v>0.25230000000000002</v>
      </c>
      <c r="G227" s="26">
        <v>0.24690000000000001</v>
      </c>
      <c r="H227" s="26">
        <v>0.24420000000000003</v>
      </c>
      <c r="I227" s="26">
        <v>0.18340000000000001</v>
      </c>
      <c r="J227" s="26">
        <v>0.25140000000000001</v>
      </c>
      <c r="K227" s="26">
        <v>0.20019999999999999</v>
      </c>
      <c r="L227" s="26">
        <v>0.25829999999999997</v>
      </c>
      <c r="M227" s="26">
        <v>0.24489999999999998</v>
      </c>
      <c r="N227" s="26">
        <v>0.18770000000000001</v>
      </c>
      <c r="O227" s="26">
        <f>IF(O224=0,0,(O225/O224))</f>
        <v>0.22600766410222142</v>
      </c>
    </row>
    <row r="228" spans="1:15" x14ac:dyDescent="0.2">
      <c r="A228" s="14"/>
      <c r="B228" s="15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x14ac:dyDescent="0.2">
      <c r="A229" s="12" t="s">
        <v>23</v>
      </c>
      <c r="B229" s="18" t="s">
        <v>35</v>
      </c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7</v>
      </c>
      <c r="L229" s="24">
        <v>6</v>
      </c>
      <c r="M229" s="24">
        <v>6</v>
      </c>
      <c r="N229" s="24">
        <v>6</v>
      </c>
      <c r="O229" s="24">
        <f>SUM(C229:N229)</f>
        <v>25</v>
      </c>
    </row>
    <row r="230" spans="1:15" x14ac:dyDescent="0.2">
      <c r="A230" s="12" t="s">
        <v>23</v>
      </c>
      <c r="B230" s="18" t="s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63689</v>
      </c>
      <c r="L230" s="25">
        <v>78303</v>
      </c>
      <c r="M230" s="25">
        <v>68121</v>
      </c>
      <c r="N230" s="25">
        <v>55170</v>
      </c>
      <c r="O230" s="25">
        <f>SUM(C230:N230)</f>
        <v>265283</v>
      </c>
    </row>
    <row r="231" spans="1:15" x14ac:dyDescent="0.2">
      <c r="A231" s="12" t="s">
        <v>23</v>
      </c>
      <c r="B231" s="18" t="s">
        <v>8</v>
      </c>
      <c r="C231" s="25">
        <v>0</v>
      </c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303.27999999999997</v>
      </c>
      <c r="L231" s="25">
        <v>450.02</v>
      </c>
      <c r="M231" s="25">
        <v>391.5</v>
      </c>
      <c r="N231" s="25">
        <v>317.07</v>
      </c>
      <c r="O231" s="25">
        <f>IF(O230=0,0,(O230/O229/O299))</f>
        <v>358.69250704225351</v>
      </c>
    </row>
    <row r="232" spans="1:15" x14ac:dyDescent="0.2">
      <c r="A232" s="14"/>
      <c r="B232" s="15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1:15" x14ac:dyDescent="0.2">
      <c r="A233" s="12" t="s">
        <v>23</v>
      </c>
      <c r="B233" s="13" t="s">
        <v>36</v>
      </c>
      <c r="C233" s="24">
        <v>5</v>
      </c>
      <c r="D233" s="24">
        <v>5</v>
      </c>
      <c r="E233" s="24">
        <v>7</v>
      </c>
      <c r="F233" s="24">
        <v>7</v>
      </c>
      <c r="G233" s="24">
        <v>7</v>
      </c>
      <c r="H233" s="24">
        <v>10</v>
      </c>
      <c r="I233" s="24">
        <v>10</v>
      </c>
      <c r="J233" s="24">
        <v>10</v>
      </c>
      <c r="K233" s="24">
        <v>10</v>
      </c>
      <c r="L233" s="24">
        <v>10</v>
      </c>
      <c r="M233" s="24">
        <v>13</v>
      </c>
      <c r="N233" s="24">
        <v>10</v>
      </c>
      <c r="O233" s="24">
        <f>SUM(C233:N233)</f>
        <v>104</v>
      </c>
    </row>
    <row r="234" spans="1:15" x14ac:dyDescent="0.2">
      <c r="A234" s="12" t="s">
        <v>23</v>
      </c>
      <c r="B234" s="18" t="s">
        <v>37</v>
      </c>
      <c r="C234" s="25">
        <v>682596</v>
      </c>
      <c r="D234" s="25">
        <v>602946</v>
      </c>
      <c r="E234" s="25">
        <v>640791.51</v>
      </c>
      <c r="F234" s="25">
        <v>627314.5</v>
      </c>
      <c r="G234" s="25">
        <v>575884</v>
      </c>
      <c r="H234" s="25">
        <v>579286</v>
      </c>
      <c r="I234" s="25">
        <v>609743</v>
      </c>
      <c r="J234" s="25">
        <v>656626.5</v>
      </c>
      <c r="K234" s="25">
        <v>668994</v>
      </c>
      <c r="L234" s="25">
        <v>718948</v>
      </c>
      <c r="M234" s="25">
        <v>629280</v>
      </c>
      <c r="N234" s="25">
        <v>632162</v>
      </c>
      <c r="O234" s="25">
        <f>SUM(C234:N234)</f>
        <v>7624571.5099999998</v>
      </c>
    </row>
    <row r="235" spans="1:15" x14ac:dyDescent="0.2">
      <c r="A235" s="12" t="s">
        <v>23</v>
      </c>
      <c r="B235" s="18" t="s">
        <v>0</v>
      </c>
      <c r="C235" s="25">
        <v>167545.51999999999</v>
      </c>
      <c r="D235" s="25">
        <v>153554</v>
      </c>
      <c r="E235" s="25">
        <v>214956.25</v>
      </c>
      <c r="F235" s="25">
        <v>175623.16</v>
      </c>
      <c r="G235" s="25">
        <v>168460</v>
      </c>
      <c r="H235" s="25">
        <v>163035.29</v>
      </c>
      <c r="I235" s="25">
        <v>154110.35999999999</v>
      </c>
      <c r="J235" s="25">
        <v>180888.59</v>
      </c>
      <c r="K235" s="25">
        <v>182008.42</v>
      </c>
      <c r="L235" s="25">
        <v>198750.5</v>
      </c>
      <c r="M235" s="25">
        <v>206377.13</v>
      </c>
      <c r="N235" s="25">
        <v>227163.5</v>
      </c>
      <c r="O235" s="25">
        <f>SUM(C235:N235)</f>
        <v>2192472.7200000002</v>
      </c>
    </row>
    <row r="236" spans="1:15" x14ac:dyDescent="0.2">
      <c r="A236" s="12" t="s">
        <v>23</v>
      </c>
      <c r="B236" s="13" t="s">
        <v>8</v>
      </c>
      <c r="C236" s="25">
        <v>1080.94</v>
      </c>
      <c r="D236" s="25">
        <v>990.67</v>
      </c>
      <c r="E236" s="25">
        <v>1023.6</v>
      </c>
      <c r="F236" s="25">
        <v>809.32</v>
      </c>
      <c r="G236" s="25">
        <v>829.85</v>
      </c>
      <c r="H236" s="25">
        <v>562.19000000000005</v>
      </c>
      <c r="I236" s="25">
        <v>513.70000000000005</v>
      </c>
      <c r="J236" s="25">
        <v>669.96</v>
      </c>
      <c r="K236" s="25">
        <v>606.69000000000005</v>
      </c>
      <c r="L236" s="25">
        <v>685.35</v>
      </c>
      <c r="M236" s="25">
        <v>547.41999999999996</v>
      </c>
      <c r="N236" s="25">
        <v>783.32</v>
      </c>
      <c r="O236" s="25">
        <f>IF(O235=0,0,(O235/O233)/O299)</f>
        <v>712.6130184182017</v>
      </c>
    </row>
    <row r="237" spans="1:15" x14ac:dyDescent="0.2">
      <c r="A237" s="12" t="s">
        <v>23</v>
      </c>
      <c r="B237" s="13" t="s">
        <v>9</v>
      </c>
      <c r="C237" s="26">
        <v>0.24539999999999998</v>
      </c>
      <c r="D237" s="26">
        <v>0.25459999999999999</v>
      </c>
      <c r="E237" s="26">
        <v>0.33539999999999998</v>
      </c>
      <c r="F237" s="26">
        <v>0.27989999999999998</v>
      </c>
      <c r="G237" s="26">
        <v>0.29249999999999998</v>
      </c>
      <c r="H237" s="26">
        <v>0.28139999999999998</v>
      </c>
      <c r="I237" s="26">
        <v>0.25269999999999998</v>
      </c>
      <c r="J237" s="26">
        <v>0.27539999999999998</v>
      </c>
      <c r="K237" s="26">
        <v>0.27200000000000002</v>
      </c>
      <c r="L237" s="26">
        <v>0.27639999999999998</v>
      </c>
      <c r="M237" s="26">
        <v>0.32789999999999997</v>
      </c>
      <c r="N237" s="26">
        <v>0.35930000000000001</v>
      </c>
      <c r="O237" s="26">
        <f>IF(O234=0,0,(O235/O234))</f>
        <v>0.28755356509207958</v>
      </c>
    </row>
    <row r="238" spans="1:15" x14ac:dyDescent="0.2">
      <c r="A238" s="14"/>
      <c r="B238" s="15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</row>
    <row r="239" spans="1:15" x14ac:dyDescent="0.2">
      <c r="A239" s="12" t="s">
        <v>23</v>
      </c>
      <c r="B239" s="17" t="s">
        <v>42</v>
      </c>
      <c r="C239" s="24">
        <v>3</v>
      </c>
      <c r="D239" s="24">
        <v>3</v>
      </c>
      <c r="E239" s="24">
        <v>3</v>
      </c>
      <c r="F239" s="24">
        <v>3</v>
      </c>
      <c r="G239" s="24">
        <v>3</v>
      </c>
      <c r="H239" s="24">
        <v>3</v>
      </c>
      <c r="I239" s="24">
        <v>3</v>
      </c>
      <c r="J239" s="24">
        <v>3</v>
      </c>
      <c r="K239" s="24">
        <v>3</v>
      </c>
      <c r="L239" s="24">
        <v>3</v>
      </c>
      <c r="M239" s="24">
        <v>3</v>
      </c>
      <c r="N239" s="24">
        <v>3</v>
      </c>
      <c r="O239" s="24">
        <f>SUM(C239:N239)</f>
        <v>36</v>
      </c>
    </row>
    <row r="240" spans="1:15" x14ac:dyDescent="0.2">
      <c r="A240" s="12" t="s">
        <v>23</v>
      </c>
      <c r="B240" s="17" t="s">
        <v>43</v>
      </c>
      <c r="C240" s="25">
        <v>796031</v>
      </c>
      <c r="D240" s="25">
        <v>775705</v>
      </c>
      <c r="E240" s="25">
        <v>843128</v>
      </c>
      <c r="F240" s="25">
        <v>821999</v>
      </c>
      <c r="G240" s="25">
        <v>576881</v>
      </c>
      <c r="H240" s="25">
        <v>639714</v>
      </c>
      <c r="I240" s="25">
        <v>624148</v>
      </c>
      <c r="J240" s="25">
        <v>558269</v>
      </c>
      <c r="K240" s="25">
        <v>587758</v>
      </c>
      <c r="L240" s="25">
        <v>641568.25</v>
      </c>
      <c r="M240" s="25">
        <v>641457</v>
      </c>
      <c r="N240" s="25">
        <v>673627</v>
      </c>
      <c r="O240" s="25">
        <f>SUM(C240:N240)</f>
        <v>8180285.25</v>
      </c>
    </row>
    <row r="241" spans="1:15" x14ac:dyDescent="0.2">
      <c r="A241" s="12" t="s">
        <v>23</v>
      </c>
      <c r="B241" s="13" t="s">
        <v>0</v>
      </c>
      <c r="C241" s="25">
        <v>172833</v>
      </c>
      <c r="D241" s="25">
        <v>159825</v>
      </c>
      <c r="E241" s="25">
        <v>189609</v>
      </c>
      <c r="F241" s="25">
        <v>104088</v>
      </c>
      <c r="G241" s="25">
        <v>136046</v>
      </c>
      <c r="H241" s="25">
        <v>156560</v>
      </c>
      <c r="I241" s="25">
        <v>78358</v>
      </c>
      <c r="J241" s="25">
        <v>183503</v>
      </c>
      <c r="K241" s="25">
        <v>142693</v>
      </c>
      <c r="L241" s="25">
        <v>181008.25</v>
      </c>
      <c r="M241" s="25">
        <v>160207</v>
      </c>
      <c r="N241" s="25">
        <v>179134</v>
      </c>
      <c r="O241" s="25">
        <f>SUM(C241:N241)</f>
        <v>1843864.25</v>
      </c>
    </row>
    <row r="242" spans="1:15" x14ac:dyDescent="0.2">
      <c r="A242" s="12" t="s">
        <v>23</v>
      </c>
      <c r="B242" s="13" t="s">
        <v>8</v>
      </c>
      <c r="C242" s="25">
        <v>1858.42</v>
      </c>
      <c r="D242" s="25">
        <v>1718.55</v>
      </c>
      <c r="E242" s="25">
        <v>2106.77</v>
      </c>
      <c r="F242" s="25">
        <v>1119.23</v>
      </c>
      <c r="G242" s="25">
        <v>1563.75</v>
      </c>
      <c r="H242" s="25">
        <v>1799.54</v>
      </c>
      <c r="I242" s="25">
        <v>870.64</v>
      </c>
      <c r="J242" s="25">
        <v>2265.4699999999998</v>
      </c>
      <c r="K242" s="25">
        <v>1585.48</v>
      </c>
      <c r="L242" s="25">
        <v>2080.5500000000002</v>
      </c>
      <c r="M242" s="25">
        <v>1841.46</v>
      </c>
      <c r="N242" s="25">
        <v>2059.0100000000002</v>
      </c>
      <c r="O242" s="25">
        <f>IF(O241=0,0,(O241/O239)/O299)</f>
        <v>1731.3279342723006</v>
      </c>
    </row>
    <row r="243" spans="1:15" x14ac:dyDescent="0.2">
      <c r="A243" s="12" t="s">
        <v>23</v>
      </c>
      <c r="B243" s="13" t="s">
        <v>9</v>
      </c>
      <c r="C243" s="26">
        <v>0.21710000000000002</v>
      </c>
      <c r="D243" s="26">
        <v>0.20600000000000002</v>
      </c>
      <c r="E243" s="26">
        <v>0.2248</v>
      </c>
      <c r="F243" s="26">
        <v>0.12659999999999999</v>
      </c>
      <c r="G243" s="26">
        <v>0.23579999999999998</v>
      </c>
      <c r="H243" s="26">
        <v>0.2447</v>
      </c>
      <c r="I243" s="26">
        <v>0.1255</v>
      </c>
      <c r="J243" s="26">
        <v>0.3286</v>
      </c>
      <c r="K243" s="26">
        <v>0.2427</v>
      </c>
      <c r="L243" s="26">
        <v>0.28210000000000002</v>
      </c>
      <c r="M243" s="26">
        <v>0.24969999999999998</v>
      </c>
      <c r="N243" s="26">
        <v>0.26590000000000003</v>
      </c>
      <c r="O243" s="26">
        <f>IF(O240=0,0,(O241/O240))</f>
        <v>0.22540341731970778</v>
      </c>
    </row>
    <row r="244" spans="1:15" x14ac:dyDescent="0.2">
      <c r="A244" s="14"/>
      <c r="B244" s="14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</row>
    <row r="245" spans="1:15" x14ac:dyDescent="0.2">
      <c r="A245" s="12" t="s">
        <v>23</v>
      </c>
      <c r="B245" s="13" t="s">
        <v>44</v>
      </c>
      <c r="C245" s="24">
        <v>3</v>
      </c>
      <c r="D245" s="24">
        <v>3</v>
      </c>
      <c r="E245" s="24">
        <v>3</v>
      </c>
      <c r="F245" s="24">
        <v>3</v>
      </c>
      <c r="G245" s="24">
        <v>3</v>
      </c>
      <c r="H245" s="24">
        <v>3</v>
      </c>
      <c r="I245" s="24">
        <v>3</v>
      </c>
      <c r="J245" s="24">
        <v>3</v>
      </c>
      <c r="K245" s="24">
        <v>3</v>
      </c>
      <c r="L245" s="24">
        <v>3</v>
      </c>
      <c r="M245" s="24">
        <v>4</v>
      </c>
      <c r="N245" s="24">
        <v>3</v>
      </c>
      <c r="O245" s="24">
        <f>SUM(C245:N245)</f>
        <v>37</v>
      </c>
    </row>
    <row r="246" spans="1:15" x14ac:dyDescent="0.2">
      <c r="A246" s="12" t="s">
        <v>23</v>
      </c>
      <c r="B246" s="18" t="s">
        <v>45</v>
      </c>
      <c r="C246" s="25">
        <v>301940</v>
      </c>
      <c r="D246" s="25">
        <v>279566</v>
      </c>
      <c r="E246" s="25">
        <v>237611</v>
      </c>
      <c r="F246" s="25">
        <v>277464</v>
      </c>
      <c r="G246" s="25">
        <v>258161</v>
      </c>
      <c r="H246" s="25">
        <v>324426</v>
      </c>
      <c r="I246" s="25">
        <v>245629</v>
      </c>
      <c r="J246" s="25">
        <v>256096</v>
      </c>
      <c r="K246" s="25">
        <v>321523</v>
      </c>
      <c r="L246" s="25">
        <v>268479</v>
      </c>
      <c r="M246" s="25">
        <v>280612</v>
      </c>
      <c r="N246" s="25">
        <v>220246</v>
      </c>
      <c r="O246" s="25">
        <f>SUM(C246:N246)</f>
        <v>3271753</v>
      </c>
    </row>
    <row r="247" spans="1:15" x14ac:dyDescent="0.2">
      <c r="A247" s="12" t="s">
        <v>23</v>
      </c>
      <c r="B247" s="18" t="s">
        <v>0</v>
      </c>
      <c r="C247" s="25">
        <v>93086</v>
      </c>
      <c r="D247" s="25">
        <v>80490</v>
      </c>
      <c r="E247" s="25">
        <v>76879</v>
      </c>
      <c r="F247" s="25">
        <v>89317</v>
      </c>
      <c r="G247" s="25">
        <v>77564</v>
      </c>
      <c r="H247" s="25">
        <v>83970</v>
      </c>
      <c r="I247" s="25">
        <v>61388</v>
      </c>
      <c r="J247" s="25">
        <v>67449</v>
      </c>
      <c r="K247" s="25">
        <v>87242</v>
      </c>
      <c r="L247" s="25">
        <v>77001</v>
      </c>
      <c r="M247" s="25">
        <v>33889</v>
      </c>
      <c r="N247" s="25">
        <v>66666</v>
      </c>
      <c r="O247" s="25">
        <f>SUM(C247:N247)</f>
        <v>894941</v>
      </c>
    </row>
    <row r="248" spans="1:15" x14ac:dyDescent="0.2">
      <c r="A248" s="12" t="s">
        <v>23</v>
      </c>
      <c r="B248" s="13" t="s">
        <v>8</v>
      </c>
      <c r="C248" s="25">
        <v>1000.92</v>
      </c>
      <c r="D248" s="25">
        <v>865.48</v>
      </c>
      <c r="E248" s="25">
        <v>854.21</v>
      </c>
      <c r="F248" s="25">
        <v>960.4</v>
      </c>
      <c r="G248" s="25">
        <v>891.54</v>
      </c>
      <c r="H248" s="25">
        <v>965.17</v>
      </c>
      <c r="I248" s="25">
        <v>682.09</v>
      </c>
      <c r="J248" s="25">
        <v>832.7</v>
      </c>
      <c r="K248" s="25">
        <v>969.36</v>
      </c>
      <c r="L248" s="25">
        <v>885.07</v>
      </c>
      <c r="M248" s="25">
        <v>292.14999999999998</v>
      </c>
      <c r="N248" s="25">
        <v>766.28</v>
      </c>
      <c r="O248" s="25">
        <f>IF(O247=0,0,(O247/O245)/O299)</f>
        <v>817.60883136657787</v>
      </c>
    </row>
    <row r="249" spans="1:15" x14ac:dyDescent="0.2">
      <c r="A249" s="12" t="s">
        <v>23</v>
      </c>
      <c r="B249" s="13" t="s">
        <v>9</v>
      </c>
      <c r="C249" s="26">
        <v>0.30820000000000003</v>
      </c>
      <c r="D249" s="26">
        <v>0.28789999999999999</v>
      </c>
      <c r="E249" s="26">
        <v>0.32350000000000001</v>
      </c>
      <c r="F249" s="26">
        <v>0.32189999999999996</v>
      </c>
      <c r="G249" s="26">
        <v>0.3004</v>
      </c>
      <c r="H249" s="26">
        <v>0.25879999999999997</v>
      </c>
      <c r="I249" s="26">
        <v>0.24989999999999998</v>
      </c>
      <c r="J249" s="26">
        <v>0.26329999999999998</v>
      </c>
      <c r="K249" s="26">
        <v>0.27129999999999999</v>
      </c>
      <c r="L249" s="26">
        <v>0.2868</v>
      </c>
      <c r="M249" s="26">
        <v>0.1207</v>
      </c>
      <c r="N249" s="26">
        <v>0.30260000000000004</v>
      </c>
      <c r="O249" s="26">
        <f>IF(O246=0,0,(O247/O246))</f>
        <v>0.27353562448020985</v>
      </c>
    </row>
    <row r="250" spans="1:15" x14ac:dyDescent="0.2">
      <c r="A250" s="14"/>
      <c r="B250" s="14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</row>
    <row r="251" spans="1:15" x14ac:dyDescent="0.2">
      <c r="A251" s="12" t="s">
        <v>23</v>
      </c>
      <c r="B251" s="38" t="s">
        <v>48</v>
      </c>
      <c r="C251" s="24">
        <v>1</v>
      </c>
      <c r="D251" s="24">
        <v>1</v>
      </c>
      <c r="E251" s="24">
        <v>2</v>
      </c>
      <c r="F251" s="24">
        <v>2</v>
      </c>
      <c r="G251" s="24">
        <v>2</v>
      </c>
      <c r="H251" s="24">
        <v>2</v>
      </c>
      <c r="I251" s="24">
        <v>2</v>
      </c>
      <c r="J251" s="24">
        <v>2</v>
      </c>
      <c r="K251" s="24">
        <v>2</v>
      </c>
      <c r="L251" s="24">
        <v>2</v>
      </c>
      <c r="M251" s="24">
        <v>2</v>
      </c>
      <c r="N251" s="24">
        <v>2</v>
      </c>
      <c r="O251" s="24">
        <f>SUM(C251:N251)</f>
        <v>22</v>
      </c>
    </row>
    <row r="252" spans="1:15" x14ac:dyDescent="0.2">
      <c r="A252" s="12" t="s">
        <v>23</v>
      </c>
      <c r="B252" s="39" t="s">
        <v>49</v>
      </c>
      <c r="C252" s="25">
        <v>46549</v>
      </c>
      <c r="D252" s="25">
        <v>48677</v>
      </c>
      <c r="E252" s="25">
        <v>57393</v>
      </c>
      <c r="F252" s="25">
        <v>29138</v>
      </c>
      <c r="G252" s="25">
        <v>50001</v>
      </c>
      <c r="H252" s="25">
        <v>27987</v>
      </c>
      <c r="I252" s="25">
        <v>6299</v>
      </c>
      <c r="J252" s="25">
        <v>19481</v>
      </c>
      <c r="K252" s="25">
        <v>13703</v>
      </c>
      <c r="L252" s="25">
        <v>9729</v>
      </c>
      <c r="M252" s="25">
        <v>10436</v>
      </c>
      <c r="N252" s="25">
        <v>5662</v>
      </c>
      <c r="O252" s="25">
        <f>SUM(C252:N252)</f>
        <v>325055</v>
      </c>
    </row>
    <row r="253" spans="1:15" x14ac:dyDescent="0.2">
      <c r="A253" s="12" t="s">
        <v>23</v>
      </c>
      <c r="B253" s="18" t="s">
        <v>0</v>
      </c>
      <c r="C253" s="25">
        <v>22824</v>
      </c>
      <c r="D253" s="25">
        <v>5753</v>
      </c>
      <c r="E253" s="25">
        <v>10893.5</v>
      </c>
      <c r="F253" s="25">
        <v>3423.25</v>
      </c>
      <c r="G253" s="25">
        <v>6672.5</v>
      </c>
      <c r="H253" s="25">
        <v>5598.5</v>
      </c>
      <c r="I253" s="25">
        <v>-120</v>
      </c>
      <c r="J253" s="25">
        <v>519.5</v>
      </c>
      <c r="K253" s="25">
        <v>7957.5</v>
      </c>
      <c r="L253" s="25">
        <v>3238.25</v>
      </c>
      <c r="M253" s="25">
        <v>-1792</v>
      </c>
      <c r="N253" s="25">
        <v>-358.25</v>
      </c>
      <c r="O253" s="25">
        <f>SUM(C253:N253)</f>
        <v>64609.75</v>
      </c>
    </row>
    <row r="254" spans="1:15" x14ac:dyDescent="0.2">
      <c r="A254" s="12" t="s">
        <v>23</v>
      </c>
      <c r="B254" s="13" t="s">
        <v>8</v>
      </c>
      <c r="C254" s="25">
        <v>736.26</v>
      </c>
      <c r="D254" s="25">
        <v>185.58</v>
      </c>
      <c r="E254" s="25">
        <v>181.56</v>
      </c>
      <c r="F254" s="25">
        <v>55.21</v>
      </c>
      <c r="G254" s="25">
        <v>115.04</v>
      </c>
      <c r="H254" s="25">
        <v>96.53</v>
      </c>
      <c r="I254" s="25">
        <v>-2</v>
      </c>
      <c r="J254" s="25">
        <v>9.6199999999999992</v>
      </c>
      <c r="K254" s="25">
        <v>132.63</v>
      </c>
      <c r="L254" s="25">
        <v>55.83</v>
      </c>
      <c r="M254" s="25">
        <v>-30.9</v>
      </c>
      <c r="N254" s="25">
        <v>-6.18</v>
      </c>
      <c r="O254" s="25">
        <f>IF(O253=0=0,(O253/O251)/O299)</f>
        <v>99.272343149807938</v>
      </c>
    </row>
    <row r="255" spans="1:15" x14ac:dyDescent="0.2">
      <c r="A255" s="12" t="s">
        <v>23</v>
      </c>
      <c r="B255" s="13" t="s">
        <v>9</v>
      </c>
      <c r="C255" s="26">
        <v>0.49030000000000001</v>
      </c>
      <c r="D255" s="26">
        <v>0.11810000000000001</v>
      </c>
      <c r="E255" s="26">
        <v>0.1898</v>
      </c>
      <c r="F255" s="26">
        <v>0.1174</v>
      </c>
      <c r="G255" s="26">
        <v>0.13339999999999999</v>
      </c>
      <c r="H255" s="26">
        <v>0.2</v>
      </c>
      <c r="I255" s="26">
        <v>-1.9E-2</v>
      </c>
      <c r="J255" s="26">
        <v>2.6600000000000002E-2</v>
      </c>
      <c r="K255" s="26">
        <v>0.58069999999999999</v>
      </c>
      <c r="L255" s="26">
        <v>0.33279999999999998</v>
      </c>
      <c r="M255" s="26">
        <v>-0.17170000000000002</v>
      </c>
      <c r="N255" s="26">
        <v>-6.3200000000000006E-2</v>
      </c>
      <c r="O255" s="26">
        <f>IF(O252=0,0,(O253/O252))</f>
        <v>0.19876559351494363</v>
      </c>
    </row>
    <row r="256" spans="1:15" x14ac:dyDescent="0.2">
      <c r="A256" s="14"/>
      <c r="B256" s="14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</row>
    <row r="257" spans="1:15" x14ac:dyDescent="0.2">
      <c r="A257" s="12" t="s">
        <v>23</v>
      </c>
      <c r="B257" s="38" t="s">
        <v>52</v>
      </c>
      <c r="C257" s="24">
        <v>0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f>SUM(C257:N257)</f>
        <v>0</v>
      </c>
    </row>
    <row r="258" spans="1:15" x14ac:dyDescent="0.2">
      <c r="A258" s="12" t="s">
        <v>23</v>
      </c>
      <c r="B258" s="39" t="s">
        <v>53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f>SUM(C258:N258)</f>
        <v>0</v>
      </c>
    </row>
    <row r="259" spans="1:15" x14ac:dyDescent="0.2">
      <c r="A259" s="12" t="s">
        <v>23</v>
      </c>
      <c r="B259" s="18" t="s">
        <v>0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f>SUM(C259:N259)</f>
        <v>0</v>
      </c>
    </row>
    <row r="260" spans="1:15" x14ac:dyDescent="0.2">
      <c r="A260" s="12" t="s">
        <v>23</v>
      </c>
      <c r="B260" s="13" t="s">
        <v>8</v>
      </c>
      <c r="C260" s="25">
        <v>0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 t="b">
        <f>IF(O259=0=0,(O259/O257)/O299)</f>
        <v>0</v>
      </c>
    </row>
    <row r="261" spans="1:15" x14ac:dyDescent="0.2">
      <c r="A261" s="12" t="s">
        <v>23</v>
      </c>
      <c r="B261" s="13" t="s">
        <v>9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f>IF(O258=0,0,(O259/O258))</f>
        <v>0</v>
      </c>
    </row>
    <row r="262" spans="1:15" x14ac:dyDescent="0.2">
      <c r="A262" s="14"/>
      <c r="B262" s="14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x14ac:dyDescent="0.2">
      <c r="A263" s="12" t="s">
        <v>23</v>
      </c>
      <c r="B263" s="38" t="s">
        <v>54</v>
      </c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f>SUM(C263:N263)</f>
        <v>0</v>
      </c>
    </row>
    <row r="264" spans="1:15" x14ac:dyDescent="0.2">
      <c r="A264" s="12" t="s">
        <v>23</v>
      </c>
      <c r="B264" s="39" t="s">
        <v>55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f>SUM(C264:N264)</f>
        <v>0</v>
      </c>
    </row>
    <row r="265" spans="1:15" x14ac:dyDescent="0.2">
      <c r="A265" s="12" t="s">
        <v>23</v>
      </c>
      <c r="B265" s="18" t="s">
        <v>0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f>SUM(C265:N265)</f>
        <v>0</v>
      </c>
    </row>
    <row r="266" spans="1:15" x14ac:dyDescent="0.2">
      <c r="A266" s="12" t="s">
        <v>23</v>
      </c>
      <c r="B266" s="13" t="s">
        <v>8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 t="b">
        <f>IF(O265=0=0,(O265/O263)/O299)</f>
        <v>0</v>
      </c>
    </row>
    <row r="267" spans="1:15" x14ac:dyDescent="0.2">
      <c r="A267" s="12" t="s">
        <v>23</v>
      </c>
      <c r="B267" s="13" t="s">
        <v>9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f>IF(O264=0,0,(O265/O264))</f>
        <v>0</v>
      </c>
    </row>
    <row r="268" spans="1:15" x14ac:dyDescent="0.2">
      <c r="A268" s="14"/>
      <c r="B268" s="14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</row>
    <row r="269" spans="1:15" x14ac:dyDescent="0.2">
      <c r="A269" s="12" t="s">
        <v>23</v>
      </c>
      <c r="B269" s="38" t="s">
        <v>50</v>
      </c>
      <c r="C269" s="24">
        <v>0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f>SUM(C269:N269)</f>
        <v>0</v>
      </c>
    </row>
    <row r="270" spans="1:15" x14ac:dyDescent="0.2">
      <c r="A270" s="12" t="s">
        <v>23</v>
      </c>
      <c r="B270" s="39" t="s">
        <v>51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f>SUM(C270:N270)</f>
        <v>0</v>
      </c>
    </row>
    <row r="271" spans="1:15" x14ac:dyDescent="0.2">
      <c r="A271" s="12" t="s">
        <v>23</v>
      </c>
      <c r="B271" s="18" t="s">
        <v>0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f>SUM(C271:N271)</f>
        <v>0</v>
      </c>
    </row>
    <row r="272" spans="1:15" x14ac:dyDescent="0.2">
      <c r="A272" s="12" t="s">
        <v>23</v>
      </c>
      <c r="B272" s="13" t="s">
        <v>8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 t="b">
        <f>IF(O271=0=0,(O271/O269)/O299)</f>
        <v>0</v>
      </c>
    </row>
    <row r="273" spans="1:15" x14ac:dyDescent="0.2">
      <c r="A273" s="12" t="s">
        <v>23</v>
      </c>
      <c r="B273" s="13" t="s">
        <v>9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f>IF(O270=0,0,(O271/O270))</f>
        <v>0</v>
      </c>
    </row>
    <row r="274" spans="1:15" x14ac:dyDescent="0.2">
      <c r="A274" s="14"/>
      <c r="B274" s="14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</row>
    <row r="275" spans="1:15" x14ac:dyDescent="0.2">
      <c r="A275" s="12" t="s">
        <v>23</v>
      </c>
      <c r="B275" s="38" t="s">
        <v>56</v>
      </c>
      <c r="C275" s="24">
        <v>0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f>SUM(C275:N275)</f>
        <v>0</v>
      </c>
    </row>
    <row r="276" spans="1:15" x14ac:dyDescent="0.2">
      <c r="A276" s="12" t="s">
        <v>23</v>
      </c>
      <c r="B276" s="39" t="s">
        <v>57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f>SUM(C276:N276)</f>
        <v>0</v>
      </c>
    </row>
    <row r="277" spans="1:15" x14ac:dyDescent="0.2">
      <c r="A277" s="12" t="s">
        <v>23</v>
      </c>
      <c r="B277" s="18" t="s">
        <v>0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f>SUM(C277:N277)</f>
        <v>0</v>
      </c>
    </row>
    <row r="278" spans="1:15" x14ac:dyDescent="0.2">
      <c r="A278" s="12" t="s">
        <v>23</v>
      </c>
      <c r="B278" s="13" t="s">
        <v>8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 t="b">
        <f>IF(O277=0=0,(O277/O275)/O299)</f>
        <v>0</v>
      </c>
    </row>
    <row r="279" spans="1:15" x14ac:dyDescent="0.2">
      <c r="A279" s="12" t="s">
        <v>23</v>
      </c>
      <c r="B279" s="13" t="s">
        <v>9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f>IF(O276=0,0,(O277/O276))</f>
        <v>0</v>
      </c>
    </row>
    <row r="280" spans="1:15" x14ac:dyDescent="0.2">
      <c r="A280" s="14"/>
      <c r="B280" s="14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</row>
    <row r="281" spans="1:15" x14ac:dyDescent="0.2">
      <c r="A281" s="12" t="s">
        <v>23</v>
      </c>
      <c r="B281" s="38" t="s">
        <v>58</v>
      </c>
      <c r="C281" s="24">
        <v>2</v>
      </c>
      <c r="D281" s="24">
        <v>2</v>
      </c>
      <c r="E281" s="24">
        <v>2</v>
      </c>
      <c r="F281" s="24">
        <v>2</v>
      </c>
      <c r="G281" s="24">
        <v>2</v>
      </c>
      <c r="H281" s="24">
        <v>2</v>
      </c>
      <c r="I281" s="24">
        <v>2</v>
      </c>
      <c r="J281" s="24">
        <v>2</v>
      </c>
      <c r="K281" s="24">
        <v>2</v>
      </c>
      <c r="L281" s="24">
        <v>2</v>
      </c>
      <c r="M281" s="24">
        <v>1</v>
      </c>
      <c r="N281" s="24">
        <v>2</v>
      </c>
      <c r="O281" s="24">
        <f>SUM(C281:N281)</f>
        <v>23</v>
      </c>
    </row>
    <row r="282" spans="1:15" x14ac:dyDescent="0.2">
      <c r="A282" s="12" t="s">
        <v>23</v>
      </c>
      <c r="B282" s="39" t="s">
        <v>60</v>
      </c>
      <c r="C282" s="25">
        <v>18203.849999999999</v>
      </c>
      <c r="D282" s="25">
        <v>14625.27</v>
      </c>
      <c r="E282" s="25">
        <v>12298.32</v>
      </c>
      <c r="F282" s="25">
        <v>8346.5300000000007</v>
      </c>
      <c r="G282" s="25">
        <v>11308.44</v>
      </c>
      <c r="H282" s="25">
        <v>12028.52</v>
      </c>
      <c r="I282" s="25">
        <v>9563.9500000000007</v>
      </c>
      <c r="J282" s="25">
        <v>6898.96</v>
      </c>
      <c r="K282" s="25">
        <v>10300.19</v>
      </c>
      <c r="L282" s="25">
        <v>9125.4</v>
      </c>
      <c r="M282" s="25">
        <v>8606.41</v>
      </c>
      <c r="N282" s="25">
        <v>6614.43</v>
      </c>
      <c r="O282" s="25">
        <f>SUM(C282:N282)</f>
        <v>127920.26999999999</v>
      </c>
    </row>
    <row r="283" spans="1:15" x14ac:dyDescent="0.2">
      <c r="A283" s="12" t="s">
        <v>23</v>
      </c>
      <c r="B283" s="18" t="s">
        <v>0</v>
      </c>
      <c r="C283" s="25">
        <v>2353.98</v>
      </c>
      <c r="D283" s="25">
        <v>2275.98</v>
      </c>
      <c r="E283" s="25">
        <v>-3489.18</v>
      </c>
      <c r="F283" s="25">
        <v>886.77</v>
      </c>
      <c r="G283" s="25">
        <v>1240.1300000000001</v>
      </c>
      <c r="H283" s="25">
        <v>572.09</v>
      </c>
      <c r="I283" s="25">
        <v>2284</v>
      </c>
      <c r="J283" s="25">
        <v>1990.35</v>
      </c>
      <c r="K283" s="25">
        <v>1328.7</v>
      </c>
      <c r="L283" s="25">
        <v>2686.4</v>
      </c>
      <c r="M283" s="25">
        <v>613.04999999999995</v>
      </c>
      <c r="N283" s="25">
        <v>2474.21</v>
      </c>
      <c r="O283" s="25">
        <f>SUM(C283:N283)</f>
        <v>15216.48</v>
      </c>
    </row>
    <row r="284" spans="1:15" x14ac:dyDescent="0.2">
      <c r="A284" s="12" t="s">
        <v>23</v>
      </c>
      <c r="B284" s="13" t="s">
        <v>8</v>
      </c>
      <c r="C284" s="25">
        <v>37.97</v>
      </c>
      <c r="D284" s="25">
        <v>36.71</v>
      </c>
      <c r="E284" s="25">
        <v>-58.15</v>
      </c>
      <c r="F284" s="25">
        <v>14.3</v>
      </c>
      <c r="G284" s="25">
        <v>21.38</v>
      </c>
      <c r="H284" s="25">
        <v>9.86</v>
      </c>
      <c r="I284" s="25">
        <v>38.07</v>
      </c>
      <c r="J284" s="25">
        <v>36.86</v>
      </c>
      <c r="K284" s="25">
        <v>22.15</v>
      </c>
      <c r="L284" s="25">
        <v>46.32</v>
      </c>
      <c r="M284" s="25">
        <v>21.14</v>
      </c>
      <c r="N284" s="25">
        <v>42.66</v>
      </c>
      <c r="O284" s="25">
        <f>IF(O283=0,0,(O283/O281)/O299)</f>
        <v>22.363473361910597</v>
      </c>
    </row>
    <row r="285" spans="1:15" x14ac:dyDescent="0.2">
      <c r="A285" s="12" t="s">
        <v>23</v>
      </c>
      <c r="B285" s="13" t="s">
        <v>9</v>
      </c>
      <c r="C285" s="26">
        <v>0.1293</v>
      </c>
      <c r="D285" s="26">
        <v>0.15560000000000002</v>
      </c>
      <c r="E285" s="26">
        <v>-0.28370000000000001</v>
      </c>
      <c r="F285" s="26">
        <v>0.10619999999999999</v>
      </c>
      <c r="G285" s="26">
        <v>0.1096</v>
      </c>
      <c r="H285" s="26">
        <v>4.7500000000000001E-2</v>
      </c>
      <c r="I285" s="26">
        <v>0.23879999999999998</v>
      </c>
      <c r="J285" s="26">
        <v>0.28850000000000003</v>
      </c>
      <c r="K285" s="26">
        <v>0.12890000000000001</v>
      </c>
      <c r="L285" s="26">
        <v>0.29430000000000001</v>
      </c>
      <c r="M285" s="26">
        <v>7.1199999999999999E-2</v>
      </c>
      <c r="N285" s="26">
        <v>0.374</v>
      </c>
      <c r="O285" s="26">
        <f>IF(O282=0,0,(O283/O282))</f>
        <v>0.11895284461172573</v>
      </c>
    </row>
    <row r="286" spans="1:15" x14ac:dyDescent="0.2">
      <c r="A286" s="14"/>
      <c r="B286" s="14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</row>
    <row r="287" spans="1:15" x14ac:dyDescent="0.2">
      <c r="A287" s="12" t="s">
        <v>23</v>
      </c>
      <c r="B287" s="38" t="s">
        <v>59</v>
      </c>
      <c r="C287" s="24">
        <v>0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f>SUM(C287:N287)</f>
        <v>0</v>
      </c>
    </row>
    <row r="288" spans="1:15" x14ac:dyDescent="0.2">
      <c r="A288" s="12" t="s">
        <v>23</v>
      </c>
      <c r="B288" s="39" t="s">
        <v>61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f>SUM(C288:N288)</f>
        <v>0</v>
      </c>
    </row>
    <row r="289" spans="1:15" x14ac:dyDescent="0.2">
      <c r="A289" s="12" t="s">
        <v>23</v>
      </c>
      <c r="B289" s="18" t="s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f>SUM(C289:N289)</f>
        <v>0</v>
      </c>
    </row>
    <row r="290" spans="1:15" x14ac:dyDescent="0.2">
      <c r="A290" s="12" t="s">
        <v>23</v>
      </c>
      <c r="B290" s="13" t="s">
        <v>8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 t="b">
        <f>IF(O289=0=0,(O289/O287)/O299)</f>
        <v>0</v>
      </c>
    </row>
    <row r="291" spans="1:15" x14ac:dyDescent="0.2">
      <c r="A291" s="12" t="s">
        <v>23</v>
      </c>
      <c r="B291" s="13" t="s">
        <v>9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f>IF(O288=0,0,(O289/O288))</f>
        <v>0</v>
      </c>
    </row>
    <row r="292" spans="1:15" x14ac:dyDescent="0.2">
      <c r="A292" s="14"/>
      <c r="B292" s="1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x14ac:dyDescent="0.2">
      <c r="A293" s="12" t="s">
        <v>23</v>
      </c>
      <c r="B293" s="15" t="s">
        <v>19</v>
      </c>
      <c r="C293" s="24">
        <v>2902</v>
      </c>
      <c r="D293" s="24">
        <v>2890</v>
      </c>
      <c r="E293" s="24">
        <v>2896</v>
      </c>
      <c r="F293" s="24">
        <v>2901</v>
      </c>
      <c r="G293" s="24">
        <v>2902</v>
      </c>
      <c r="H293" s="24">
        <v>2812</v>
      </c>
      <c r="I293" s="24">
        <v>2803</v>
      </c>
      <c r="J293" s="24">
        <v>2807</v>
      </c>
      <c r="K293" s="24">
        <v>2812</v>
      </c>
      <c r="L293" s="24">
        <v>2827</v>
      </c>
      <c r="M293" s="24">
        <v>2791</v>
      </c>
      <c r="N293" s="24">
        <v>2771</v>
      </c>
      <c r="O293" s="24">
        <f>SUM(C293:N293)</f>
        <v>34114</v>
      </c>
    </row>
    <row r="294" spans="1:15" x14ac:dyDescent="0.2">
      <c r="A294" s="12" t="s">
        <v>23</v>
      </c>
      <c r="B294" s="17" t="s">
        <v>20</v>
      </c>
      <c r="C294" s="25">
        <v>16954310.530000001</v>
      </c>
      <c r="D294" s="25">
        <v>15079708.470000001</v>
      </c>
      <c r="E294" s="25">
        <v>14357040.9</v>
      </c>
      <c r="F294" s="25">
        <v>14322386.199999999</v>
      </c>
      <c r="G294" s="25">
        <v>13168463.35</v>
      </c>
      <c r="H294" s="25">
        <v>13336218.310000001</v>
      </c>
      <c r="I294" s="25">
        <v>11392565.689999999</v>
      </c>
      <c r="J294" s="25">
        <v>12186430.529999999</v>
      </c>
      <c r="K294" s="25">
        <v>13687409.16</v>
      </c>
      <c r="L294" s="25">
        <v>14422348.08</v>
      </c>
      <c r="M294" s="25">
        <v>13413147.25</v>
      </c>
      <c r="N294" s="25">
        <v>14102685.24</v>
      </c>
      <c r="O294" s="25">
        <f>SUM(C294:N294)</f>
        <v>166422713.71000001</v>
      </c>
    </row>
    <row r="295" spans="1:15" x14ac:dyDescent="0.2">
      <c r="A295" s="12" t="s">
        <v>23</v>
      </c>
      <c r="B295" s="17" t="s">
        <v>8</v>
      </c>
      <c r="C295" s="25">
        <v>188.46</v>
      </c>
      <c r="D295" s="25">
        <v>168.32</v>
      </c>
      <c r="E295" s="25">
        <v>165.25</v>
      </c>
      <c r="F295" s="25">
        <v>159.26</v>
      </c>
      <c r="G295" s="25">
        <v>156.47</v>
      </c>
      <c r="H295" s="25">
        <v>163.54</v>
      </c>
      <c r="I295" s="25">
        <v>135.47999999999999</v>
      </c>
      <c r="J295" s="25">
        <v>160.79</v>
      </c>
      <c r="K295" s="25">
        <v>162.25</v>
      </c>
      <c r="L295" s="25">
        <v>175.92</v>
      </c>
      <c r="M295" s="25">
        <v>165.72</v>
      </c>
      <c r="N295" s="25">
        <v>175.5</v>
      </c>
      <c r="O295" s="25">
        <f>IF(O293=0,0,(O294/O293/O299))</f>
        <v>164.90462917789318</v>
      </c>
    </row>
    <row r="296" spans="1:15" x14ac:dyDescent="0.2">
      <c r="A296" s="14"/>
      <c r="B296" s="17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x14ac:dyDescent="0.2">
      <c r="A297" s="12" t="s">
        <v>23</v>
      </c>
      <c r="B297" s="17" t="s">
        <v>21</v>
      </c>
      <c r="C297" s="25">
        <v>87393.66</v>
      </c>
      <c r="D297" s="25">
        <v>451285.63</v>
      </c>
      <c r="E297" s="25">
        <v>724435.3</v>
      </c>
      <c r="F297" s="25">
        <v>1204393.8700000001</v>
      </c>
      <c r="G297" s="25">
        <v>1306399.08</v>
      </c>
      <c r="H297" s="25">
        <v>1515457.62</v>
      </c>
      <c r="I297" s="25">
        <v>1403677.23</v>
      </c>
      <c r="J297" s="25">
        <v>1674497.07</v>
      </c>
      <c r="K297" s="25">
        <v>2072452.23</v>
      </c>
      <c r="L297" s="25">
        <v>2247437.9300000002</v>
      </c>
      <c r="M297" s="25">
        <v>2274682.17</v>
      </c>
      <c r="N297" s="25">
        <v>2529781.75</v>
      </c>
      <c r="O297" s="25">
        <f>SUM(C297:N297)</f>
        <v>17491893.539999999</v>
      </c>
    </row>
    <row r="298" spans="1:15" x14ac:dyDescent="0.2">
      <c r="A298" s="12" t="s">
        <v>23</v>
      </c>
      <c r="B298" s="17" t="s">
        <v>46</v>
      </c>
      <c r="C298" s="24">
        <v>12</v>
      </c>
      <c r="D298" s="24">
        <v>12</v>
      </c>
      <c r="E298" s="24">
        <v>12</v>
      </c>
      <c r="F298" s="24">
        <v>12</v>
      </c>
      <c r="G298" s="24">
        <v>12</v>
      </c>
      <c r="H298" s="24">
        <v>12</v>
      </c>
      <c r="I298" s="24">
        <v>12</v>
      </c>
      <c r="J298" s="24">
        <v>12</v>
      </c>
      <c r="K298" s="24">
        <v>12</v>
      </c>
      <c r="L298" s="24">
        <v>12</v>
      </c>
      <c r="M298" s="24">
        <v>12</v>
      </c>
      <c r="N298" s="24">
        <v>12</v>
      </c>
      <c r="O298" s="24">
        <f>AVERAGE(C298:N298)</f>
        <v>12</v>
      </c>
    </row>
    <row r="299" spans="1:15" x14ac:dyDescent="0.2">
      <c r="A299" s="12" t="s">
        <v>23</v>
      </c>
      <c r="B299" s="17" t="s">
        <v>22</v>
      </c>
      <c r="C299" s="37">
        <v>31</v>
      </c>
      <c r="D299" s="37">
        <v>31</v>
      </c>
      <c r="E299" s="37">
        <v>30</v>
      </c>
      <c r="F299" s="37">
        <v>31</v>
      </c>
      <c r="G299" s="37">
        <v>29</v>
      </c>
      <c r="H299" s="37">
        <v>29</v>
      </c>
      <c r="I299" s="37">
        <v>30</v>
      </c>
      <c r="J299" s="37">
        <v>27</v>
      </c>
      <c r="K299" s="37">
        <v>30</v>
      </c>
      <c r="L299" s="37">
        <v>29</v>
      </c>
      <c r="M299" s="37">
        <v>29</v>
      </c>
      <c r="N299" s="37">
        <v>29</v>
      </c>
      <c r="O299" s="37">
        <f>(((C298*C299)+(D298*D299)+(E298*E299)+(F298*F299)+(G298*G299)+(H298*H299)+(I298*I299)+(J298*J299)+(K298*K299)+(L298*L299)+(M298*M299)+(N298*N299))/$O$298)/COUNTIF(C299:N299,"&gt;0")</f>
        <v>29.583333333333332</v>
      </c>
    </row>
    <row r="300" spans="1:15" x14ac:dyDescent="0.2">
      <c r="A300" s="12"/>
      <c r="B300" s="17"/>
      <c r="C300" s="19"/>
      <c r="D300" s="19"/>
      <c r="E300" s="19"/>
      <c r="F300" s="19"/>
      <c r="G300" s="19"/>
      <c r="H300" s="23"/>
      <c r="I300" s="23"/>
      <c r="J300" s="23"/>
      <c r="K300" s="23"/>
      <c r="L300" s="23"/>
      <c r="M300" s="23"/>
      <c r="N300" s="23"/>
      <c r="O300" s="19"/>
    </row>
    <row r="301" spans="1:15" ht="20.25" x14ac:dyDescent="0.3">
      <c r="A301" s="20"/>
      <c r="B301" s="21"/>
      <c r="C301" s="16"/>
      <c r="D301" s="16"/>
      <c r="E301" s="16"/>
      <c r="F301" s="16"/>
      <c r="G301" s="16"/>
      <c r="O301" s="16"/>
    </row>
    <row r="302" spans="1:15" x14ac:dyDescent="0.2">
      <c r="A302" s="14"/>
      <c r="B302" s="12"/>
      <c r="C302" s="22" t="s">
        <v>31</v>
      </c>
      <c r="D302" s="22" t="s">
        <v>32</v>
      </c>
      <c r="E302" s="22" t="s">
        <v>47</v>
      </c>
      <c r="F302" s="22" t="s">
        <v>1</v>
      </c>
      <c r="G302" s="22" t="s">
        <v>2</v>
      </c>
      <c r="H302" s="1" t="s">
        <v>3</v>
      </c>
      <c r="I302" s="1" t="s">
        <v>4</v>
      </c>
      <c r="J302" s="1" t="s">
        <v>27</v>
      </c>
      <c r="K302" s="1" t="s">
        <v>28</v>
      </c>
      <c r="L302" s="1" t="s">
        <v>29</v>
      </c>
      <c r="M302" s="1" t="s">
        <v>30</v>
      </c>
      <c r="N302" s="1" t="s">
        <v>40</v>
      </c>
      <c r="O302" s="22" t="s">
        <v>26</v>
      </c>
    </row>
    <row r="303" spans="1:15" x14ac:dyDescent="0.2">
      <c r="A303" s="12" t="s">
        <v>24</v>
      </c>
      <c r="B303" s="13" t="s">
        <v>6</v>
      </c>
      <c r="C303" s="24">
        <f t="shared" ref="C303:N305" si="123">SUM(C309+C315+C321+C327+C333+C339+C345+C351+C357+C363)</f>
        <v>6045</v>
      </c>
      <c r="D303" s="24">
        <f t="shared" si="123"/>
        <v>6052</v>
      </c>
      <c r="E303" s="24">
        <f t="shared" si="123"/>
        <v>6151</v>
      </c>
      <c r="F303" s="24">
        <f t="shared" si="123"/>
        <v>6191</v>
      </c>
      <c r="G303" s="24">
        <f t="shared" si="123"/>
        <v>6211</v>
      </c>
      <c r="H303" s="24">
        <f t="shared" si="123"/>
        <v>6263</v>
      </c>
      <c r="I303" s="24">
        <f t="shared" si="123"/>
        <v>6343</v>
      </c>
      <c r="J303" s="24">
        <f t="shared" si="123"/>
        <v>6349</v>
      </c>
      <c r="K303" s="24">
        <f t="shared" si="123"/>
        <v>6371</v>
      </c>
      <c r="L303" s="24">
        <f t="shared" si="123"/>
        <v>6356</v>
      </c>
      <c r="M303" s="24">
        <f t="shared" si="123"/>
        <v>6339</v>
      </c>
      <c r="N303" s="24">
        <f t="shared" si="123"/>
        <v>6325</v>
      </c>
      <c r="O303" s="24">
        <f>SUM(C303:N303)</f>
        <v>74996</v>
      </c>
    </row>
    <row r="304" spans="1:15" x14ac:dyDescent="0.2">
      <c r="A304" s="12" t="s">
        <v>24</v>
      </c>
      <c r="B304" s="13" t="s">
        <v>7</v>
      </c>
      <c r="C304" s="25">
        <f t="shared" si="123"/>
        <v>771186927.01999998</v>
      </c>
      <c r="D304" s="25">
        <f t="shared" si="123"/>
        <v>725520374.56999993</v>
      </c>
      <c r="E304" s="25">
        <f t="shared" si="123"/>
        <v>698051054.58999991</v>
      </c>
      <c r="F304" s="25">
        <f t="shared" si="123"/>
        <v>715139318.22000003</v>
      </c>
      <c r="G304" s="25">
        <f t="shared" si="123"/>
        <v>680142691.50999999</v>
      </c>
      <c r="H304" s="25">
        <f t="shared" si="123"/>
        <v>666204738.31999993</v>
      </c>
      <c r="I304" s="25">
        <f t="shared" si="123"/>
        <v>625396988.28999996</v>
      </c>
      <c r="J304" s="25">
        <f t="shared" si="123"/>
        <v>621537830.23000002</v>
      </c>
      <c r="K304" s="25">
        <f t="shared" si="123"/>
        <v>725259503.77999997</v>
      </c>
      <c r="L304" s="25">
        <f t="shared" si="123"/>
        <v>740630511.77999997</v>
      </c>
      <c r="M304" s="25">
        <f t="shared" si="123"/>
        <v>747235785.10000002</v>
      </c>
      <c r="N304" s="25">
        <f t="shared" si="123"/>
        <v>713865253.12</v>
      </c>
      <c r="O304" s="25">
        <f>SUM(C304:N304)</f>
        <v>8430170976.5299997</v>
      </c>
    </row>
    <row r="305" spans="1:15" x14ac:dyDescent="0.2">
      <c r="A305" s="12" t="s">
        <v>24</v>
      </c>
      <c r="B305" s="13" t="s">
        <v>0</v>
      </c>
      <c r="C305" s="25">
        <f t="shared" si="123"/>
        <v>59413983.689999998</v>
      </c>
      <c r="D305" s="25">
        <f t="shared" si="123"/>
        <v>55439104.850000009</v>
      </c>
      <c r="E305" s="25">
        <f t="shared" si="123"/>
        <v>55228023.469999999</v>
      </c>
      <c r="F305" s="25">
        <f t="shared" si="123"/>
        <v>55139685.25999999</v>
      </c>
      <c r="G305" s="25">
        <f t="shared" si="123"/>
        <v>50418508.24000001</v>
      </c>
      <c r="H305" s="25">
        <f t="shared" si="123"/>
        <v>51358207.979999997</v>
      </c>
      <c r="I305" s="25">
        <f t="shared" si="123"/>
        <v>48618192.420000002</v>
      </c>
      <c r="J305" s="25">
        <f t="shared" si="123"/>
        <v>47479027.549999997</v>
      </c>
      <c r="K305" s="25">
        <f t="shared" si="123"/>
        <v>55548953.719999999</v>
      </c>
      <c r="L305" s="25">
        <f t="shared" si="123"/>
        <v>57456645.349999994</v>
      </c>
      <c r="M305" s="25">
        <f t="shared" si="123"/>
        <v>57639191.489999995</v>
      </c>
      <c r="N305" s="25">
        <f t="shared" si="123"/>
        <v>53792186.079999998</v>
      </c>
      <c r="O305" s="25">
        <f>SUM(C305:N305)</f>
        <v>647531710.10000014</v>
      </c>
    </row>
    <row r="306" spans="1:15" x14ac:dyDescent="0.2">
      <c r="A306" s="12" t="s">
        <v>24</v>
      </c>
      <c r="B306" s="13" t="s">
        <v>8</v>
      </c>
      <c r="C306" s="25">
        <f t="shared" ref="C306:N306" si="124">IF(C449=0,0,(C305/C303/C449))</f>
        <v>317.0521288721684</v>
      </c>
      <c r="D306" s="25">
        <f t="shared" si="124"/>
        <v>295.49871463445845</v>
      </c>
      <c r="E306" s="25">
        <f t="shared" si="124"/>
        <v>299.29021552051159</v>
      </c>
      <c r="F306" s="25">
        <f>IF(F449=0,0,(F305/F303/F449))</f>
        <v>287.30407438477283</v>
      </c>
      <c r="G306" s="25">
        <f t="shared" si="124"/>
        <v>270.58717458272963</v>
      </c>
      <c r="H306" s="25">
        <f t="shared" si="124"/>
        <v>264.52441105725893</v>
      </c>
      <c r="I306" s="25">
        <f t="shared" si="124"/>
        <v>247.25347434052273</v>
      </c>
      <c r="J306" s="25">
        <f t="shared" si="124"/>
        <v>267.07821001057533</v>
      </c>
      <c r="K306" s="25">
        <f t="shared" si="124"/>
        <v>281.25910106784266</v>
      </c>
      <c r="L306" s="25">
        <f t="shared" si="124"/>
        <v>301.32497036920489</v>
      </c>
      <c r="M306" s="25">
        <f t="shared" si="124"/>
        <v>293.31578446788694</v>
      </c>
      <c r="N306" s="25">
        <f t="shared" si="124"/>
        <v>283.48978171277997</v>
      </c>
      <c r="O306" s="25">
        <f>IF(O305=0,0,(O305/O303/O449))</f>
        <v>283.8646562044953</v>
      </c>
    </row>
    <row r="307" spans="1:15" x14ac:dyDescent="0.2">
      <c r="A307" s="12" t="s">
        <v>24</v>
      </c>
      <c r="B307" s="13" t="s">
        <v>9</v>
      </c>
      <c r="C307" s="26">
        <f t="shared" ref="C307:N307" si="125">IF(C304=0,0,(C305/C304))</f>
        <v>7.7042259935066498E-2</v>
      </c>
      <c r="D307" s="26">
        <f t="shared" si="125"/>
        <v>7.6412884866062583E-2</v>
      </c>
      <c r="E307" s="26">
        <f t="shared" si="125"/>
        <v>7.9117455817666757E-2</v>
      </c>
      <c r="F307" s="26">
        <f t="shared" si="125"/>
        <v>7.7103417271538188E-2</v>
      </c>
      <c r="G307" s="26">
        <f t="shared" si="125"/>
        <v>7.4129309730675413E-2</v>
      </c>
      <c r="H307" s="26">
        <f t="shared" si="125"/>
        <v>7.709072755848663E-2</v>
      </c>
      <c r="I307" s="26">
        <f t="shared" si="125"/>
        <v>7.7739729052637332E-2</v>
      </c>
      <c r="J307" s="26">
        <f t="shared" si="125"/>
        <v>7.6389602113889649E-2</v>
      </c>
      <c r="K307" s="26">
        <f t="shared" si="125"/>
        <v>7.6591831517522871E-2</v>
      </c>
      <c r="L307" s="26">
        <f t="shared" si="125"/>
        <v>7.7578015536939104E-2</v>
      </c>
      <c r="M307" s="26">
        <f t="shared" si="125"/>
        <v>7.7136551326013297E-2</v>
      </c>
      <c r="N307" s="26">
        <f t="shared" si="125"/>
        <v>7.5353416971756695E-2</v>
      </c>
      <c r="O307" s="26">
        <f>IF(O304=0,0,(O305/O304))</f>
        <v>7.6811219120319088E-2</v>
      </c>
    </row>
    <row r="308" spans="1:15" x14ac:dyDescent="0.2">
      <c r="A308" s="14"/>
      <c r="B308" s="15"/>
      <c r="C308" s="27"/>
      <c r="D308" s="27"/>
      <c r="E308" s="27"/>
      <c r="F308" s="27"/>
      <c r="G308" s="27"/>
      <c r="H308" s="28"/>
      <c r="I308" s="28"/>
      <c r="J308" s="28"/>
      <c r="K308" s="28"/>
      <c r="L308" s="28"/>
      <c r="M308" s="28"/>
      <c r="N308" s="28"/>
      <c r="O308" s="27"/>
    </row>
    <row r="309" spans="1:15" x14ac:dyDescent="0.2">
      <c r="A309" s="12" t="s">
        <v>24</v>
      </c>
      <c r="B309" s="17" t="s">
        <v>33</v>
      </c>
      <c r="C309" s="24">
        <v>3285</v>
      </c>
      <c r="D309" s="24">
        <v>3253</v>
      </c>
      <c r="E309" s="24">
        <v>3264</v>
      </c>
      <c r="F309" s="24">
        <v>3283</v>
      </c>
      <c r="G309" s="24">
        <v>3297</v>
      </c>
      <c r="H309" s="24">
        <v>3296</v>
      </c>
      <c r="I309" s="24">
        <v>3320</v>
      </c>
      <c r="J309" s="24">
        <v>3324</v>
      </c>
      <c r="K309" s="24">
        <v>3319</v>
      </c>
      <c r="L309" s="24">
        <v>3314</v>
      </c>
      <c r="M309" s="24">
        <v>3299</v>
      </c>
      <c r="N309" s="24">
        <v>3284</v>
      </c>
      <c r="O309" s="24">
        <f>SUM(C309:N309)</f>
        <v>39538</v>
      </c>
    </row>
    <row r="310" spans="1:15" x14ac:dyDescent="0.2">
      <c r="A310" s="12" t="s">
        <v>24</v>
      </c>
      <c r="B310" s="13" t="s">
        <v>7</v>
      </c>
      <c r="C310" s="25">
        <v>289778217.56999999</v>
      </c>
      <c r="D310" s="25">
        <v>271366191.76999998</v>
      </c>
      <c r="E310" s="25">
        <v>257632967.41999999</v>
      </c>
      <c r="F310" s="25">
        <v>263472557.46000001</v>
      </c>
      <c r="G310" s="25">
        <v>246919757.15000001</v>
      </c>
      <c r="H310" s="25">
        <v>236561607.34</v>
      </c>
      <c r="I310" s="25">
        <v>220446789.66</v>
      </c>
      <c r="J310" s="25">
        <v>222314614.19999999</v>
      </c>
      <c r="K310" s="25">
        <v>257347279.13999999</v>
      </c>
      <c r="L310" s="25">
        <v>259581866.78999999</v>
      </c>
      <c r="M310" s="25">
        <v>264233848.11000001</v>
      </c>
      <c r="N310" s="25">
        <v>243884612.15000001</v>
      </c>
      <c r="O310" s="25">
        <f>SUM(C310:N310)</f>
        <v>3033540308.7600002</v>
      </c>
    </row>
    <row r="311" spans="1:15" x14ac:dyDescent="0.2">
      <c r="A311" s="12" t="s">
        <v>24</v>
      </c>
      <c r="B311" s="13" t="s">
        <v>0</v>
      </c>
      <c r="C311" s="25">
        <v>29225637.34</v>
      </c>
      <c r="D311" s="25">
        <v>27148155.600000001</v>
      </c>
      <c r="E311" s="25">
        <v>26379549.859999999</v>
      </c>
      <c r="F311" s="25">
        <v>25989891.210000001</v>
      </c>
      <c r="G311" s="25">
        <v>24531994.670000002</v>
      </c>
      <c r="H311" s="25">
        <v>23945635.280000001</v>
      </c>
      <c r="I311" s="25">
        <v>23201637.75</v>
      </c>
      <c r="J311" s="25">
        <v>22136501.34</v>
      </c>
      <c r="K311" s="25">
        <v>26042353.82</v>
      </c>
      <c r="L311" s="25">
        <v>26041719.739999998</v>
      </c>
      <c r="M311" s="25">
        <v>26526047.84</v>
      </c>
      <c r="N311" s="25">
        <v>24569394.77</v>
      </c>
      <c r="O311" s="25">
        <f>SUM(C311:N311)</f>
        <v>305738519.21999997</v>
      </c>
    </row>
    <row r="312" spans="1:15" x14ac:dyDescent="0.2">
      <c r="A312" s="12" t="s">
        <v>24</v>
      </c>
      <c r="B312" s="13" t="s">
        <v>8</v>
      </c>
      <c r="C312" s="25">
        <v>286.99</v>
      </c>
      <c r="D312" s="25">
        <v>269.20999999999998</v>
      </c>
      <c r="E312" s="25">
        <v>269.39999999999998</v>
      </c>
      <c r="F312" s="25">
        <v>255.37</v>
      </c>
      <c r="G312" s="25">
        <v>248.02</v>
      </c>
      <c r="H312" s="25">
        <v>234.36</v>
      </c>
      <c r="I312" s="25">
        <v>225.43</v>
      </c>
      <c r="J312" s="25">
        <v>237.84</v>
      </c>
      <c r="K312" s="25">
        <v>253.11</v>
      </c>
      <c r="L312" s="25">
        <v>261.94</v>
      </c>
      <c r="M312" s="25">
        <v>259.38</v>
      </c>
      <c r="N312" s="25">
        <v>249.38</v>
      </c>
      <c r="O312" s="25">
        <f>IF(O311=0,0,(O311/O309/O449))</f>
        <v>254.22827012542811</v>
      </c>
    </row>
    <row r="313" spans="1:15" x14ac:dyDescent="0.2">
      <c r="A313" s="12" t="s">
        <v>24</v>
      </c>
      <c r="B313" s="13" t="s">
        <v>9</v>
      </c>
      <c r="C313" s="26">
        <v>0.1008</v>
      </c>
      <c r="D313" s="26">
        <v>0.1</v>
      </c>
      <c r="E313" s="26">
        <v>0.1023</v>
      </c>
      <c r="F313" s="26">
        <v>9.8599999999999993E-2</v>
      </c>
      <c r="G313" s="26">
        <v>9.9299999999999999E-2</v>
      </c>
      <c r="H313" s="26">
        <v>0.1012</v>
      </c>
      <c r="I313" s="26">
        <v>0.1052</v>
      </c>
      <c r="J313" s="26">
        <v>9.9499999999999991E-2</v>
      </c>
      <c r="K313" s="26">
        <v>0.1011</v>
      </c>
      <c r="L313" s="26">
        <v>0.1003</v>
      </c>
      <c r="M313" s="26">
        <v>0.1003</v>
      </c>
      <c r="N313" s="26">
        <v>0.1007</v>
      </c>
      <c r="O313" s="26">
        <f>IF(O310=0,0,(O311/O310))</f>
        <v>0.1007860414239805</v>
      </c>
    </row>
    <row r="314" spans="1:15" x14ac:dyDescent="0.2">
      <c r="A314" s="14"/>
      <c r="B314" s="15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</row>
    <row r="315" spans="1:15" x14ac:dyDescent="0.2">
      <c r="A315" s="12" t="s">
        <v>24</v>
      </c>
      <c r="B315" s="17" t="s">
        <v>10</v>
      </c>
      <c r="C315" s="24">
        <v>126</v>
      </c>
      <c r="D315" s="24">
        <v>124</v>
      </c>
      <c r="E315" s="24">
        <v>125</v>
      </c>
      <c r="F315" s="24">
        <v>124</v>
      </c>
      <c r="G315" s="24">
        <v>108</v>
      </c>
      <c r="H315" s="24">
        <v>101</v>
      </c>
      <c r="I315" s="24">
        <v>101</v>
      </c>
      <c r="J315" s="24">
        <v>100</v>
      </c>
      <c r="K315" s="24">
        <v>97</v>
      </c>
      <c r="L315" s="24">
        <v>96</v>
      </c>
      <c r="M315" s="24">
        <v>95</v>
      </c>
      <c r="N315" s="24">
        <v>93</v>
      </c>
      <c r="O315" s="24">
        <f>SUM(C315:N315)</f>
        <v>1290</v>
      </c>
    </row>
    <row r="316" spans="1:15" x14ac:dyDescent="0.2">
      <c r="A316" s="12" t="s">
        <v>24</v>
      </c>
      <c r="B316" s="13" t="s">
        <v>7</v>
      </c>
      <c r="C316" s="25">
        <v>15688035</v>
      </c>
      <c r="D316" s="25">
        <v>14209357.75</v>
      </c>
      <c r="E316" s="25">
        <v>14322935</v>
      </c>
      <c r="F316" s="25">
        <v>14795921.1</v>
      </c>
      <c r="G316" s="25">
        <v>13053482.5</v>
      </c>
      <c r="H316" s="25">
        <v>13034163.199999999</v>
      </c>
      <c r="I316" s="25">
        <v>10802960.85</v>
      </c>
      <c r="J316" s="25">
        <v>10429202.300000001</v>
      </c>
      <c r="K316" s="25">
        <v>12276153.4</v>
      </c>
      <c r="L316" s="25">
        <v>12408178.85</v>
      </c>
      <c r="M316" s="25">
        <v>12576701.35</v>
      </c>
      <c r="N316" s="25">
        <v>11272856.449999999</v>
      </c>
      <c r="O316" s="25">
        <f>SUM(C316:N316)</f>
        <v>154869947.74999997</v>
      </c>
    </row>
    <row r="317" spans="1:15" ht="15" customHeight="1" x14ac:dyDescent="0.2">
      <c r="A317" s="12" t="s">
        <v>24</v>
      </c>
      <c r="B317" s="13" t="s">
        <v>0</v>
      </c>
      <c r="C317" s="25">
        <v>1032696.82</v>
      </c>
      <c r="D317" s="25">
        <v>981111.09</v>
      </c>
      <c r="E317" s="25">
        <v>755165.46</v>
      </c>
      <c r="F317" s="25">
        <v>1218418.3799999999</v>
      </c>
      <c r="G317" s="25">
        <v>825945.59999999998</v>
      </c>
      <c r="H317" s="25">
        <v>900588.01</v>
      </c>
      <c r="I317" s="25">
        <v>695421.66</v>
      </c>
      <c r="J317" s="25">
        <v>679479.84</v>
      </c>
      <c r="K317" s="25">
        <v>936752.9</v>
      </c>
      <c r="L317" s="25">
        <v>891754</v>
      </c>
      <c r="M317" s="25">
        <v>890033.55</v>
      </c>
      <c r="N317" s="25">
        <v>801225.91</v>
      </c>
      <c r="O317" s="25">
        <f>SUM(C317:N317)</f>
        <v>10608593.220000001</v>
      </c>
    </row>
    <row r="318" spans="1:15" ht="15" customHeight="1" x14ac:dyDescent="0.2">
      <c r="A318" s="12" t="s">
        <v>24</v>
      </c>
      <c r="B318" s="13" t="s">
        <v>8</v>
      </c>
      <c r="C318" s="25">
        <v>264.39</v>
      </c>
      <c r="D318" s="25">
        <v>255.23</v>
      </c>
      <c r="E318" s="25">
        <v>201.38</v>
      </c>
      <c r="F318" s="25">
        <v>316.97000000000003</v>
      </c>
      <c r="G318" s="25">
        <v>254.92</v>
      </c>
      <c r="H318" s="25">
        <v>287.64</v>
      </c>
      <c r="I318" s="25">
        <v>222.11</v>
      </c>
      <c r="J318" s="25">
        <v>242.67</v>
      </c>
      <c r="K318" s="25">
        <v>311.52</v>
      </c>
      <c r="L318" s="25">
        <v>309.64</v>
      </c>
      <c r="M318" s="25">
        <v>302.22000000000003</v>
      </c>
      <c r="N318" s="25">
        <v>287.18</v>
      </c>
      <c r="O318" s="25">
        <f>IF(O317=0,0,(O317/O315/O449))</f>
        <v>270.36873450143355</v>
      </c>
    </row>
    <row r="319" spans="1:15" ht="15" customHeight="1" x14ac:dyDescent="0.2">
      <c r="A319" s="12" t="s">
        <v>24</v>
      </c>
      <c r="B319" s="13" t="s">
        <v>9</v>
      </c>
      <c r="C319" s="26">
        <v>6.5799999999999997E-2</v>
      </c>
      <c r="D319" s="26">
        <v>6.9000000000000006E-2</v>
      </c>
      <c r="E319" s="26">
        <v>5.2699999999999997E-2</v>
      </c>
      <c r="F319" s="26">
        <v>8.2299999999999998E-2</v>
      </c>
      <c r="G319" s="26">
        <v>6.3200000000000006E-2</v>
      </c>
      <c r="H319" s="26">
        <v>6.9000000000000006E-2</v>
      </c>
      <c r="I319" s="26">
        <v>6.4299999999999996E-2</v>
      </c>
      <c r="J319" s="26">
        <v>6.5099999999999991E-2</v>
      </c>
      <c r="K319" s="26">
        <v>7.6299999999999993E-2</v>
      </c>
      <c r="L319" s="26">
        <v>7.1800000000000003E-2</v>
      </c>
      <c r="M319" s="26">
        <v>7.0699999999999999E-2</v>
      </c>
      <c r="N319" s="26">
        <v>7.0999999999999994E-2</v>
      </c>
      <c r="O319" s="26">
        <f>IF(O316=0,0,(O317/O316))</f>
        <v>6.8500011617005294E-2</v>
      </c>
    </row>
    <row r="320" spans="1:15" ht="15" customHeight="1" x14ac:dyDescent="0.2">
      <c r="A320" s="14"/>
      <c r="B320" s="15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</row>
    <row r="321" spans="1:15" ht="15" customHeight="1" x14ac:dyDescent="0.2">
      <c r="A321" s="12" t="s">
        <v>24</v>
      </c>
      <c r="B321" s="17" t="s">
        <v>11</v>
      </c>
      <c r="C321" s="24">
        <v>47</v>
      </c>
      <c r="D321" s="24">
        <v>47</v>
      </c>
      <c r="E321" s="24">
        <v>47</v>
      </c>
      <c r="F321" s="24">
        <v>48</v>
      </c>
      <c r="G321" s="24">
        <v>48</v>
      </c>
      <c r="H321" s="24">
        <v>51</v>
      </c>
      <c r="I321" s="24">
        <v>50</v>
      </c>
      <c r="J321" s="24">
        <v>50</v>
      </c>
      <c r="K321" s="24">
        <v>50</v>
      </c>
      <c r="L321" s="24">
        <v>47</v>
      </c>
      <c r="M321" s="24">
        <v>46</v>
      </c>
      <c r="N321" s="24">
        <v>46</v>
      </c>
      <c r="O321" s="24">
        <f>SUM(C321:N321)</f>
        <v>577</v>
      </c>
    </row>
    <row r="322" spans="1:15" x14ac:dyDescent="0.2">
      <c r="A322" s="12" t="s">
        <v>24</v>
      </c>
      <c r="B322" s="13" t="s">
        <v>7</v>
      </c>
      <c r="C322" s="25">
        <v>6567355.2999999998</v>
      </c>
      <c r="D322" s="25">
        <v>6232282.2000000002</v>
      </c>
      <c r="E322" s="25">
        <v>6240454.3899999997</v>
      </c>
      <c r="F322" s="25">
        <v>6213164.0199999996</v>
      </c>
      <c r="G322" s="25">
        <v>6579566.5599999996</v>
      </c>
      <c r="H322" s="25">
        <v>6699519.3200000003</v>
      </c>
      <c r="I322" s="25">
        <v>5673724.2300000004</v>
      </c>
      <c r="J322" s="25">
        <v>6097769.5</v>
      </c>
      <c r="K322" s="25">
        <v>6829495.2000000002</v>
      </c>
      <c r="L322" s="25">
        <v>6303561.2000000002</v>
      </c>
      <c r="M322" s="25">
        <v>6068534.7000000002</v>
      </c>
      <c r="N322" s="25">
        <v>5353525.9000000004</v>
      </c>
      <c r="O322" s="25">
        <f>SUM(C322:N322)</f>
        <v>74858952.520000011</v>
      </c>
    </row>
    <row r="323" spans="1:15" x14ac:dyDescent="0.2">
      <c r="A323" s="12" t="s">
        <v>24</v>
      </c>
      <c r="B323" s="13" t="s">
        <v>0</v>
      </c>
      <c r="C323" s="25">
        <v>475325.48</v>
      </c>
      <c r="D323" s="25">
        <v>382612.18</v>
      </c>
      <c r="E323" s="25">
        <v>358424.33</v>
      </c>
      <c r="F323" s="25">
        <v>490739.12</v>
      </c>
      <c r="G323" s="25">
        <v>505391.67</v>
      </c>
      <c r="H323" s="25">
        <v>383883.18</v>
      </c>
      <c r="I323" s="25">
        <v>390380.59</v>
      </c>
      <c r="J323" s="25">
        <v>251865.63</v>
      </c>
      <c r="K323" s="25">
        <v>463148.19</v>
      </c>
      <c r="L323" s="25">
        <v>428338.25</v>
      </c>
      <c r="M323" s="25">
        <v>506065.02</v>
      </c>
      <c r="N323" s="25">
        <v>425205.24</v>
      </c>
      <c r="O323" s="25">
        <f>SUM(C323:N323)</f>
        <v>5061378.88</v>
      </c>
    </row>
    <row r="324" spans="1:15" x14ac:dyDescent="0.2">
      <c r="A324" s="12" t="s">
        <v>24</v>
      </c>
      <c r="B324" s="13" t="s">
        <v>8</v>
      </c>
      <c r="C324" s="25">
        <v>326.24</v>
      </c>
      <c r="D324" s="25">
        <v>262.60000000000002</v>
      </c>
      <c r="E324" s="25">
        <v>254.2</v>
      </c>
      <c r="F324" s="25">
        <v>329.8</v>
      </c>
      <c r="G324" s="25">
        <v>350.97</v>
      </c>
      <c r="H324" s="25">
        <v>242.81</v>
      </c>
      <c r="I324" s="25">
        <v>251.86</v>
      </c>
      <c r="J324" s="25">
        <v>179.9</v>
      </c>
      <c r="K324" s="25">
        <v>298.81</v>
      </c>
      <c r="L324" s="25">
        <v>303.79000000000002</v>
      </c>
      <c r="M324" s="25">
        <v>354.88</v>
      </c>
      <c r="N324" s="25">
        <v>308.12</v>
      </c>
      <c r="O324" s="25">
        <f>IF(O323=0,0,(O323/O321/O449))</f>
        <v>288.3908100947271</v>
      </c>
    </row>
    <row r="325" spans="1:15" x14ac:dyDescent="0.2">
      <c r="A325" s="12" t="s">
        <v>24</v>
      </c>
      <c r="B325" s="13" t="s">
        <v>9</v>
      </c>
      <c r="C325" s="26">
        <v>7.2300000000000003E-2</v>
      </c>
      <c r="D325" s="26">
        <v>6.13E-2</v>
      </c>
      <c r="E325" s="26">
        <v>5.74E-2</v>
      </c>
      <c r="F325" s="26">
        <v>7.8899999999999998E-2</v>
      </c>
      <c r="G325" s="26">
        <v>7.6799999999999993E-2</v>
      </c>
      <c r="H325" s="26">
        <v>5.7300000000000004E-2</v>
      </c>
      <c r="I325" s="26">
        <v>6.88E-2</v>
      </c>
      <c r="J325" s="26">
        <v>4.1299999999999996E-2</v>
      </c>
      <c r="K325" s="26">
        <v>6.7799999999999999E-2</v>
      </c>
      <c r="L325" s="26">
        <v>6.7900000000000002E-2</v>
      </c>
      <c r="M325" s="26">
        <v>8.3299999999999999E-2</v>
      </c>
      <c r="N325" s="26">
        <v>7.9399999999999998E-2</v>
      </c>
      <c r="O325" s="26">
        <f>IF(O322=0,0,(O323/O322))</f>
        <v>6.7612205482674298E-2</v>
      </c>
    </row>
    <row r="326" spans="1:15" x14ac:dyDescent="0.2">
      <c r="A326" s="14"/>
      <c r="B326" s="15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</row>
    <row r="327" spans="1:15" x14ac:dyDescent="0.2">
      <c r="A327" s="12" t="s">
        <v>24</v>
      </c>
      <c r="B327" s="17" t="s">
        <v>12</v>
      </c>
      <c r="C327" s="24">
        <v>265</v>
      </c>
      <c r="D327" s="24">
        <v>263</v>
      </c>
      <c r="E327" s="24">
        <v>265</v>
      </c>
      <c r="F327" s="24">
        <v>263</v>
      </c>
      <c r="G327" s="24">
        <v>255</v>
      </c>
      <c r="H327" s="24">
        <v>246</v>
      </c>
      <c r="I327" s="24">
        <v>246</v>
      </c>
      <c r="J327" s="24">
        <v>243</v>
      </c>
      <c r="K327" s="24">
        <v>243</v>
      </c>
      <c r="L327" s="24">
        <v>243</v>
      </c>
      <c r="M327" s="24">
        <v>234</v>
      </c>
      <c r="N327" s="24">
        <v>235</v>
      </c>
      <c r="O327" s="24">
        <f>SUM(C327:N327)</f>
        <v>3001</v>
      </c>
    </row>
    <row r="328" spans="1:15" x14ac:dyDescent="0.2">
      <c r="A328" s="12" t="s">
        <v>24</v>
      </c>
      <c r="B328" s="13" t="s">
        <v>7</v>
      </c>
      <c r="C328" s="25">
        <v>16357091.75</v>
      </c>
      <c r="D328" s="25">
        <v>14895569</v>
      </c>
      <c r="E328" s="25">
        <v>13951566.25</v>
      </c>
      <c r="F328" s="25">
        <v>13741604.5</v>
      </c>
      <c r="G328" s="25">
        <v>12875166.75</v>
      </c>
      <c r="H328" s="25">
        <v>12514737.5</v>
      </c>
      <c r="I328" s="25">
        <v>11182449.050000001</v>
      </c>
      <c r="J328" s="25">
        <v>11357870.75</v>
      </c>
      <c r="K328" s="25">
        <v>13233783.810000001</v>
      </c>
      <c r="L328" s="25">
        <v>13989005.25</v>
      </c>
      <c r="M328" s="25">
        <v>13417533.25</v>
      </c>
      <c r="N328" s="25">
        <v>12918349.76</v>
      </c>
      <c r="O328" s="25">
        <f>SUM(C328:N328)</f>
        <v>160434727.62</v>
      </c>
    </row>
    <row r="329" spans="1:15" x14ac:dyDescent="0.2">
      <c r="A329" s="12" t="s">
        <v>24</v>
      </c>
      <c r="B329" s="13" t="s">
        <v>0</v>
      </c>
      <c r="C329" s="25">
        <v>1285309.06</v>
      </c>
      <c r="D329" s="25">
        <v>1066792.07</v>
      </c>
      <c r="E329" s="25">
        <v>1094255.18</v>
      </c>
      <c r="F329" s="25">
        <v>1052310.97</v>
      </c>
      <c r="G329" s="25">
        <v>935973.47</v>
      </c>
      <c r="H329" s="25">
        <v>956147.29</v>
      </c>
      <c r="I329" s="25">
        <v>837892.63</v>
      </c>
      <c r="J329" s="25">
        <v>820590.33</v>
      </c>
      <c r="K329" s="25">
        <v>956727.25</v>
      </c>
      <c r="L329" s="25">
        <v>1151808.05</v>
      </c>
      <c r="M329" s="25">
        <v>1156378.04</v>
      </c>
      <c r="N329" s="25">
        <v>1065809.3899999999</v>
      </c>
      <c r="O329" s="25">
        <f>SUM(C329:N329)</f>
        <v>12379993.73</v>
      </c>
    </row>
    <row r="330" spans="1:15" x14ac:dyDescent="0.2">
      <c r="A330" s="12" t="s">
        <v>24</v>
      </c>
      <c r="B330" s="13" t="s">
        <v>8</v>
      </c>
      <c r="C330" s="25">
        <v>156.46</v>
      </c>
      <c r="D330" s="25">
        <v>130.85</v>
      </c>
      <c r="E330" s="25">
        <v>137.63999999999999</v>
      </c>
      <c r="F330" s="25">
        <v>129.07</v>
      </c>
      <c r="G330" s="25">
        <v>122.35</v>
      </c>
      <c r="H330" s="25">
        <v>125.38</v>
      </c>
      <c r="I330" s="25">
        <v>109.87</v>
      </c>
      <c r="J330" s="25">
        <v>120.6</v>
      </c>
      <c r="K330" s="25">
        <v>127</v>
      </c>
      <c r="L330" s="25">
        <v>158</v>
      </c>
      <c r="M330" s="25">
        <v>159.41</v>
      </c>
      <c r="N330" s="25">
        <v>151.18</v>
      </c>
      <c r="O330" s="25">
        <f>IF(O329=0,0,(O329/O327/O449))</f>
        <v>135.62595551254603</v>
      </c>
    </row>
    <row r="331" spans="1:15" x14ac:dyDescent="0.2">
      <c r="A331" s="12" t="s">
        <v>24</v>
      </c>
      <c r="B331" s="13" t="s">
        <v>9</v>
      </c>
      <c r="C331" s="26">
        <v>7.85E-2</v>
      </c>
      <c r="D331" s="26">
        <v>7.1599999999999997E-2</v>
      </c>
      <c r="E331" s="26">
        <v>7.8399999999999997E-2</v>
      </c>
      <c r="F331" s="26">
        <v>7.6499999999999999E-2</v>
      </c>
      <c r="G331" s="26">
        <v>7.2599999999999998E-2</v>
      </c>
      <c r="H331" s="26">
        <v>7.6399999999999996E-2</v>
      </c>
      <c r="I331" s="26">
        <v>7.4900000000000008E-2</v>
      </c>
      <c r="J331" s="26">
        <v>7.22E-2</v>
      </c>
      <c r="K331" s="26">
        <v>7.22E-2</v>
      </c>
      <c r="L331" s="26">
        <v>8.2299999999999998E-2</v>
      </c>
      <c r="M331" s="26">
        <v>8.6099999999999996E-2</v>
      </c>
      <c r="N331" s="26">
        <v>8.2500000000000004E-2</v>
      </c>
      <c r="O331" s="26">
        <f>IF(O328=0,0,(O329/O328))</f>
        <v>7.7165299020065123E-2</v>
      </c>
    </row>
    <row r="332" spans="1:15" x14ac:dyDescent="0.2">
      <c r="A332" s="14"/>
      <c r="B332" s="15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5" x14ac:dyDescent="0.2">
      <c r="A333" s="12" t="s">
        <v>24</v>
      </c>
      <c r="B333" s="17" t="s">
        <v>13</v>
      </c>
      <c r="C333" s="24">
        <v>18</v>
      </c>
      <c r="D333" s="24">
        <v>18</v>
      </c>
      <c r="E333" s="24">
        <v>17</v>
      </c>
      <c r="F333" s="24">
        <v>17</v>
      </c>
      <c r="G333" s="24">
        <v>17</v>
      </c>
      <c r="H333" s="24">
        <v>17</v>
      </c>
      <c r="I333" s="24">
        <v>17</v>
      </c>
      <c r="J333" s="24">
        <v>17</v>
      </c>
      <c r="K333" s="24">
        <v>18</v>
      </c>
      <c r="L333" s="24">
        <v>18</v>
      </c>
      <c r="M333" s="24">
        <v>18</v>
      </c>
      <c r="N333" s="24">
        <v>17</v>
      </c>
      <c r="O333" s="24">
        <f>SUM(C333:N333)</f>
        <v>209</v>
      </c>
    </row>
    <row r="334" spans="1:15" x14ac:dyDescent="0.2">
      <c r="A334" s="12" t="s">
        <v>24</v>
      </c>
      <c r="B334" s="13" t="s">
        <v>7</v>
      </c>
      <c r="C334" s="25">
        <v>1356642.5</v>
      </c>
      <c r="D334" s="25">
        <v>1138854.5</v>
      </c>
      <c r="E334" s="25">
        <v>1081053</v>
      </c>
      <c r="F334" s="25">
        <v>1070679.5</v>
      </c>
      <c r="G334" s="25">
        <v>862183</v>
      </c>
      <c r="H334" s="25">
        <v>1009083</v>
      </c>
      <c r="I334" s="25">
        <v>803802.5</v>
      </c>
      <c r="J334" s="25">
        <v>855027.5</v>
      </c>
      <c r="K334" s="25">
        <v>1104094</v>
      </c>
      <c r="L334" s="25">
        <v>1100645.5</v>
      </c>
      <c r="M334" s="25">
        <v>1181696</v>
      </c>
      <c r="N334" s="25">
        <v>1104082</v>
      </c>
      <c r="O334" s="25">
        <f>SUM(C334:N334)</f>
        <v>12667843</v>
      </c>
    </row>
    <row r="335" spans="1:15" x14ac:dyDescent="0.2">
      <c r="A335" s="12" t="s">
        <v>24</v>
      </c>
      <c r="B335" s="13" t="s">
        <v>0</v>
      </c>
      <c r="C335" s="25">
        <v>74412.14</v>
      </c>
      <c r="D335" s="25">
        <v>87575.1</v>
      </c>
      <c r="E335" s="25">
        <v>72286.17</v>
      </c>
      <c r="F335" s="25">
        <v>68007.72</v>
      </c>
      <c r="G335" s="25">
        <v>68370.53</v>
      </c>
      <c r="H335" s="25">
        <v>74302.880000000005</v>
      </c>
      <c r="I335" s="25">
        <v>36792.01</v>
      </c>
      <c r="J335" s="25">
        <v>62912.74</v>
      </c>
      <c r="K335" s="25">
        <v>69315.77</v>
      </c>
      <c r="L335" s="25">
        <v>73903.55</v>
      </c>
      <c r="M335" s="25">
        <v>82842.95</v>
      </c>
      <c r="N335" s="25">
        <v>78212.72</v>
      </c>
      <c r="O335" s="25">
        <f>SUM(C335:N335)</f>
        <v>848934.28</v>
      </c>
    </row>
    <row r="336" spans="1:15" x14ac:dyDescent="0.2">
      <c r="A336" s="12" t="s">
        <v>24</v>
      </c>
      <c r="B336" s="13" t="s">
        <v>8</v>
      </c>
      <c r="C336" s="25">
        <v>133.36000000000001</v>
      </c>
      <c r="D336" s="25">
        <v>156.94</v>
      </c>
      <c r="E336" s="25">
        <v>141.74</v>
      </c>
      <c r="F336" s="25">
        <v>129.05000000000001</v>
      </c>
      <c r="G336" s="25">
        <v>134.06</v>
      </c>
      <c r="H336" s="25">
        <v>140.99</v>
      </c>
      <c r="I336" s="25">
        <v>69.81</v>
      </c>
      <c r="J336" s="25">
        <v>132.16999999999999</v>
      </c>
      <c r="K336" s="25">
        <v>124.22</v>
      </c>
      <c r="L336" s="25">
        <v>136.86000000000001</v>
      </c>
      <c r="M336" s="25">
        <v>148.46</v>
      </c>
      <c r="N336" s="25">
        <v>153.36000000000001</v>
      </c>
      <c r="O336" s="25">
        <f>IF(O335=0,0,(O335/O333/O449))</f>
        <v>133.54147420856</v>
      </c>
    </row>
    <row r="337" spans="1:15" x14ac:dyDescent="0.2">
      <c r="A337" s="12" t="s">
        <v>24</v>
      </c>
      <c r="B337" s="13" t="s">
        <v>9</v>
      </c>
      <c r="C337" s="26">
        <v>5.4800000000000001E-2</v>
      </c>
      <c r="D337" s="26">
        <v>7.6799999999999993E-2</v>
      </c>
      <c r="E337" s="26">
        <v>6.6799999999999998E-2</v>
      </c>
      <c r="F337" s="26">
        <v>6.3500000000000001E-2</v>
      </c>
      <c r="G337" s="26">
        <v>7.9199999999999993E-2</v>
      </c>
      <c r="H337" s="26">
        <v>7.3599999999999999E-2</v>
      </c>
      <c r="I337" s="26">
        <v>4.5700000000000005E-2</v>
      </c>
      <c r="J337" s="26">
        <v>7.3499999999999996E-2</v>
      </c>
      <c r="K337" s="26">
        <v>6.2699999999999992E-2</v>
      </c>
      <c r="L337" s="26">
        <v>6.7099999999999993E-2</v>
      </c>
      <c r="M337" s="26">
        <v>7.0099999999999996E-2</v>
      </c>
      <c r="N337" s="26">
        <v>7.0800000000000002E-2</v>
      </c>
      <c r="O337" s="26">
        <f>IF(O334=0,0,(O335/O334))</f>
        <v>6.7014903800118139E-2</v>
      </c>
    </row>
    <row r="338" spans="1:15" x14ac:dyDescent="0.2">
      <c r="A338" s="14"/>
      <c r="B338" s="15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</row>
    <row r="339" spans="1:15" x14ac:dyDescent="0.2">
      <c r="A339" s="12" t="s">
        <v>24</v>
      </c>
      <c r="B339" s="17" t="s">
        <v>14</v>
      </c>
      <c r="C339" s="24">
        <v>588</v>
      </c>
      <c r="D339" s="24">
        <v>589</v>
      </c>
      <c r="E339" s="24">
        <v>594</v>
      </c>
      <c r="F339" s="24">
        <v>584</v>
      </c>
      <c r="G339" s="24">
        <v>590</v>
      </c>
      <c r="H339" s="24">
        <v>590</v>
      </c>
      <c r="I339" s="24">
        <v>594</v>
      </c>
      <c r="J339" s="24">
        <v>594</v>
      </c>
      <c r="K339" s="24">
        <v>615</v>
      </c>
      <c r="L339" s="24">
        <v>594</v>
      </c>
      <c r="M339" s="24">
        <v>594</v>
      </c>
      <c r="N339" s="24">
        <v>590</v>
      </c>
      <c r="O339" s="24">
        <f>SUM(C339:N339)</f>
        <v>7116</v>
      </c>
    </row>
    <row r="340" spans="1:15" x14ac:dyDescent="0.2">
      <c r="A340" s="12" t="s">
        <v>24</v>
      </c>
      <c r="B340" s="13" t="s">
        <v>7</v>
      </c>
      <c r="C340" s="25">
        <v>120161553.38</v>
      </c>
      <c r="D340" s="25">
        <v>112244540.66</v>
      </c>
      <c r="E340" s="25">
        <v>112140718.12</v>
      </c>
      <c r="F340" s="25">
        <v>112147804.26000001</v>
      </c>
      <c r="G340" s="25">
        <v>105367064.31999999</v>
      </c>
      <c r="H340" s="25">
        <v>107973327.64</v>
      </c>
      <c r="I340" s="25">
        <v>95891907.739999995</v>
      </c>
      <c r="J340" s="25">
        <v>93802617.189999998</v>
      </c>
      <c r="K340" s="25">
        <v>109012867.43000001</v>
      </c>
      <c r="L340" s="25">
        <v>114350095.98999999</v>
      </c>
      <c r="M340" s="25">
        <v>112832886.98</v>
      </c>
      <c r="N340" s="25">
        <v>110895801.63</v>
      </c>
      <c r="O340" s="25">
        <f>SUM(C340:N340)</f>
        <v>1306821185.3400002</v>
      </c>
    </row>
    <row r="341" spans="1:15" x14ac:dyDescent="0.2">
      <c r="A341" s="12" t="s">
        <v>24</v>
      </c>
      <c r="B341" s="13" t="s">
        <v>0</v>
      </c>
      <c r="C341" s="25">
        <v>7772901.3899999997</v>
      </c>
      <c r="D341" s="25">
        <v>7289219.7300000004</v>
      </c>
      <c r="E341" s="25">
        <v>7607183.0199999996</v>
      </c>
      <c r="F341" s="25">
        <v>7192176.4699999997</v>
      </c>
      <c r="G341" s="25">
        <v>6469282.0800000001</v>
      </c>
      <c r="H341" s="25">
        <v>6934813.2800000003</v>
      </c>
      <c r="I341" s="25">
        <v>6110857.3200000003</v>
      </c>
      <c r="J341" s="25">
        <v>6076480.9699999997</v>
      </c>
      <c r="K341" s="25">
        <v>6586396.1699999999</v>
      </c>
      <c r="L341" s="25">
        <v>7369372.5199999996</v>
      </c>
      <c r="M341" s="25">
        <v>7176045.3200000003</v>
      </c>
      <c r="N341" s="25">
        <v>6582874.7199999997</v>
      </c>
      <c r="O341" s="25">
        <f>SUM(C341:N341)</f>
        <v>83167602.99000001</v>
      </c>
    </row>
    <row r="342" spans="1:15" x14ac:dyDescent="0.2">
      <c r="A342" s="12" t="s">
        <v>24</v>
      </c>
      <c r="B342" s="13" t="s">
        <v>8</v>
      </c>
      <c r="C342" s="25">
        <v>426.43</v>
      </c>
      <c r="D342" s="25">
        <v>399.21</v>
      </c>
      <c r="E342" s="25">
        <v>426.89</v>
      </c>
      <c r="F342" s="25">
        <v>397.27</v>
      </c>
      <c r="G342" s="25">
        <v>365.5</v>
      </c>
      <c r="H342" s="25">
        <v>379.16</v>
      </c>
      <c r="I342" s="25">
        <v>331.86</v>
      </c>
      <c r="J342" s="25">
        <v>365.35</v>
      </c>
      <c r="K342" s="25">
        <v>345.47</v>
      </c>
      <c r="L342" s="25">
        <v>413.55</v>
      </c>
      <c r="M342" s="25">
        <v>389.71</v>
      </c>
      <c r="N342" s="25">
        <v>371.91</v>
      </c>
      <c r="O342" s="25">
        <f>IF(O341=0,0,(O341/O339/O449))</f>
        <v>384.24358608422466</v>
      </c>
    </row>
    <row r="343" spans="1:15" x14ac:dyDescent="0.2">
      <c r="A343" s="12" t="s">
        <v>24</v>
      </c>
      <c r="B343" s="13" t="s">
        <v>9</v>
      </c>
      <c r="C343" s="26">
        <v>6.4600000000000005E-2</v>
      </c>
      <c r="D343" s="26">
        <v>6.4899999999999999E-2</v>
      </c>
      <c r="E343" s="26">
        <v>6.7799999999999999E-2</v>
      </c>
      <c r="F343" s="26">
        <v>6.4100000000000004E-2</v>
      </c>
      <c r="G343" s="26">
        <v>6.13E-2</v>
      </c>
      <c r="H343" s="26">
        <v>6.4199999999999993E-2</v>
      </c>
      <c r="I343" s="26">
        <v>6.3700000000000007E-2</v>
      </c>
      <c r="J343" s="26">
        <v>6.4699999999999994E-2</v>
      </c>
      <c r="K343" s="26">
        <v>6.0400000000000002E-2</v>
      </c>
      <c r="L343" s="26">
        <v>6.4399999999999999E-2</v>
      </c>
      <c r="M343" s="26">
        <v>6.3500000000000001E-2</v>
      </c>
      <c r="N343" s="26">
        <v>5.9299999999999999E-2</v>
      </c>
      <c r="O343" s="26">
        <f>IF(O340=0,0,(O341/O340))</f>
        <v>6.3641149931589161E-2</v>
      </c>
    </row>
    <row r="344" spans="1:15" x14ac:dyDescent="0.2">
      <c r="A344" s="14"/>
      <c r="B344" s="15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</row>
    <row r="345" spans="1:15" x14ac:dyDescent="0.2">
      <c r="A345" s="12" t="s">
        <v>24</v>
      </c>
      <c r="B345" s="17" t="s">
        <v>38</v>
      </c>
      <c r="C345" s="24">
        <v>25</v>
      </c>
      <c r="D345" s="24">
        <v>25</v>
      </c>
      <c r="E345" s="24">
        <v>25</v>
      </c>
      <c r="F345" s="24">
        <v>25</v>
      </c>
      <c r="G345" s="24">
        <v>25</v>
      </c>
      <c r="H345" s="24">
        <v>25</v>
      </c>
      <c r="I345" s="24">
        <v>25</v>
      </c>
      <c r="J345" s="24">
        <v>25</v>
      </c>
      <c r="K345" s="24">
        <v>25</v>
      </c>
      <c r="L345" s="24">
        <v>21</v>
      </c>
      <c r="M345" s="24">
        <v>21</v>
      </c>
      <c r="N345" s="24">
        <v>20</v>
      </c>
      <c r="O345" s="24">
        <f>SUM(C345:N345)</f>
        <v>287</v>
      </c>
    </row>
    <row r="346" spans="1:15" x14ac:dyDescent="0.2">
      <c r="A346" s="12" t="s">
        <v>24</v>
      </c>
      <c r="B346" s="13" t="s">
        <v>7</v>
      </c>
      <c r="C346" s="25">
        <v>3616138</v>
      </c>
      <c r="D346" s="25">
        <v>3439922</v>
      </c>
      <c r="E346" s="25">
        <v>3065954</v>
      </c>
      <c r="F346" s="25">
        <v>3298248</v>
      </c>
      <c r="G346" s="25">
        <v>3281834</v>
      </c>
      <c r="H346" s="25">
        <v>2792011.2</v>
      </c>
      <c r="I346" s="25">
        <v>2438448</v>
      </c>
      <c r="J346" s="25">
        <v>2632204</v>
      </c>
      <c r="K346" s="25">
        <v>2751836</v>
      </c>
      <c r="L346" s="25">
        <v>2945474</v>
      </c>
      <c r="M346" s="25">
        <v>2906062</v>
      </c>
      <c r="N346" s="25">
        <v>2894488</v>
      </c>
      <c r="O346" s="25">
        <f>SUM(C346:N346)</f>
        <v>36062619.200000003</v>
      </c>
    </row>
    <row r="347" spans="1:15" x14ac:dyDescent="0.2">
      <c r="A347" s="12" t="s">
        <v>24</v>
      </c>
      <c r="B347" s="13" t="s">
        <v>0</v>
      </c>
      <c r="C347" s="25">
        <v>157272.5</v>
      </c>
      <c r="D347" s="25">
        <v>292948.84999999998</v>
      </c>
      <c r="E347" s="25">
        <v>182265</v>
      </c>
      <c r="F347" s="25">
        <v>259937.96</v>
      </c>
      <c r="G347" s="25">
        <v>276762.86</v>
      </c>
      <c r="H347" s="25">
        <v>213321.65</v>
      </c>
      <c r="I347" s="25">
        <v>227253.21</v>
      </c>
      <c r="J347" s="25">
        <v>141209.47</v>
      </c>
      <c r="K347" s="25">
        <v>291656.25</v>
      </c>
      <c r="L347" s="25">
        <v>181570.76</v>
      </c>
      <c r="M347" s="25">
        <v>168605.36</v>
      </c>
      <c r="N347" s="25">
        <v>93409.55</v>
      </c>
      <c r="O347" s="25">
        <f>SUM(C347:N347)</f>
        <v>2486213.4199999995</v>
      </c>
    </row>
    <row r="348" spans="1:15" x14ac:dyDescent="0.2">
      <c r="A348" s="12" t="s">
        <v>24</v>
      </c>
      <c r="B348" s="13" t="s">
        <v>8</v>
      </c>
      <c r="C348" s="25">
        <v>202.93</v>
      </c>
      <c r="D348" s="25">
        <v>378</v>
      </c>
      <c r="E348" s="25">
        <v>243.02</v>
      </c>
      <c r="F348" s="25">
        <v>335.4</v>
      </c>
      <c r="G348" s="25">
        <v>369.02</v>
      </c>
      <c r="H348" s="25">
        <v>275.25</v>
      </c>
      <c r="I348" s="25">
        <v>293.23</v>
      </c>
      <c r="J348" s="25">
        <v>201.73</v>
      </c>
      <c r="K348" s="25">
        <v>376.33</v>
      </c>
      <c r="L348" s="25">
        <v>288.20999999999998</v>
      </c>
      <c r="M348" s="25">
        <v>258.99</v>
      </c>
      <c r="N348" s="25">
        <v>155.68</v>
      </c>
      <c r="O348" s="25">
        <f>IF(O347=0,0,(O347/O345/O449))</f>
        <v>284.80321741205665</v>
      </c>
    </row>
    <row r="349" spans="1:15" x14ac:dyDescent="0.2">
      <c r="A349" s="12" t="s">
        <v>24</v>
      </c>
      <c r="B349" s="13" t="s">
        <v>9</v>
      </c>
      <c r="C349" s="26">
        <v>4.3400000000000001E-2</v>
      </c>
      <c r="D349" s="26">
        <v>8.5099999999999995E-2</v>
      </c>
      <c r="E349" s="26">
        <v>5.9400000000000001E-2</v>
      </c>
      <c r="F349" s="26">
        <v>7.8799999999999995E-2</v>
      </c>
      <c r="G349" s="26">
        <v>8.43E-2</v>
      </c>
      <c r="H349" s="26">
        <v>7.6399999999999996E-2</v>
      </c>
      <c r="I349" s="26">
        <v>9.3100000000000002E-2</v>
      </c>
      <c r="J349" s="26">
        <v>5.3600000000000002E-2</v>
      </c>
      <c r="K349" s="26">
        <v>0.10589999999999999</v>
      </c>
      <c r="L349" s="26">
        <v>6.1600000000000002E-2</v>
      </c>
      <c r="M349" s="26">
        <v>5.7999999999999996E-2</v>
      </c>
      <c r="N349" s="26">
        <v>3.2199999999999999E-2</v>
      </c>
      <c r="O349" s="26">
        <f>IF(O346=0,0,(O347/O346))</f>
        <v>6.8941565398000795E-2</v>
      </c>
    </row>
    <row r="350" spans="1:15" x14ac:dyDescent="0.2">
      <c r="A350" s="14"/>
      <c r="B350" s="15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</row>
    <row r="351" spans="1:15" x14ac:dyDescent="0.2">
      <c r="A351" s="12" t="s">
        <v>24</v>
      </c>
      <c r="B351" s="17" t="s">
        <v>15</v>
      </c>
      <c r="C351" s="24">
        <v>77</v>
      </c>
      <c r="D351" s="24">
        <v>86</v>
      </c>
      <c r="E351" s="24">
        <v>77</v>
      </c>
      <c r="F351" s="24">
        <v>78</v>
      </c>
      <c r="G351" s="24">
        <v>80</v>
      </c>
      <c r="H351" s="24">
        <v>80</v>
      </c>
      <c r="I351" s="24">
        <v>80</v>
      </c>
      <c r="J351" s="24">
        <v>80</v>
      </c>
      <c r="K351" s="24">
        <v>80</v>
      </c>
      <c r="L351" s="24">
        <v>79</v>
      </c>
      <c r="M351" s="24">
        <v>79</v>
      </c>
      <c r="N351" s="24">
        <v>79</v>
      </c>
      <c r="O351" s="24">
        <f>SUM(C351:N351)</f>
        <v>955</v>
      </c>
    </row>
    <row r="352" spans="1:15" x14ac:dyDescent="0.2">
      <c r="A352" s="12" t="s">
        <v>24</v>
      </c>
      <c r="B352" s="13" t="s">
        <v>7</v>
      </c>
      <c r="C352" s="25">
        <v>16437780</v>
      </c>
      <c r="D352" s="25">
        <v>14682490</v>
      </c>
      <c r="E352" s="25">
        <v>13095700</v>
      </c>
      <c r="F352" s="25">
        <v>13819700</v>
      </c>
      <c r="G352" s="25">
        <v>14011111</v>
      </c>
      <c r="H352" s="25">
        <v>13717015</v>
      </c>
      <c r="I352" s="25">
        <v>12108575</v>
      </c>
      <c r="J352" s="25">
        <v>11793265</v>
      </c>
      <c r="K352" s="25">
        <v>13121655</v>
      </c>
      <c r="L352" s="25">
        <v>14258750</v>
      </c>
      <c r="M352" s="25">
        <v>13620090</v>
      </c>
      <c r="N352" s="25">
        <v>13380010</v>
      </c>
      <c r="O352" s="25">
        <f>SUM(C352:N352)</f>
        <v>164046141</v>
      </c>
    </row>
    <row r="353" spans="1:15" x14ac:dyDescent="0.2">
      <c r="A353" s="12" t="s">
        <v>24</v>
      </c>
      <c r="B353" s="13" t="s">
        <v>0</v>
      </c>
      <c r="C353" s="25">
        <v>1133319.69</v>
      </c>
      <c r="D353" s="25">
        <v>917809.27</v>
      </c>
      <c r="E353" s="25">
        <v>1051643.6499999999</v>
      </c>
      <c r="F353" s="25">
        <v>1066879.26</v>
      </c>
      <c r="G353" s="25">
        <v>453710.49</v>
      </c>
      <c r="H353" s="25">
        <v>944838.05</v>
      </c>
      <c r="I353" s="25">
        <v>657104.18000000005</v>
      </c>
      <c r="J353" s="25">
        <v>887103.28</v>
      </c>
      <c r="K353" s="25">
        <v>749890.47</v>
      </c>
      <c r="L353" s="25">
        <v>932889.82</v>
      </c>
      <c r="M353" s="25">
        <v>913789.58</v>
      </c>
      <c r="N353" s="25">
        <v>900461.69</v>
      </c>
      <c r="O353" s="25">
        <f>SUM(C353:N353)</f>
        <v>10609439.43</v>
      </c>
    </row>
    <row r="354" spans="1:15" x14ac:dyDescent="0.2">
      <c r="A354" s="12" t="s">
        <v>24</v>
      </c>
      <c r="B354" s="13" t="s">
        <v>8</v>
      </c>
      <c r="C354" s="25">
        <v>474.79</v>
      </c>
      <c r="D354" s="25">
        <v>344.26</v>
      </c>
      <c r="E354" s="25">
        <v>455.26</v>
      </c>
      <c r="F354" s="25">
        <v>441.22</v>
      </c>
      <c r="G354" s="25">
        <v>189.05</v>
      </c>
      <c r="H354" s="25">
        <v>380.98</v>
      </c>
      <c r="I354" s="25">
        <v>264.95999999999998</v>
      </c>
      <c r="J354" s="25">
        <v>396.03</v>
      </c>
      <c r="K354" s="25">
        <v>302.38</v>
      </c>
      <c r="L354" s="25">
        <v>393.62</v>
      </c>
      <c r="M354" s="25">
        <v>373.13</v>
      </c>
      <c r="N354" s="25">
        <v>379.94</v>
      </c>
      <c r="O354" s="25">
        <f>IF(O353=0,0,(O353/O351/O449))</f>
        <v>365.23925456501473</v>
      </c>
    </row>
    <row r="355" spans="1:15" x14ac:dyDescent="0.2">
      <c r="A355" s="12" t="s">
        <v>24</v>
      </c>
      <c r="B355" s="13" t="s">
        <v>9</v>
      </c>
      <c r="C355" s="26">
        <v>6.8900000000000003E-2</v>
      </c>
      <c r="D355" s="26">
        <v>6.25E-2</v>
      </c>
      <c r="E355" s="26">
        <v>8.0299999999999996E-2</v>
      </c>
      <c r="F355" s="26">
        <v>7.7100000000000002E-2</v>
      </c>
      <c r="G355" s="26">
        <v>3.2300000000000002E-2</v>
      </c>
      <c r="H355" s="26">
        <v>6.88E-2</v>
      </c>
      <c r="I355" s="26">
        <v>5.4199999999999998E-2</v>
      </c>
      <c r="J355" s="26">
        <v>7.5199999999999989E-2</v>
      </c>
      <c r="K355" s="26">
        <v>5.7099999999999998E-2</v>
      </c>
      <c r="L355" s="26">
        <v>6.54E-2</v>
      </c>
      <c r="M355" s="26">
        <v>6.7000000000000004E-2</v>
      </c>
      <c r="N355" s="26">
        <v>6.7199999999999996E-2</v>
      </c>
      <c r="O355" s="26">
        <f>IF(O352=0,0,(O353/O352))</f>
        <v>6.4673508107697578E-2</v>
      </c>
    </row>
    <row r="356" spans="1:15" x14ac:dyDescent="0.2">
      <c r="A356" s="14"/>
      <c r="B356" s="15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1:15" x14ac:dyDescent="0.2">
      <c r="A357" s="12" t="s">
        <v>24</v>
      </c>
      <c r="B357" s="17" t="s">
        <v>41</v>
      </c>
      <c r="C357" s="24">
        <v>38</v>
      </c>
      <c r="D357" s="24">
        <v>38</v>
      </c>
      <c r="E357" s="24">
        <v>39</v>
      </c>
      <c r="F357" s="24">
        <v>42</v>
      </c>
      <c r="G357" s="24">
        <v>42</v>
      </c>
      <c r="H357" s="24">
        <v>42</v>
      </c>
      <c r="I357" s="24">
        <v>42</v>
      </c>
      <c r="J357" s="24">
        <v>42</v>
      </c>
      <c r="K357" s="24">
        <v>43</v>
      </c>
      <c r="L357" s="24">
        <v>43</v>
      </c>
      <c r="M357" s="24">
        <v>43</v>
      </c>
      <c r="N357" s="24">
        <v>41</v>
      </c>
      <c r="O357" s="24">
        <f>SUM(C357:N357)</f>
        <v>495</v>
      </c>
    </row>
    <row r="358" spans="1:15" x14ac:dyDescent="0.2">
      <c r="A358" s="12" t="s">
        <v>24</v>
      </c>
      <c r="B358" s="13" t="s">
        <v>7</v>
      </c>
      <c r="C358" s="25">
        <v>11586620</v>
      </c>
      <c r="D358" s="25">
        <v>10254470</v>
      </c>
      <c r="E358" s="25">
        <v>12165780</v>
      </c>
      <c r="F358" s="25">
        <v>12841770.01</v>
      </c>
      <c r="G358" s="25">
        <v>13278615</v>
      </c>
      <c r="H358" s="25">
        <v>13015475</v>
      </c>
      <c r="I358" s="25">
        <v>12335815</v>
      </c>
      <c r="J358" s="25">
        <v>12571430</v>
      </c>
      <c r="K358" s="25">
        <v>11791792.5</v>
      </c>
      <c r="L358" s="25">
        <v>12991725</v>
      </c>
      <c r="M358" s="25">
        <v>12517521</v>
      </c>
      <c r="N358" s="25">
        <v>12050240</v>
      </c>
      <c r="O358" s="25">
        <f>SUM(C358:N358)</f>
        <v>147401253.50999999</v>
      </c>
    </row>
    <row r="359" spans="1:15" x14ac:dyDescent="0.2">
      <c r="A359" s="12" t="s">
        <v>24</v>
      </c>
      <c r="B359" s="13" t="s">
        <v>0</v>
      </c>
      <c r="C359" s="25">
        <v>715369.88</v>
      </c>
      <c r="D359" s="25">
        <v>612521.21</v>
      </c>
      <c r="E359" s="25">
        <v>704938.84</v>
      </c>
      <c r="F359" s="25">
        <v>778862.48</v>
      </c>
      <c r="G359" s="25">
        <v>898343.78</v>
      </c>
      <c r="H359" s="25">
        <v>773174.07</v>
      </c>
      <c r="I359" s="25">
        <v>718584.81</v>
      </c>
      <c r="J359" s="25">
        <v>596091.66</v>
      </c>
      <c r="K359" s="25">
        <v>411763.81</v>
      </c>
      <c r="L359" s="25">
        <v>516758.83</v>
      </c>
      <c r="M359" s="25">
        <v>522410.62</v>
      </c>
      <c r="N359" s="25">
        <v>470675.78</v>
      </c>
      <c r="O359" s="25">
        <f>SUM(C359:N359)</f>
        <v>7719495.7700000005</v>
      </c>
    </row>
    <row r="360" spans="1:15" x14ac:dyDescent="0.2">
      <c r="A360" s="12" t="s">
        <v>24</v>
      </c>
      <c r="B360" s="13" t="s">
        <v>8</v>
      </c>
      <c r="C360" s="25">
        <v>607.27</v>
      </c>
      <c r="D360" s="25">
        <v>519.97</v>
      </c>
      <c r="E360" s="25">
        <v>602.51</v>
      </c>
      <c r="F360" s="25">
        <v>598.20000000000005</v>
      </c>
      <c r="G360" s="25">
        <v>712.97</v>
      </c>
      <c r="H360" s="25">
        <v>593.84</v>
      </c>
      <c r="I360" s="25">
        <v>551.91</v>
      </c>
      <c r="J360" s="25">
        <v>506.88</v>
      </c>
      <c r="K360" s="25">
        <v>308.89999999999998</v>
      </c>
      <c r="L360" s="25">
        <v>400.59</v>
      </c>
      <c r="M360" s="25">
        <v>391.91</v>
      </c>
      <c r="N360" s="25">
        <v>382.66</v>
      </c>
      <c r="O360" s="25">
        <f>IF(O359=0,0,(O359/O357/O449))</f>
        <v>512.7103873806559</v>
      </c>
    </row>
    <row r="361" spans="1:15" x14ac:dyDescent="0.2">
      <c r="A361" s="12" t="s">
        <v>24</v>
      </c>
      <c r="B361" s="13" t="s">
        <v>9</v>
      </c>
      <c r="C361" s="26">
        <v>6.1699999999999998E-2</v>
      </c>
      <c r="D361" s="26">
        <v>5.9699999999999996E-2</v>
      </c>
      <c r="E361" s="26">
        <v>5.79E-2</v>
      </c>
      <c r="F361" s="26">
        <v>6.0700000000000004E-2</v>
      </c>
      <c r="G361" s="26">
        <v>6.7699999999999996E-2</v>
      </c>
      <c r="H361" s="26">
        <v>5.9400000000000001E-2</v>
      </c>
      <c r="I361" s="26">
        <v>5.8299999999999998E-2</v>
      </c>
      <c r="J361" s="26">
        <v>4.7400000000000005E-2</v>
      </c>
      <c r="K361" s="26">
        <v>3.49E-2</v>
      </c>
      <c r="L361" s="26">
        <v>3.9800000000000002E-2</v>
      </c>
      <c r="M361" s="26">
        <v>4.1700000000000001E-2</v>
      </c>
      <c r="N361" s="26">
        <v>3.9100000000000003E-2</v>
      </c>
      <c r="O361" s="26">
        <f>IF(O358=0,0,(O359/O358))</f>
        <v>5.2370624985738634E-2</v>
      </c>
    </row>
    <row r="362" spans="1:15" x14ac:dyDescent="0.2">
      <c r="A362" s="14"/>
      <c r="B362" s="15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1:15" x14ac:dyDescent="0.2">
      <c r="A363" s="12" t="s">
        <v>24</v>
      </c>
      <c r="B363" s="17" t="s">
        <v>39</v>
      </c>
      <c r="C363" s="24">
        <v>1576</v>
      </c>
      <c r="D363" s="24">
        <v>1609</v>
      </c>
      <c r="E363" s="24">
        <v>1698</v>
      </c>
      <c r="F363" s="24">
        <v>1727</v>
      </c>
      <c r="G363" s="24">
        <v>1749</v>
      </c>
      <c r="H363" s="24">
        <v>1815</v>
      </c>
      <c r="I363" s="24">
        <v>1868</v>
      </c>
      <c r="J363" s="24">
        <v>1874</v>
      </c>
      <c r="K363" s="24">
        <v>1881</v>
      </c>
      <c r="L363" s="24">
        <v>1901</v>
      </c>
      <c r="M363" s="24">
        <v>1910</v>
      </c>
      <c r="N363" s="24">
        <v>1920</v>
      </c>
      <c r="O363" s="24">
        <f>SUM(C363:N363)</f>
        <v>21528</v>
      </c>
    </row>
    <row r="364" spans="1:15" x14ac:dyDescent="0.2">
      <c r="A364" s="12" t="s">
        <v>24</v>
      </c>
      <c r="B364" s="13" t="s">
        <v>7</v>
      </c>
      <c r="C364" s="25">
        <v>289637493.51999998</v>
      </c>
      <c r="D364" s="25">
        <v>277056696.69</v>
      </c>
      <c r="E364" s="25">
        <v>264353926.41</v>
      </c>
      <c r="F364" s="25">
        <v>273737869.37</v>
      </c>
      <c r="G364" s="25">
        <v>263913911.22999999</v>
      </c>
      <c r="H364" s="25">
        <v>258887799.12</v>
      </c>
      <c r="I364" s="25">
        <v>253712516.25999999</v>
      </c>
      <c r="J364" s="25">
        <v>249683829.78999999</v>
      </c>
      <c r="K364" s="25">
        <v>297790547.30000001</v>
      </c>
      <c r="L364" s="25">
        <v>302701209.19999999</v>
      </c>
      <c r="M364" s="25">
        <v>307880911.70999998</v>
      </c>
      <c r="N364" s="25">
        <v>300111287.23000002</v>
      </c>
      <c r="O364" s="25">
        <f>SUM(C364:N364)</f>
        <v>3339467997.8299999</v>
      </c>
    </row>
    <row r="365" spans="1:15" x14ac:dyDescent="0.2">
      <c r="A365" s="12" t="s">
        <v>24</v>
      </c>
      <c r="B365" s="13" t="s">
        <v>0</v>
      </c>
      <c r="C365" s="25">
        <v>17541739.390000001</v>
      </c>
      <c r="D365" s="25">
        <v>16660359.75</v>
      </c>
      <c r="E365" s="25">
        <v>17022311.960000001</v>
      </c>
      <c r="F365" s="25">
        <v>17022461.690000001</v>
      </c>
      <c r="G365" s="25">
        <v>15452733.09</v>
      </c>
      <c r="H365" s="25">
        <v>16231504.289999999</v>
      </c>
      <c r="I365" s="25">
        <v>15742268.26</v>
      </c>
      <c r="J365" s="25">
        <v>15826792.289999999</v>
      </c>
      <c r="K365" s="25">
        <v>19040949.09</v>
      </c>
      <c r="L365" s="25">
        <v>19868529.829999998</v>
      </c>
      <c r="M365" s="25">
        <v>19696973.210000001</v>
      </c>
      <c r="N365" s="25">
        <v>18804916.309999999</v>
      </c>
      <c r="O365" s="25">
        <f>SUM(C365:N365)</f>
        <v>208911539.16000006</v>
      </c>
    </row>
    <row r="366" spans="1:15" x14ac:dyDescent="0.2">
      <c r="A366" s="12" t="s">
        <v>24</v>
      </c>
      <c r="B366" s="13" t="s">
        <v>8</v>
      </c>
      <c r="C366" s="25">
        <v>359.05</v>
      </c>
      <c r="D366" s="25">
        <v>334.02</v>
      </c>
      <c r="E366" s="25">
        <v>334.16</v>
      </c>
      <c r="F366" s="25">
        <v>317.95999999999998</v>
      </c>
      <c r="G366" s="25">
        <v>294.51</v>
      </c>
      <c r="H366" s="25">
        <v>288.48</v>
      </c>
      <c r="I366" s="25">
        <v>271.85000000000002</v>
      </c>
      <c r="J366" s="25">
        <v>301.62</v>
      </c>
      <c r="K366" s="25">
        <v>326.54000000000002</v>
      </c>
      <c r="L366" s="25">
        <v>348.39</v>
      </c>
      <c r="M366" s="25">
        <v>332.66</v>
      </c>
      <c r="N366" s="25">
        <v>326.47000000000003</v>
      </c>
      <c r="O366" s="25">
        <f>IF(O365=0,0,(O365/O363/O449))</f>
        <v>319.0414611261283</v>
      </c>
    </row>
    <row r="367" spans="1:15" x14ac:dyDescent="0.2">
      <c r="A367" s="12" t="s">
        <v>24</v>
      </c>
      <c r="B367" s="13" t="s">
        <v>9</v>
      </c>
      <c r="C367" s="26">
        <v>6.0499999999999998E-2</v>
      </c>
      <c r="D367" s="26">
        <v>6.0100000000000001E-2</v>
      </c>
      <c r="E367" s="26">
        <v>6.4299999999999996E-2</v>
      </c>
      <c r="F367" s="26">
        <v>6.2100000000000002E-2</v>
      </c>
      <c r="G367" s="26">
        <v>5.8499999999999996E-2</v>
      </c>
      <c r="H367" s="26">
        <v>6.2600000000000003E-2</v>
      </c>
      <c r="I367" s="26">
        <v>6.2E-2</v>
      </c>
      <c r="J367" s="26">
        <v>6.3299999999999995E-2</v>
      </c>
      <c r="K367" s="26">
        <v>6.3899999999999998E-2</v>
      </c>
      <c r="L367" s="26">
        <v>6.5599999999999992E-2</v>
      </c>
      <c r="M367" s="26">
        <v>6.3899999999999998E-2</v>
      </c>
      <c r="N367" s="26">
        <v>6.2600000000000003E-2</v>
      </c>
      <c r="O367" s="26">
        <f>IF(O364=0,0,(O365/O364))</f>
        <v>6.2558329439225541E-2</v>
      </c>
    </row>
    <row r="368" spans="1:15" x14ac:dyDescent="0.2">
      <c r="A368" s="14"/>
      <c r="B368" s="15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1:15" x14ac:dyDescent="0.2">
      <c r="A369" s="12" t="s">
        <v>24</v>
      </c>
      <c r="B369" s="17" t="s">
        <v>16</v>
      </c>
      <c r="C369" s="24">
        <v>192</v>
      </c>
      <c r="D369" s="24">
        <v>196</v>
      </c>
      <c r="E369" s="24">
        <v>197</v>
      </c>
      <c r="F369" s="24">
        <v>197</v>
      </c>
      <c r="G369" s="24">
        <v>188</v>
      </c>
      <c r="H369" s="24">
        <v>196</v>
      </c>
      <c r="I369" s="24">
        <v>192</v>
      </c>
      <c r="J369" s="24">
        <v>203</v>
      </c>
      <c r="K369" s="24">
        <v>199</v>
      </c>
      <c r="L369" s="24">
        <v>199</v>
      </c>
      <c r="M369" s="24">
        <v>200</v>
      </c>
      <c r="N369" s="24">
        <v>204</v>
      </c>
      <c r="O369" s="24">
        <f>SUM(C369:N369)</f>
        <v>2363</v>
      </c>
    </row>
    <row r="370" spans="1:15" x14ac:dyDescent="0.2">
      <c r="A370" s="12" t="s">
        <v>24</v>
      </c>
      <c r="B370" s="13" t="s">
        <v>0</v>
      </c>
      <c r="C370" s="25">
        <v>10857521.789999999</v>
      </c>
      <c r="D370" s="25">
        <v>10423617.050000001</v>
      </c>
      <c r="E370" s="25">
        <v>10204094.59</v>
      </c>
      <c r="F370" s="25">
        <v>11621723.4</v>
      </c>
      <c r="G370" s="25">
        <v>10409711.4</v>
      </c>
      <c r="H370" s="25">
        <v>11165305.9</v>
      </c>
      <c r="I370" s="25">
        <v>10521656.859999999</v>
      </c>
      <c r="J370" s="25">
        <v>10811364.67</v>
      </c>
      <c r="K370" s="25">
        <v>12534261.779999999</v>
      </c>
      <c r="L370" s="25">
        <v>11354254.18</v>
      </c>
      <c r="M370" s="25">
        <v>11524498.24</v>
      </c>
      <c r="N370" s="25">
        <v>10459030.779999999</v>
      </c>
      <c r="O370" s="25">
        <f>SUM(C370:N370)</f>
        <v>131887040.64</v>
      </c>
    </row>
    <row r="371" spans="1:15" x14ac:dyDescent="0.2">
      <c r="A371" s="12" t="s">
        <v>24</v>
      </c>
      <c r="B371" s="13" t="s">
        <v>8</v>
      </c>
      <c r="C371" s="25">
        <v>1824.18</v>
      </c>
      <c r="D371" s="25">
        <v>1715.54</v>
      </c>
      <c r="E371" s="25">
        <v>1726.58</v>
      </c>
      <c r="F371" s="25">
        <v>1903.02</v>
      </c>
      <c r="G371" s="25">
        <v>1845.69</v>
      </c>
      <c r="H371" s="25">
        <v>1837.61</v>
      </c>
      <c r="I371" s="25">
        <v>1767.75</v>
      </c>
      <c r="J371" s="25">
        <v>1902.07</v>
      </c>
      <c r="K371" s="25">
        <v>2031.81</v>
      </c>
      <c r="L371" s="25">
        <v>1901.89</v>
      </c>
      <c r="M371" s="25">
        <v>1858.79</v>
      </c>
      <c r="N371" s="25">
        <v>1708.99</v>
      </c>
      <c r="O371" s="25">
        <f>IF(O370=0,0,(O370/O369/O449))</f>
        <v>1834.9607680972063</v>
      </c>
    </row>
    <row r="372" spans="1:15" x14ac:dyDescent="0.2">
      <c r="A372" s="12"/>
      <c r="B372" s="15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</row>
    <row r="373" spans="1:15" x14ac:dyDescent="0.2">
      <c r="A373" s="12" t="s">
        <v>24</v>
      </c>
      <c r="B373" s="17" t="s">
        <v>17</v>
      </c>
      <c r="C373" s="24">
        <v>76</v>
      </c>
      <c r="D373" s="24">
        <v>77</v>
      </c>
      <c r="E373" s="24">
        <v>77</v>
      </c>
      <c r="F373" s="24">
        <v>77</v>
      </c>
      <c r="G373" s="24">
        <v>70</v>
      </c>
      <c r="H373" s="24">
        <v>77</v>
      </c>
      <c r="I373" s="24">
        <v>71</v>
      </c>
      <c r="J373" s="24">
        <v>79</v>
      </c>
      <c r="K373" s="24">
        <v>73</v>
      </c>
      <c r="L373" s="24">
        <v>74</v>
      </c>
      <c r="M373" s="24">
        <v>74</v>
      </c>
      <c r="N373" s="24">
        <v>78</v>
      </c>
      <c r="O373" s="24">
        <f>SUM(C373:N373)</f>
        <v>903</v>
      </c>
    </row>
    <row r="374" spans="1:15" x14ac:dyDescent="0.2">
      <c r="A374" s="12" t="s">
        <v>24</v>
      </c>
      <c r="B374" s="17" t="s">
        <v>18</v>
      </c>
      <c r="C374" s="25">
        <v>17408705.809999999</v>
      </c>
      <c r="D374" s="25">
        <v>16615246.01</v>
      </c>
      <c r="E374" s="25">
        <v>16346376.109999999</v>
      </c>
      <c r="F374" s="25">
        <v>16888713.82</v>
      </c>
      <c r="G374" s="25">
        <v>15212687.84</v>
      </c>
      <c r="H374" s="25">
        <v>15871051.82</v>
      </c>
      <c r="I374" s="25">
        <v>14742167.49</v>
      </c>
      <c r="J374" s="25">
        <v>14560618.92</v>
      </c>
      <c r="K374" s="25">
        <v>16993276.219999999</v>
      </c>
      <c r="L374" s="25">
        <v>16052230.26</v>
      </c>
      <c r="M374" s="25">
        <v>14969518.25</v>
      </c>
      <c r="N374" s="25">
        <v>13958633.109999999</v>
      </c>
      <c r="O374" s="25">
        <f>SUM(C374:N374)</f>
        <v>189619225.65999997</v>
      </c>
    </row>
    <row r="375" spans="1:15" x14ac:dyDescent="0.2">
      <c r="A375" s="12" t="s">
        <v>24</v>
      </c>
      <c r="B375" s="13" t="s">
        <v>0</v>
      </c>
      <c r="C375" s="25">
        <v>3757388.56</v>
      </c>
      <c r="D375" s="25">
        <v>3331835.76</v>
      </c>
      <c r="E375" s="25">
        <v>3817875.11</v>
      </c>
      <c r="F375" s="25">
        <v>3611545.82</v>
      </c>
      <c r="G375" s="25">
        <v>3806801.09</v>
      </c>
      <c r="H375" s="25">
        <v>3843582.82</v>
      </c>
      <c r="I375" s="25">
        <v>3599478.74</v>
      </c>
      <c r="J375" s="25">
        <v>3513237.92</v>
      </c>
      <c r="K375" s="25">
        <v>3889778.97</v>
      </c>
      <c r="L375" s="25">
        <v>3889238.01</v>
      </c>
      <c r="M375" s="25">
        <v>3267228.5</v>
      </c>
      <c r="N375" s="25">
        <v>3097000.61</v>
      </c>
      <c r="O375" s="25">
        <f>SUM(C375:N375)</f>
        <v>43424991.909999996</v>
      </c>
    </row>
    <row r="376" spans="1:15" x14ac:dyDescent="0.2">
      <c r="A376" s="12" t="s">
        <v>24</v>
      </c>
      <c r="B376" s="13" t="s">
        <v>8</v>
      </c>
      <c r="C376" s="25">
        <v>1594.82</v>
      </c>
      <c r="D376" s="25">
        <v>1395.83</v>
      </c>
      <c r="E376" s="25">
        <v>1652.76</v>
      </c>
      <c r="F376" s="25">
        <v>1513.01</v>
      </c>
      <c r="G376" s="25">
        <v>1812.76</v>
      </c>
      <c r="H376" s="25">
        <v>1610.21</v>
      </c>
      <c r="I376" s="25">
        <v>1635.38</v>
      </c>
      <c r="J376" s="25">
        <v>1588.26</v>
      </c>
      <c r="K376" s="25">
        <v>1718.86</v>
      </c>
      <c r="L376" s="25">
        <v>1751.91</v>
      </c>
      <c r="M376" s="25">
        <v>1424.25</v>
      </c>
      <c r="N376" s="25">
        <v>1323.5</v>
      </c>
      <c r="O376" s="25">
        <f>IF(O375=0,0,(O375/O373/O449))</f>
        <v>1581.0309711008965</v>
      </c>
    </row>
    <row r="377" spans="1:15" x14ac:dyDescent="0.2">
      <c r="A377" s="12" t="s">
        <v>24</v>
      </c>
      <c r="B377" s="13" t="s">
        <v>9</v>
      </c>
      <c r="C377" s="26">
        <v>0.21579999999999999</v>
      </c>
      <c r="D377" s="26">
        <v>0.20050000000000001</v>
      </c>
      <c r="E377" s="26">
        <v>0.23350000000000001</v>
      </c>
      <c r="F377" s="26">
        <v>0.21379999999999999</v>
      </c>
      <c r="G377" s="26">
        <v>0.25019999999999998</v>
      </c>
      <c r="H377" s="26">
        <v>0.24210000000000001</v>
      </c>
      <c r="I377" s="26">
        <v>0.24410000000000001</v>
      </c>
      <c r="J377" s="26">
        <v>0.2412</v>
      </c>
      <c r="K377" s="26">
        <v>0.22889999999999999</v>
      </c>
      <c r="L377" s="26">
        <v>0.2422</v>
      </c>
      <c r="M377" s="26">
        <v>0.21820000000000001</v>
      </c>
      <c r="N377" s="26">
        <v>0.2218</v>
      </c>
      <c r="O377" s="26">
        <f>IF(O374=0,0,(O375/O374))</f>
        <v>0.22901154542136951</v>
      </c>
    </row>
    <row r="378" spans="1:15" x14ac:dyDescent="0.2">
      <c r="A378" s="14"/>
      <c r="B378" s="15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</row>
    <row r="379" spans="1:15" x14ac:dyDescent="0.2">
      <c r="A379" s="12" t="s">
        <v>24</v>
      </c>
      <c r="B379" s="18" t="s">
        <v>35</v>
      </c>
      <c r="C379" s="24">
        <v>47</v>
      </c>
      <c r="D379" s="24">
        <v>49</v>
      </c>
      <c r="E379" s="24">
        <v>49</v>
      </c>
      <c r="F379" s="24">
        <v>49</v>
      </c>
      <c r="G379" s="24">
        <v>49</v>
      </c>
      <c r="H379" s="24">
        <v>49</v>
      </c>
      <c r="I379" s="24">
        <v>49</v>
      </c>
      <c r="J379" s="24">
        <v>49</v>
      </c>
      <c r="K379" s="24">
        <v>49</v>
      </c>
      <c r="L379" s="24">
        <v>49</v>
      </c>
      <c r="M379" s="24">
        <v>49</v>
      </c>
      <c r="N379" s="24">
        <v>49</v>
      </c>
      <c r="O379" s="24">
        <f>SUM(C379:N379)</f>
        <v>586</v>
      </c>
    </row>
    <row r="380" spans="1:15" x14ac:dyDescent="0.2">
      <c r="A380" s="12" t="s">
        <v>24</v>
      </c>
      <c r="B380" s="18" t="s">
        <v>0</v>
      </c>
      <c r="C380" s="25">
        <v>1286004</v>
      </c>
      <c r="D380" s="25">
        <v>1168892</v>
      </c>
      <c r="E380" s="25">
        <v>1121383</v>
      </c>
      <c r="F380" s="25">
        <v>946599</v>
      </c>
      <c r="G380" s="25">
        <v>989083</v>
      </c>
      <c r="H380" s="25">
        <v>1036325</v>
      </c>
      <c r="I380" s="25">
        <v>1119505</v>
      </c>
      <c r="J380" s="25">
        <v>913855</v>
      </c>
      <c r="K380" s="25">
        <v>1133920</v>
      </c>
      <c r="L380" s="25">
        <v>1048245</v>
      </c>
      <c r="M380" s="25">
        <v>1029866</v>
      </c>
      <c r="N380" s="25">
        <v>905807</v>
      </c>
      <c r="O380" s="25">
        <f>SUM(C380:N380)</f>
        <v>12699484</v>
      </c>
    </row>
    <row r="381" spans="1:15" x14ac:dyDescent="0.2">
      <c r="A381" s="12" t="s">
        <v>24</v>
      </c>
      <c r="B381" s="18" t="s">
        <v>8</v>
      </c>
      <c r="C381" s="25">
        <v>882.64</v>
      </c>
      <c r="D381" s="25">
        <v>769.51</v>
      </c>
      <c r="E381" s="25">
        <v>762.85</v>
      </c>
      <c r="F381" s="25">
        <v>623.16999999999996</v>
      </c>
      <c r="G381" s="25">
        <v>672.85</v>
      </c>
      <c r="H381" s="25">
        <v>682.24</v>
      </c>
      <c r="I381" s="25">
        <v>737</v>
      </c>
      <c r="J381" s="25">
        <v>666.08</v>
      </c>
      <c r="K381" s="25">
        <v>746.49</v>
      </c>
      <c r="L381" s="25">
        <v>713.09</v>
      </c>
      <c r="M381" s="25">
        <v>677.99</v>
      </c>
      <c r="N381" s="25">
        <v>616.20000000000005</v>
      </c>
      <c r="O381" s="25">
        <f>IF(O380=0,0,(O380/O379/O449))</f>
        <v>712.48682967880677</v>
      </c>
    </row>
    <row r="382" spans="1:15" x14ac:dyDescent="0.2">
      <c r="A382" s="14"/>
      <c r="B382" s="15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</row>
    <row r="383" spans="1:15" x14ac:dyDescent="0.2">
      <c r="A383" s="12" t="s">
        <v>24</v>
      </c>
      <c r="B383" s="13" t="s">
        <v>36</v>
      </c>
      <c r="C383" s="24">
        <v>21</v>
      </c>
      <c r="D383" s="24">
        <v>21</v>
      </c>
      <c r="E383" s="24">
        <v>22</v>
      </c>
      <c r="F383" s="24">
        <v>22</v>
      </c>
      <c r="G383" s="24">
        <v>22</v>
      </c>
      <c r="H383" s="24">
        <v>22</v>
      </c>
      <c r="I383" s="24">
        <v>23</v>
      </c>
      <c r="J383" s="24">
        <v>24</v>
      </c>
      <c r="K383" s="24">
        <v>25</v>
      </c>
      <c r="L383" s="24">
        <v>24</v>
      </c>
      <c r="M383" s="24">
        <v>24</v>
      </c>
      <c r="N383" s="24">
        <v>24</v>
      </c>
      <c r="O383" s="24">
        <f>SUM(C383:N383)</f>
        <v>274</v>
      </c>
    </row>
    <row r="384" spans="1:15" x14ac:dyDescent="0.2">
      <c r="A384" s="12" t="s">
        <v>24</v>
      </c>
      <c r="B384" s="18" t="s">
        <v>37</v>
      </c>
      <c r="C384" s="25">
        <v>5494793.7699999996</v>
      </c>
      <c r="D384" s="25">
        <v>5404828.5499999998</v>
      </c>
      <c r="E384" s="25">
        <v>5453451.3499999996</v>
      </c>
      <c r="F384" s="25">
        <v>5620155.9100000001</v>
      </c>
      <c r="G384" s="25">
        <v>5812306.3499999996</v>
      </c>
      <c r="H384" s="25">
        <v>5737381.2999999998</v>
      </c>
      <c r="I384" s="25">
        <v>5294818.5</v>
      </c>
      <c r="J384" s="25">
        <v>5556200.0499999998</v>
      </c>
      <c r="K384" s="25">
        <v>6383891.0099999998</v>
      </c>
      <c r="L384" s="25">
        <v>6538191.1600000001</v>
      </c>
      <c r="M384" s="25">
        <v>6005076.7599999998</v>
      </c>
      <c r="N384" s="25">
        <v>5461290.1600000001</v>
      </c>
      <c r="O384" s="25">
        <f>SUM(C384:N384)</f>
        <v>68762384.870000005</v>
      </c>
    </row>
    <row r="385" spans="1:15" x14ac:dyDescent="0.2">
      <c r="A385" s="12" t="s">
        <v>24</v>
      </c>
      <c r="B385" s="18" t="s">
        <v>0</v>
      </c>
      <c r="C385" s="25">
        <v>1480231.57</v>
      </c>
      <c r="D385" s="25">
        <v>1223620.0900000001</v>
      </c>
      <c r="E385" s="25">
        <v>1499532.35</v>
      </c>
      <c r="F385" s="25">
        <v>1545983.59</v>
      </c>
      <c r="G385" s="25">
        <v>1314512.1599999999</v>
      </c>
      <c r="H385" s="25">
        <v>1328821.8</v>
      </c>
      <c r="I385" s="25">
        <v>1459692.75</v>
      </c>
      <c r="J385" s="25">
        <v>1080887.55</v>
      </c>
      <c r="K385" s="25">
        <v>1430982</v>
      </c>
      <c r="L385" s="25">
        <v>1524103.87</v>
      </c>
      <c r="M385" s="25">
        <v>1551297.54</v>
      </c>
      <c r="N385" s="25">
        <v>1364823.36</v>
      </c>
      <c r="O385" s="25">
        <f>SUM(C385:N385)</f>
        <v>16804488.629999999</v>
      </c>
    </row>
    <row r="386" spans="1:15" x14ac:dyDescent="0.2">
      <c r="A386" s="12" t="s">
        <v>24</v>
      </c>
      <c r="B386" s="13" t="s">
        <v>8</v>
      </c>
      <c r="C386" s="25">
        <v>2273.7800000000002</v>
      </c>
      <c r="D386" s="25">
        <v>1879.6</v>
      </c>
      <c r="E386" s="25">
        <v>2272.02</v>
      </c>
      <c r="F386" s="25">
        <v>2266.84</v>
      </c>
      <c r="G386" s="25">
        <v>1991.69</v>
      </c>
      <c r="H386" s="25">
        <v>1948.42</v>
      </c>
      <c r="I386" s="25">
        <v>2047.25</v>
      </c>
      <c r="J386" s="25">
        <v>1608.46</v>
      </c>
      <c r="K386" s="25">
        <v>1846.43</v>
      </c>
      <c r="L386" s="25">
        <v>2116.81</v>
      </c>
      <c r="M386" s="25">
        <v>2085.08</v>
      </c>
      <c r="N386" s="25">
        <v>1895.59</v>
      </c>
      <c r="O386" s="25">
        <f>IF(O385=0,0,(O385/O383)/O449)</f>
        <v>2016.3370018998098</v>
      </c>
    </row>
    <row r="387" spans="1:15" x14ac:dyDescent="0.2">
      <c r="A387" s="12" t="s">
        <v>24</v>
      </c>
      <c r="B387" s="13" t="s">
        <v>9</v>
      </c>
      <c r="C387" s="26">
        <v>0.26929999999999998</v>
      </c>
      <c r="D387" s="26">
        <v>0.2263</v>
      </c>
      <c r="E387" s="26">
        <v>0.27489999999999998</v>
      </c>
      <c r="F387" s="26">
        <v>0.27500000000000002</v>
      </c>
      <c r="G387" s="26">
        <v>0.2261</v>
      </c>
      <c r="H387" s="26">
        <v>0.2316</v>
      </c>
      <c r="I387" s="26">
        <v>0.27560000000000001</v>
      </c>
      <c r="J387" s="26">
        <v>0.19450000000000001</v>
      </c>
      <c r="K387" s="26">
        <v>0.22409999999999999</v>
      </c>
      <c r="L387" s="26">
        <v>0.23309999999999997</v>
      </c>
      <c r="M387" s="26">
        <v>0.25829999999999997</v>
      </c>
      <c r="N387" s="26">
        <v>0.24989999999999998</v>
      </c>
      <c r="O387" s="26">
        <f>IF(O384=0,0,(O385/O384))</f>
        <v>0.24438490116027875</v>
      </c>
    </row>
    <row r="388" spans="1:15" x14ac:dyDescent="0.2">
      <c r="A388" s="14"/>
      <c r="B388" s="15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</row>
    <row r="389" spans="1:15" x14ac:dyDescent="0.2">
      <c r="A389" s="12" t="s">
        <v>24</v>
      </c>
      <c r="B389" s="40" t="s">
        <v>63</v>
      </c>
      <c r="C389" s="24">
        <v>13</v>
      </c>
      <c r="D389" s="24">
        <v>14</v>
      </c>
      <c r="E389" s="24">
        <v>14</v>
      </c>
      <c r="F389" s="24">
        <v>14</v>
      </c>
      <c r="G389" s="24">
        <v>14</v>
      </c>
      <c r="H389" s="24">
        <v>14</v>
      </c>
      <c r="I389" s="24">
        <v>13</v>
      </c>
      <c r="J389" s="24">
        <v>13</v>
      </c>
      <c r="K389" s="24">
        <v>14</v>
      </c>
      <c r="L389" s="24">
        <v>14</v>
      </c>
      <c r="M389" s="24">
        <v>14</v>
      </c>
      <c r="N389" s="24">
        <v>14</v>
      </c>
      <c r="O389" s="24">
        <f>SUM(C389:N389)</f>
        <v>165</v>
      </c>
    </row>
    <row r="390" spans="1:15" x14ac:dyDescent="0.2">
      <c r="A390" s="12" t="s">
        <v>24</v>
      </c>
      <c r="B390" s="17" t="s">
        <v>43</v>
      </c>
      <c r="C390" s="25">
        <v>8404497.25</v>
      </c>
      <c r="D390" s="25">
        <v>7976611.2999999998</v>
      </c>
      <c r="E390" s="25">
        <v>8018410</v>
      </c>
      <c r="F390" s="25">
        <v>7451149</v>
      </c>
      <c r="G390" s="25">
        <v>7345793.25</v>
      </c>
      <c r="H390" s="25">
        <v>7550315.5</v>
      </c>
      <c r="I390" s="25">
        <v>7207559.2599999998</v>
      </c>
      <c r="J390" s="25">
        <v>7148743.29</v>
      </c>
      <c r="K390" s="25">
        <v>8518134.4600000009</v>
      </c>
      <c r="L390" s="25">
        <v>7948396.4100000001</v>
      </c>
      <c r="M390" s="25">
        <v>7652005.6500000004</v>
      </c>
      <c r="N390" s="25">
        <v>6867061.5</v>
      </c>
      <c r="O390" s="25">
        <f>SUM(C390:N390)</f>
        <v>92088676.870000005</v>
      </c>
    </row>
    <row r="391" spans="1:15" x14ac:dyDescent="0.2">
      <c r="A391" s="12" t="s">
        <v>24</v>
      </c>
      <c r="B391" s="13" t="s">
        <v>0</v>
      </c>
      <c r="C391" s="25">
        <v>1186636.25</v>
      </c>
      <c r="D391" s="25">
        <v>1815122.8</v>
      </c>
      <c r="E391" s="25">
        <v>1430048</v>
      </c>
      <c r="F391" s="25">
        <v>1301309.75</v>
      </c>
      <c r="G391" s="25">
        <v>1297147.25</v>
      </c>
      <c r="H391" s="25">
        <v>1751012.25</v>
      </c>
      <c r="I391" s="25">
        <v>1620987.76</v>
      </c>
      <c r="J391" s="25">
        <v>1827808.54</v>
      </c>
      <c r="K391" s="25">
        <v>2045136.46</v>
      </c>
      <c r="L391" s="25">
        <v>1452198.41</v>
      </c>
      <c r="M391" s="25">
        <v>2201379.65</v>
      </c>
      <c r="N391" s="25">
        <v>1844927.25</v>
      </c>
      <c r="O391" s="25">
        <f>SUM(C391:N391)</f>
        <v>19773714.370000001</v>
      </c>
    </row>
    <row r="392" spans="1:15" x14ac:dyDescent="0.2">
      <c r="A392" s="12" t="s">
        <v>24</v>
      </c>
      <c r="B392" s="13" t="s">
        <v>8</v>
      </c>
      <c r="C392" s="25">
        <v>2944.51</v>
      </c>
      <c r="D392" s="25">
        <v>4182.3100000000004</v>
      </c>
      <c r="E392" s="25">
        <v>3404.88</v>
      </c>
      <c r="F392" s="25">
        <v>2998.41</v>
      </c>
      <c r="G392" s="25">
        <v>3088.45</v>
      </c>
      <c r="H392" s="25">
        <v>4034.59</v>
      </c>
      <c r="I392" s="25">
        <v>4022.3</v>
      </c>
      <c r="J392" s="25">
        <v>5021.45</v>
      </c>
      <c r="K392" s="25">
        <v>4712.3</v>
      </c>
      <c r="L392" s="25">
        <v>3457.62</v>
      </c>
      <c r="M392" s="25">
        <v>5072.3</v>
      </c>
      <c r="N392" s="25">
        <v>4392.68</v>
      </c>
      <c r="O392" s="25">
        <f>IF(O391=0,0,(O391/O389)/O449)</f>
        <v>3939.967994022416</v>
      </c>
    </row>
    <row r="393" spans="1:15" x14ac:dyDescent="0.2">
      <c r="A393" s="12" t="s">
        <v>24</v>
      </c>
      <c r="B393" s="13" t="s">
        <v>9</v>
      </c>
      <c r="C393" s="26">
        <v>0.1411</v>
      </c>
      <c r="D393" s="26">
        <v>0.22750000000000001</v>
      </c>
      <c r="E393" s="26">
        <v>0.17829999999999999</v>
      </c>
      <c r="F393" s="26">
        <v>0.17460000000000001</v>
      </c>
      <c r="G393" s="26">
        <v>0.17649999999999999</v>
      </c>
      <c r="H393" s="26">
        <v>0.23190000000000002</v>
      </c>
      <c r="I393" s="26">
        <v>0.22489999999999999</v>
      </c>
      <c r="J393" s="26">
        <v>0.25559999999999999</v>
      </c>
      <c r="K393" s="26">
        <v>0.24</v>
      </c>
      <c r="L393" s="26">
        <v>0.1827</v>
      </c>
      <c r="M393" s="26">
        <v>0.28760000000000002</v>
      </c>
      <c r="N393" s="26">
        <v>0.26860000000000001</v>
      </c>
      <c r="O393" s="26">
        <f>IF(O390=0,0,(O391/O390))</f>
        <v>0.21472470929204698</v>
      </c>
    </row>
    <row r="394" spans="1:15" x14ac:dyDescent="0.2">
      <c r="A394" s="14"/>
      <c r="B394" s="14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</row>
    <row r="395" spans="1:15" x14ac:dyDescent="0.2">
      <c r="A395" s="12" t="s">
        <v>24</v>
      </c>
      <c r="B395" s="13" t="s">
        <v>44</v>
      </c>
      <c r="C395" s="24">
        <v>16</v>
      </c>
      <c r="D395" s="24">
        <v>16</v>
      </c>
      <c r="E395" s="24">
        <v>16</v>
      </c>
      <c r="F395" s="24">
        <v>16</v>
      </c>
      <c r="G395" s="24">
        <v>14</v>
      </c>
      <c r="H395" s="24">
        <v>14</v>
      </c>
      <c r="I395" s="24">
        <v>15</v>
      </c>
      <c r="J395" s="24">
        <v>17</v>
      </c>
      <c r="K395" s="24">
        <v>17</v>
      </c>
      <c r="L395" s="24">
        <v>18</v>
      </c>
      <c r="M395" s="24">
        <v>18</v>
      </c>
      <c r="N395" s="24">
        <v>18</v>
      </c>
      <c r="O395" s="24">
        <f>SUM(C395:N395)</f>
        <v>195</v>
      </c>
    </row>
    <row r="396" spans="1:15" x14ac:dyDescent="0.2">
      <c r="A396" s="12" t="s">
        <v>24</v>
      </c>
      <c r="B396" s="18" t="s">
        <v>45</v>
      </c>
      <c r="C396" s="25">
        <v>4575489.5999999996</v>
      </c>
      <c r="D396" s="25">
        <v>4754083</v>
      </c>
      <c r="E396" s="25">
        <v>5088947.5</v>
      </c>
      <c r="F396" s="25">
        <v>4869063.67</v>
      </c>
      <c r="G396" s="25">
        <v>4692361.75</v>
      </c>
      <c r="H396" s="25">
        <v>5047991.28</v>
      </c>
      <c r="I396" s="25">
        <v>4133988.35</v>
      </c>
      <c r="J396" s="25">
        <v>4328555.01</v>
      </c>
      <c r="K396" s="25">
        <v>4768809</v>
      </c>
      <c r="L396" s="25">
        <v>4694206.25</v>
      </c>
      <c r="M396" s="25">
        <v>4828247.3</v>
      </c>
      <c r="N396" s="25">
        <v>4341598.26</v>
      </c>
      <c r="O396" s="25">
        <f>SUM(C396:N396)</f>
        <v>56123340.969999999</v>
      </c>
    </row>
    <row r="397" spans="1:15" x14ac:dyDescent="0.2">
      <c r="A397" s="12" t="s">
        <v>24</v>
      </c>
      <c r="B397" s="18" t="s">
        <v>0</v>
      </c>
      <c r="C397" s="25">
        <v>1074235.6000000001</v>
      </c>
      <c r="D397" s="25">
        <v>1111439</v>
      </c>
      <c r="E397" s="25">
        <v>1196094.5</v>
      </c>
      <c r="F397" s="25">
        <v>1145183.67</v>
      </c>
      <c r="G397" s="25">
        <v>869201.75</v>
      </c>
      <c r="H397" s="25">
        <v>1200993.28</v>
      </c>
      <c r="I397" s="25">
        <v>1100173.3500000001</v>
      </c>
      <c r="J397" s="25">
        <v>1236054.01</v>
      </c>
      <c r="K397" s="25">
        <v>1192172</v>
      </c>
      <c r="L397" s="25">
        <v>1384326.25</v>
      </c>
      <c r="M397" s="25">
        <v>1217450.3</v>
      </c>
      <c r="N397" s="25">
        <v>946781.26</v>
      </c>
      <c r="O397" s="25">
        <f>SUM(C397:N397)</f>
        <v>13674104.970000001</v>
      </c>
    </row>
    <row r="398" spans="1:15" x14ac:dyDescent="0.2">
      <c r="A398" s="12" t="s">
        <v>24</v>
      </c>
      <c r="B398" s="13" t="s">
        <v>8</v>
      </c>
      <c r="C398" s="25">
        <v>2165.8000000000002</v>
      </c>
      <c r="D398" s="25">
        <v>2240.8000000000002</v>
      </c>
      <c r="E398" s="25">
        <v>2491.86</v>
      </c>
      <c r="F398" s="25">
        <v>2308.84</v>
      </c>
      <c r="G398" s="25">
        <v>2069.5300000000002</v>
      </c>
      <c r="H398" s="25">
        <v>2767.27</v>
      </c>
      <c r="I398" s="25">
        <v>2365.96</v>
      </c>
      <c r="J398" s="25">
        <v>2596.75</v>
      </c>
      <c r="K398" s="25">
        <v>2262.19</v>
      </c>
      <c r="L398" s="25">
        <v>2563.5700000000002</v>
      </c>
      <c r="M398" s="25">
        <v>2181.81</v>
      </c>
      <c r="N398" s="25">
        <v>1753.3</v>
      </c>
      <c r="O398" s="25">
        <f>IF(O397=0,0,(O397/O395)/O449)</f>
        <v>2305.433925395153</v>
      </c>
    </row>
    <row r="399" spans="1:15" x14ac:dyDescent="0.2">
      <c r="A399" s="12" t="s">
        <v>24</v>
      </c>
      <c r="B399" s="13" t="s">
        <v>9</v>
      </c>
      <c r="C399" s="26">
        <v>0.23469999999999999</v>
      </c>
      <c r="D399" s="26">
        <v>0.23370000000000002</v>
      </c>
      <c r="E399" s="26">
        <v>0.23499999999999999</v>
      </c>
      <c r="F399" s="26">
        <v>0.2351</v>
      </c>
      <c r="G399" s="26">
        <v>0.1852</v>
      </c>
      <c r="H399" s="26">
        <v>0.2379</v>
      </c>
      <c r="I399" s="26">
        <v>0.2661</v>
      </c>
      <c r="J399" s="26">
        <v>0.28550000000000003</v>
      </c>
      <c r="K399" s="26">
        <v>0.24989999999999998</v>
      </c>
      <c r="L399" s="26">
        <v>0.2949</v>
      </c>
      <c r="M399" s="26">
        <v>0.25209999999999999</v>
      </c>
      <c r="N399" s="26">
        <v>0.218</v>
      </c>
      <c r="O399" s="26">
        <f>IF(O396=0,0,(O397/O396))</f>
        <v>0.24364381616748931</v>
      </c>
    </row>
    <row r="400" spans="1:15" x14ac:dyDescent="0.2">
      <c r="A400" s="14"/>
      <c r="B400" s="14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</row>
    <row r="401" spans="1:15" x14ac:dyDescent="0.2">
      <c r="A401" s="12" t="s">
        <v>24</v>
      </c>
      <c r="B401" s="38" t="s">
        <v>48</v>
      </c>
      <c r="C401" s="24">
        <v>19</v>
      </c>
      <c r="D401" s="24">
        <v>19</v>
      </c>
      <c r="E401" s="24">
        <v>19</v>
      </c>
      <c r="F401" s="24">
        <v>19</v>
      </c>
      <c r="G401" s="24">
        <v>19</v>
      </c>
      <c r="H401" s="24">
        <v>20</v>
      </c>
      <c r="I401" s="24">
        <v>21</v>
      </c>
      <c r="J401" s="24">
        <v>21</v>
      </c>
      <c r="K401" s="24">
        <v>21</v>
      </c>
      <c r="L401" s="24">
        <v>20</v>
      </c>
      <c r="M401" s="24">
        <v>21</v>
      </c>
      <c r="N401" s="24">
        <v>21</v>
      </c>
      <c r="O401" s="24">
        <f>SUM(C401:N401)</f>
        <v>240</v>
      </c>
    </row>
    <row r="402" spans="1:15" x14ac:dyDescent="0.2">
      <c r="A402" s="12" t="s">
        <v>24</v>
      </c>
      <c r="B402" s="39" t="s">
        <v>49</v>
      </c>
      <c r="C402" s="25">
        <v>10392989.310000001</v>
      </c>
      <c r="D402" s="25">
        <v>11140161.4</v>
      </c>
      <c r="E402" s="25">
        <v>11641205.380000001</v>
      </c>
      <c r="F402" s="25">
        <v>13776123.07</v>
      </c>
      <c r="G402" s="25">
        <v>12038430.65</v>
      </c>
      <c r="H402" s="25">
        <v>12079996.5</v>
      </c>
      <c r="I402" s="25">
        <v>11733777.51</v>
      </c>
      <c r="J402" s="25">
        <v>11195191.9</v>
      </c>
      <c r="K402" s="25">
        <v>11605576.35</v>
      </c>
      <c r="L402" s="25">
        <v>12001049.140000001</v>
      </c>
      <c r="M402" s="25">
        <v>13259959.5</v>
      </c>
      <c r="N402" s="25">
        <v>12909724.300000001</v>
      </c>
      <c r="O402" s="25">
        <f>SUM(C402:N402)</f>
        <v>143774185.01000002</v>
      </c>
    </row>
    <row r="403" spans="1:15" x14ac:dyDescent="0.2">
      <c r="A403" s="12" t="s">
        <v>24</v>
      </c>
      <c r="B403" s="18" t="s">
        <v>0</v>
      </c>
      <c r="C403" s="25">
        <v>2073025.81</v>
      </c>
      <c r="D403" s="25">
        <v>1772707.4</v>
      </c>
      <c r="E403" s="25">
        <v>1139161.6299999999</v>
      </c>
      <c r="F403" s="25">
        <v>3071101.57</v>
      </c>
      <c r="G403" s="25">
        <v>2132966.15</v>
      </c>
      <c r="H403" s="25">
        <v>2004570.75</v>
      </c>
      <c r="I403" s="25">
        <v>1621819.26</v>
      </c>
      <c r="J403" s="25">
        <v>2239521.65</v>
      </c>
      <c r="K403" s="25">
        <v>2842272.35</v>
      </c>
      <c r="L403" s="25">
        <v>2056142.64</v>
      </c>
      <c r="M403" s="25">
        <v>2257276.25</v>
      </c>
      <c r="N403" s="25">
        <v>2299691.2999999998</v>
      </c>
      <c r="O403" s="25">
        <f>SUM(C403:N403)</f>
        <v>25510256.760000002</v>
      </c>
    </row>
    <row r="404" spans="1:15" x14ac:dyDescent="0.2">
      <c r="A404" s="12" t="s">
        <v>24</v>
      </c>
      <c r="B404" s="13" t="s">
        <v>8</v>
      </c>
      <c r="C404" s="25">
        <v>3519.57</v>
      </c>
      <c r="D404" s="25">
        <v>3009.69</v>
      </c>
      <c r="E404" s="25">
        <v>1998.53</v>
      </c>
      <c r="F404" s="25">
        <v>5214.09</v>
      </c>
      <c r="G404" s="25">
        <v>3742.05</v>
      </c>
      <c r="H404" s="25">
        <v>3233.18</v>
      </c>
      <c r="I404" s="25">
        <v>2491.27</v>
      </c>
      <c r="J404" s="25">
        <v>3808.71</v>
      </c>
      <c r="K404" s="25">
        <v>4366.01</v>
      </c>
      <c r="L404" s="25">
        <v>3426.9</v>
      </c>
      <c r="M404" s="25">
        <v>3467.4</v>
      </c>
      <c r="N404" s="25">
        <v>3650.3</v>
      </c>
      <c r="O404" s="25">
        <f>IF(O403=0=0,(O403/O401)/O449)</f>
        <v>3494.5557205479454</v>
      </c>
    </row>
    <row r="405" spans="1:15" x14ac:dyDescent="0.2">
      <c r="A405" s="12" t="s">
        <v>24</v>
      </c>
      <c r="B405" s="13" t="s">
        <v>9</v>
      </c>
      <c r="C405" s="26">
        <v>0.19940000000000002</v>
      </c>
      <c r="D405" s="26">
        <v>0.15909999999999999</v>
      </c>
      <c r="E405" s="26">
        <v>9.7799999999999998E-2</v>
      </c>
      <c r="F405" s="26">
        <v>0.22289999999999999</v>
      </c>
      <c r="G405" s="26">
        <v>0.17710000000000001</v>
      </c>
      <c r="H405" s="26">
        <v>0.16589999999999999</v>
      </c>
      <c r="I405" s="26">
        <v>0.13819999999999999</v>
      </c>
      <c r="J405" s="26">
        <v>0.2</v>
      </c>
      <c r="K405" s="26">
        <v>0.24489999999999998</v>
      </c>
      <c r="L405" s="26">
        <v>0.17129999999999998</v>
      </c>
      <c r="M405" s="26">
        <v>0.17019999999999999</v>
      </c>
      <c r="N405" s="26">
        <v>0.17809999999999998</v>
      </c>
      <c r="O405" s="26">
        <f>IF(O402=0,0,(O403/O402))</f>
        <v>0.17743280379732754</v>
      </c>
    </row>
    <row r="406" spans="1:15" x14ac:dyDescent="0.2">
      <c r="A406" s="14"/>
      <c r="B406" s="14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</row>
    <row r="407" spans="1:15" x14ac:dyDescent="0.2">
      <c r="A407" s="12" t="s">
        <v>24</v>
      </c>
      <c r="B407" s="38" t="s">
        <v>52</v>
      </c>
      <c r="C407" s="24">
        <v>0</v>
      </c>
      <c r="D407" s="24">
        <v>0</v>
      </c>
      <c r="E407" s="24">
        <v>0</v>
      </c>
      <c r="F407" s="24">
        <v>0</v>
      </c>
      <c r="G407" s="24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f>SUM(C407:N407)</f>
        <v>0</v>
      </c>
    </row>
    <row r="408" spans="1:15" x14ac:dyDescent="0.2">
      <c r="A408" s="12" t="s">
        <v>24</v>
      </c>
      <c r="B408" s="39" t="s">
        <v>53</v>
      </c>
      <c r="C408" s="25">
        <v>0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f>SUM(C408:N408)</f>
        <v>0</v>
      </c>
    </row>
    <row r="409" spans="1:15" x14ac:dyDescent="0.2">
      <c r="A409" s="12" t="s">
        <v>24</v>
      </c>
      <c r="B409" s="18" t="s">
        <v>0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f>SUM(C409:N409)</f>
        <v>0</v>
      </c>
    </row>
    <row r="410" spans="1:15" x14ac:dyDescent="0.2">
      <c r="A410" s="12" t="s">
        <v>24</v>
      </c>
      <c r="B410" s="13" t="s">
        <v>8</v>
      </c>
      <c r="C410" s="25">
        <v>0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 t="b">
        <f>IF(O409=0=0,(O409/O407)/O449)</f>
        <v>0</v>
      </c>
    </row>
    <row r="411" spans="1:15" x14ac:dyDescent="0.2">
      <c r="A411" s="12" t="s">
        <v>24</v>
      </c>
      <c r="B411" s="13" t="s">
        <v>9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f>IF(O408=0,0,(O409/O408))</f>
        <v>0</v>
      </c>
    </row>
    <row r="412" spans="1:15" x14ac:dyDescent="0.2">
      <c r="A412" s="14"/>
      <c r="B412" s="14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</row>
    <row r="413" spans="1:15" x14ac:dyDescent="0.2">
      <c r="A413" s="12" t="s">
        <v>24</v>
      </c>
      <c r="B413" s="38" t="s">
        <v>54</v>
      </c>
      <c r="C413" s="24">
        <v>0</v>
      </c>
      <c r="D413" s="24">
        <v>0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f>SUM(C413:N413)</f>
        <v>0</v>
      </c>
    </row>
    <row r="414" spans="1:15" x14ac:dyDescent="0.2">
      <c r="A414" s="12" t="s">
        <v>24</v>
      </c>
      <c r="B414" s="39" t="s">
        <v>55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f>SUM(C414:N414)</f>
        <v>0</v>
      </c>
    </row>
    <row r="415" spans="1:15" x14ac:dyDescent="0.2">
      <c r="A415" s="12" t="s">
        <v>24</v>
      </c>
      <c r="B415" s="18" t="s">
        <v>0</v>
      </c>
      <c r="C415" s="25">
        <v>0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f>SUM(C415:N415)</f>
        <v>0</v>
      </c>
    </row>
    <row r="416" spans="1:15" x14ac:dyDescent="0.2">
      <c r="A416" s="12" t="s">
        <v>24</v>
      </c>
      <c r="B416" s="13" t="s">
        <v>8</v>
      </c>
      <c r="C416" s="25">
        <v>0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 t="b">
        <f>IF(O415=0=0,(O415/O413)/O449)</f>
        <v>0</v>
      </c>
    </row>
    <row r="417" spans="1:15" x14ac:dyDescent="0.2">
      <c r="A417" s="12" t="s">
        <v>24</v>
      </c>
      <c r="B417" s="13" t="s">
        <v>9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f>IF(O414=0,0,(O415/O414))</f>
        <v>0</v>
      </c>
    </row>
    <row r="418" spans="1:15" x14ac:dyDescent="0.2">
      <c r="A418" s="14"/>
      <c r="B418" s="14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</row>
    <row r="419" spans="1:15" x14ac:dyDescent="0.2">
      <c r="A419" s="12" t="s">
        <v>24</v>
      </c>
      <c r="B419" s="38" t="s">
        <v>50</v>
      </c>
      <c r="C419" s="24">
        <v>0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f>SUM(C419:N419)</f>
        <v>0</v>
      </c>
    </row>
    <row r="420" spans="1:15" x14ac:dyDescent="0.2">
      <c r="A420" s="12" t="s">
        <v>24</v>
      </c>
      <c r="B420" s="39" t="s">
        <v>51</v>
      </c>
      <c r="C420" s="25">
        <v>0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f>SUM(C420:N420)</f>
        <v>0</v>
      </c>
    </row>
    <row r="421" spans="1:15" x14ac:dyDescent="0.2">
      <c r="A421" s="12" t="s">
        <v>24</v>
      </c>
      <c r="B421" s="18" t="s">
        <v>0</v>
      </c>
      <c r="C421" s="25">
        <v>0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f>SUM(C421:N421)</f>
        <v>0</v>
      </c>
    </row>
    <row r="422" spans="1:15" x14ac:dyDescent="0.2">
      <c r="A422" s="12" t="s">
        <v>24</v>
      </c>
      <c r="B422" s="13" t="s">
        <v>8</v>
      </c>
      <c r="C422" s="25">
        <v>0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 t="b">
        <f>IF(O421=0=0,(O421/O419)/O449)</f>
        <v>0</v>
      </c>
    </row>
    <row r="423" spans="1:15" x14ac:dyDescent="0.2">
      <c r="A423" s="12" t="s">
        <v>24</v>
      </c>
      <c r="B423" s="13" t="s">
        <v>9</v>
      </c>
      <c r="C423" s="26">
        <v>0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f>IF(O420=0,0,(O421/O420))</f>
        <v>0</v>
      </c>
    </row>
    <row r="424" spans="1:15" x14ac:dyDescent="0.2">
      <c r="A424" s="14"/>
      <c r="B424" s="14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</row>
    <row r="425" spans="1:15" x14ac:dyDescent="0.2">
      <c r="A425" s="12" t="s">
        <v>24</v>
      </c>
      <c r="B425" s="38" t="s">
        <v>56</v>
      </c>
      <c r="C425" s="24">
        <v>0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f>SUM(C425:N425)</f>
        <v>0</v>
      </c>
    </row>
    <row r="426" spans="1:15" x14ac:dyDescent="0.2">
      <c r="A426" s="12" t="s">
        <v>24</v>
      </c>
      <c r="B426" s="39" t="s">
        <v>57</v>
      </c>
      <c r="C426" s="25">
        <v>0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f>SUM(C426:N426)</f>
        <v>0</v>
      </c>
    </row>
    <row r="427" spans="1:15" x14ac:dyDescent="0.2">
      <c r="A427" s="12" t="s">
        <v>24</v>
      </c>
      <c r="B427" s="18" t="s">
        <v>0</v>
      </c>
      <c r="C427" s="25">
        <v>0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f>SUM(C427:N427)</f>
        <v>0</v>
      </c>
    </row>
    <row r="428" spans="1:15" x14ac:dyDescent="0.2">
      <c r="A428" s="12" t="s">
        <v>24</v>
      </c>
      <c r="B428" s="13" t="s">
        <v>8</v>
      </c>
      <c r="C428" s="25">
        <v>0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 t="b">
        <f>IF(O427=0=0,(O427/O425)/O449)</f>
        <v>0</v>
      </c>
    </row>
    <row r="429" spans="1:15" x14ac:dyDescent="0.2">
      <c r="A429" s="12" t="s">
        <v>24</v>
      </c>
      <c r="B429" s="13" t="s">
        <v>9</v>
      </c>
      <c r="C429" s="26">
        <v>0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f>IF(O426=0,0,(O427/O426))</f>
        <v>0</v>
      </c>
    </row>
    <row r="430" spans="1:15" x14ac:dyDescent="0.2">
      <c r="A430" s="14"/>
      <c r="B430" s="14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</row>
    <row r="431" spans="1:15" x14ac:dyDescent="0.2">
      <c r="A431" s="12" t="s">
        <v>24</v>
      </c>
      <c r="B431" s="38" t="s">
        <v>58</v>
      </c>
      <c r="C431" s="24">
        <v>3</v>
      </c>
      <c r="D431" s="24">
        <v>3</v>
      </c>
      <c r="E431" s="24">
        <v>3</v>
      </c>
      <c r="F431" s="24">
        <v>3</v>
      </c>
      <c r="G431" s="24">
        <v>3</v>
      </c>
      <c r="H431" s="24">
        <v>3</v>
      </c>
      <c r="I431" s="24">
        <v>3</v>
      </c>
      <c r="J431" s="24">
        <v>3</v>
      </c>
      <c r="K431" s="24">
        <v>3</v>
      </c>
      <c r="L431" s="24">
        <v>3</v>
      </c>
      <c r="M431" s="24">
        <v>3</v>
      </c>
      <c r="N431" s="24">
        <v>3</v>
      </c>
      <c r="O431" s="24">
        <f>SUM(C431:N431)</f>
        <v>36</v>
      </c>
    </row>
    <row r="432" spans="1:15" x14ac:dyDescent="0.2">
      <c r="A432" s="12" t="s">
        <v>24</v>
      </c>
      <c r="B432" s="39" t="s">
        <v>60</v>
      </c>
      <c r="C432" s="25">
        <v>78440.5</v>
      </c>
      <c r="D432" s="25">
        <v>56783.78</v>
      </c>
      <c r="E432" s="25">
        <v>55142.7</v>
      </c>
      <c r="F432" s="25">
        <v>66262.25</v>
      </c>
      <c r="G432" s="25">
        <v>54555.59</v>
      </c>
      <c r="H432" s="25">
        <v>39984.9</v>
      </c>
      <c r="I432" s="25">
        <v>37401.449999999997</v>
      </c>
      <c r="J432" s="25">
        <v>29919.45</v>
      </c>
      <c r="K432" s="25">
        <v>57257.9</v>
      </c>
      <c r="L432" s="25">
        <v>73388.45</v>
      </c>
      <c r="M432" s="25">
        <v>51268.9</v>
      </c>
      <c r="N432" s="25">
        <v>49389.95</v>
      </c>
      <c r="O432" s="25">
        <f>SUM(C432:N432)</f>
        <v>649795.81999999995</v>
      </c>
    </row>
    <row r="433" spans="1:15" x14ac:dyDescent="0.2">
      <c r="A433" s="12" t="s">
        <v>24</v>
      </c>
      <c r="B433" s="18" t="s">
        <v>0</v>
      </c>
      <c r="C433" s="25">
        <v>26531.63</v>
      </c>
      <c r="D433" s="25">
        <v>11736.15</v>
      </c>
      <c r="E433" s="25">
        <v>12224.94</v>
      </c>
      <c r="F433" s="25">
        <v>25670.92</v>
      </c>
      <c r="G433" s="25">
        <v>2169.91</v>
      </c>
      <c r="H433" s="25">
        <v>-2904.54</v>
      </c>
      <c r="I433" s="25">
        <v>11566.65</v>
      </c>
      <c r="J433" s="25">
        <v>13006.75</v>
      </c>
      <c r="K433" s="25">
        <v>18695.240000000002</v>
      </c>
      <c r="L433" s="25">
        <v>27440.38</v>
      </c>
      <c r="M433" s="25">
        <v>15536.63</v>
      </c>
      <c r="N433" s="25">
        <v>14179.8</v>
      </c>
      <c r="O433" s="25">
        <f>SUM(C433:N433)</f>
        <v>175854.46</v>
      </c>
    </row>
    <row r="434" spans="1:15" x14ac:dyDescent="0.2">
      <c r="A434" s="12" t="s">
        <v>24</v>
      </c>
      <c r="B434" s="13" t="s">
        <v>8</v>
      </c>
      <c r="C434" s="25">
        <v>285.29000000000002</v>
      </c>
      <c r="D434" s="25">
        <v>126.2</v>
      </c>
      <c r="E434" s="25">
        <v>135.83000000000001</v>
      </c>
      <c r="F434" s="25">
        <v>414.05</v>
      </c>
      <c r="G434" s="25">
        <v>24.11</v>
      </c>
      <c r="H434" s="25">
        <v>-31.23</v>
      </c>
      <c r="I434" s="25">
        <v>124.37</v>
      </c>
      <c r="J434" s="25">
        <v>154.84</v>
      </c>
      <c r="K434" s="25">
        <v>201.02</v>
      </c>
      <c r="L434" s="25">
        <v>304.89</v>
      </c>
      <c r="M434" s="25">
        <v>167.06</v>
      </c>
      <c r="N434" s="25">
        <v>157.55000000000001</v>
      </c>
      <c r="O434" s="25">
        <f>IF(O433=0,0,(O433/O431)/O449)</f>
        <v>160.59768036529678</v>
      </c>
    </row>
    <row r="435" spans="1:15" x14ac:dyDescent="0.2">
      <c r="A435" s="12" t="s">
        <v>24</v>
      </c>
      <c r="B435" s="13" t="s">
        <v>9</v>
      </c>
      <c r="C435" s="26">
        <v>0.3382</v>
      </c>
      <c r="D435" s="26">
        <v>0.20660000000000001</v>
      </c>
      <c r="E435" s="26">
        <v>0.22159999999999999</v>
      </c>
      <c r="F435" s="26">
        <v>0.38740000000000002</v>
      </c>
      <c r="G435" s="26">
        <v>3.9699999999999999E-2</v>
      </c>
      <c r="H435" s="26">
        <v>-7.2599999999999998E-2</v>
      </c>
      <c r="I435" s="26">
        <v>0.30920000000000003</v>
      </c>
      <c r="J435" s="26">
        <v>0.43469999999999998</v>
      </c>
      <c r="K435" s="26">
        <v>0.32650000000000001</v>
      </c>
      <c r="L435" s="26">
        <v>0.37390000000000001</v>
      </c>
      <c r="M435" s="26">
        <v>0.30299999999999999</v>
      </c>
      <c r="N435" s="26">
        <v>0.28699999999999998</v>
      </c>
      <c r="O435" s="26">
        <f>IF(O432=0,0,(O433/O432))</f>
        <v>0.27063033431024536</v>
      </c>
    </row>
    <row r="436" spans="1:15" x14ac:dyDescent="0.2">
      <c r="A436" s="14"/>
      <c r="B436" s="14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</row>
    <row r="437" spans="1:15" x14ac:dyDescent="0.2">
      <c r="A437" s="12" t="s">
        <v>24</v>
      </c>
      <c r="B437" s="38" t="s">
        <v>59</v>
      </c>
      <c r="C437" s="24">
        <v>0</v>
      </c>
      <c r="D437" s="24">
        <v>0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f>SUM(C437:N437)</f>
        <v>0</v>
      </c>
    </row>
    <row r="438" spans="1:15" x14ac:dyDescent="0.2">
      <c r="A438" s="12" t="s">
        <v>24</v>
      </c>
      <c r="B438" s="39" t="s">
        <v>61</v>
      </c>
      <c r="C438" s="25">
        <v>0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f>SUM(C438:N438)</f>
        <v>0</v>
      </c>
    </row>
    <row r="439" spans="1:15" x14ac:dyDescent="0.2">
      <c r="A439" s="12" t="s">
        <v>24</v>
      </c>
      <c r="B439" s="18" t="s">
        <v>0</v>
      </c>
      <c r="C439" s="25">
        <v>0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f>SUM(C439:N439)</f>
        <v>0</v>
      </c>
    </row>
    <row r="440" spans="1:15" x14ac:dyDescent="0.2">
      <c r="A440" s="12" t="s">
        <v>24</v>
      </c>
      <c r="B440" s="13" t="s">
        <v>8</v>
      </c>
      <c r="C440" s="25">
        <v>0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25">
        <v>0</v>
      </c>
      <c r="N440" s="25">
        <v>0</v>
      </c>
      <c r="O440" s="25" t="b">
        <f>IF(O439=0=0,(O439/O437)/O449)</f>
        <v>0</v>
      </c>
    </row>
    <row r="441" spans="1:15" x14ac:dyDescent="0.2">
      <c r="A441" s="12" t="s">
        <v>24</v>
      </c>
      <c r="B441" s="13" t="s">
        <v>9</v>
      </c>
      <c r="C441" s="26">
        <v>0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f>IF(O438=0,0,(O439/O438))</f>
        <v>0</v>
      </c>
    </row>
    <row r="442" spans="1:15" x14ac:dyDescent="0.2">
      <c r="A442" s="14"/>
      <c r="B442" s="1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x14ac:dyDescent="0.2">
      <c r="A443" s="12" t="s">
        <v>24</v>
      </c>
      <c r="B443" s="15" t="s">
        <v>19</v>
      </c>
      <c r="C443" s="24">
        <v>6240</v>
      </c>
      <c r="D443" s="24">
        <v>6251</v>
      </c>
      <c r="E443" s="24">
        <v>6351</v>
      </c>
      <c r="F443" s="24">
        <v>6391</v>
      </c>
      <c r="G443" s="24">
        <v>6402</v>
      </c>
      <c r="H443" s="24">
        <v>6462</v>
      </c>
      <c r="I443" s="24">
        <v>6538</v>
      </c>
      <c r="J443" s="24">
        <v>6555</v>
      </c>
      <c r="K443" s="24">
        <v>6573</v>
      </c>
      <c r="L443" s="24">
        <v>6558</v>
      </c>
      <c r="M443" s="24">
        <v>6542</v>
      </c>
      <c r="N443" s="24">
        <v>6532</v>
      </c>
      <c r="O443" s="24">
        <f>SUM(C443:N443)</f>
        <v>77395</v>
      </c>
    </row>
    <row r="444" spans="1:15" x14ac:dyDescent="0.2">
      <c r="A444" s="12" t="s">
        <v>24</v>
      </c>
      <c r="B444" s="17" t="s">
        <v>20</v>
      </c>
      <c r="C444" s="25">
        <v>70298037.109999999</v>
      </c>
      <c r="D444" s="25">
        <v>65874458.049999997</v>
      </c>
      <c r="E444" s="25">
        <v>65444343</v>
      </c>
      <c r="F444" s="25">
        <v>66787079.579999998</v>
      </c>
      <c r="G444" s="25">
        <v>60830389.549999997</v>
      </c>
      <c r="H444" s="25">
        <v>62520609.340000004</v>
      </c>
      <c r="I444" s="25">
        <v>59151415.93</v>
      </c>
      <c r="J444" s="25">
        <v>58303398.969999999</v>
      </c>
      <c r="K444" s="25">
        <v>68101910.739999995</v>
      </c>
      <c r="L444" s="25">
        <v>68838339.909999996</v>
      </c>
      <c r="M444" s="25">
        <v>69179226.359999999</v>
      </c>
      <c r="N444" s="25">
        <v>64265396.659999996</v>
      </c>
      <c r="O444" s="25">
        <f>SUM(C444:N444)</f>
        <v>779594605.19999993</v>
      </c>
    </row>
    <row r="445" spans="1:15" x14ac:dyDescent="0.2">
      <c r="A445" s="12" t="s">
        <v>24</v>
      </c>
      <c r="B445" s="17" t="s">
        <v>8</v>
      </c>
      <c r="C445" s="25">
        <v>363.41</v>
      </c>
      <c r="D445" s="25">
        <v>339.94</v>
      </c>
      <c r="E445" s="25">
        <v>343.49</v>
      </c>
      <c r="F445" s="25">
        <v>337.16</v>
      </c>
      <c r="G445" s="25">
        <v>316.73</v>
      </c>
      <c r="H445" s="25">
        <v>312.10000000000002</v>
      </c>
      <c r="I445" s="25">
        <v>291.85000000000002</v>
      </c>
      <c r="J445" s="25">
        <v>317.66000000000003</v>
      </c>
      <c r="K445" s="25">
        <v>334.22</v>
      </c>
      <c r="L445" s="25">
        <v>349.89</v>
      </c>
      <c r="M445" s="25">
        <v>341.12</v>
      </c>
      <c r="N445" s="25">
        <v>327.95</v>
      </c>
      <c r="O445" s="25">
        <f>IF(O443=0,0,(O444/O443/O449))</f>
        <v>331.16490171482877</v>
      </c>
    </row>
    <row r="446" spans="1:15" x14ac:dyDescent="0.2">
      <c r="A446" s="14"/>
      <c r="B446" s="17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</row>
    <row r="447" spans="1:15" x14ac:dyDescent="0.2">
      <c r="A447" s="12" t="s">
        <v>24</v>
      </c>
      <c r="B447" s="17" t="s">
        <v>21</v>
      </c>
      <c r="C447" s="25">
        <v>5246577.29</v>
      </c>
      <c r="D447" s="25">
        <v>10417939.26</v>
      </c>
      <c r="E447" s="25">
        <v>10872709.51</v>
      </c>
      <c r="F447" s="25">
        <v>11646869.01</v>
      </c>
      <c r="G447" s="25">
        <v>10823327.02</v>
      </c>
      <c r="H447" s="25">
        <v>11464094.41</v>
      </c>
      <c r="I447" s="25">
        <v>11037779.369999999</v>
      </c>
      <c r="J447" s="25">
        <v>11065872.300000001</v>
      </c>
      <c r="K447" s="25">
        <v>13114040.02</v>
      </c>
      <c r="L447" s="25">
        <v>13217312.279999999</v>
      </c>
      <c r="M447" s="25">
        <v>13481839.199999999</v>
      </c>
      <c r="N447" s="25">
        <v>12585890.43</v>
      </c>
      <c r="O447" s="25">
        <f>SUM(C447:N447)</f>
        <v>134974250.09999999</v>
      </c>
    </row>
    <row r="448" spans="1:15" x14ac:dyDescent="0.2">
      <c r="A448" s="12" t="s">
        <v>24</v>
      </c>
      <c r="B448" s="17" t="s">
        <v>46</v>
      </c>
      <c r="C448" s="24">
        <v>15</v>
      </c>
      <c r="D448" s="24">
        <v>15</v>
      </c>
      <c r="E448" s="24">
        <v>15</v>
      </c>
      <c r="F448" s="24">
        <v>15</v>
      </c>
      <c r="G448" s="24">
        <v>15</v>
      </c>
      <c r="H448" s="24">
        <v>15</v>
      </c>
      <c r="I448" s="24">
        <v>15</v>
      </c>
      <c r="J448" s="24">
        <v>15</v>
      </c>
      <c r="K448" s="24">
        <v>15</v>
      </c>
      <c r="L448" s="24">
        <v>15</v>
      </c>
      <c r="M448" s="24">
        <v>15</v>
      </c>
      <c r="N448" s="24">
        <v>15</v>
      </c>
      <c r="O448" s="24">
        <f>AVERAGE(C448:N448)</f>
        <v>15</v>
      </c>
    </row>
    <row r="449" spans="1:15" x14ac:dyDescent="0.2">
      <c r="A449" s="12" t="s">
        <v>24</v>
      </c>
      <c r="B449" s="17" t="s">
        <v>22</v>
      </c>
      <c r="C449" s="37">
        <v>31</v>
      </c>
      <c r="D449" s="37">
        <v>31</v>
      </c>
      <c r="E449" s="37">
        <v>30</v>
      </c>
      <c r="F449" s="37">
        <v>31</v>
      </c>
      <c r="G449" s="37">
        <v>30</v>
      </c>
      <c r="H449" s="37">
        <v>31</v>
      </c>
      <c r="I449" s="37">
        <v>31</v>
      </c>
      <c r="J449" s="37">
        <v>28</v>
      </c>
      <c r="K449" s="37">
        <v>31</v>
      </c>
      <c r="L449" s="37">
        <v>30</v>
      </c>
      <c r="M449" s="37">
        <v>31</v>
      </c>
      <c r="N449" s="37">
        <v>30</v>
      </c>
      <c r="O449" s="37">
        <f>(((C448*C449)+(D448*D449)+(E448*E449)+(F448*F449)+(G448*G449)+(H448*H449)+(I448*I449)+(J448*J449)+(K448*K449)+(L448*L449)+(M448*M449)+(N448*N449))/$O$448)/COUNTIF(C449:N449,"&gt;0")</f>
        <v>30.416666666666668</v>
      </c>
    </row>
    <row r="450" spans="1:15" x14ac:dyDescent="0.2">
      <c r="A450" s="12"/>
      <c r="B450" s="17"/>
      <c r="C450" s="19"/>
      <c r="D450" s="19"/>
      <c r="E450" s="19"/>
      <c r="F450" s="19"/>
      <c r="G450" s="19"/>
      <c r="H450" s="23"/>
      <c r="I450" s="23"/>
      <c r="J450" s="23"/>
      <c r="K450" s="23"/>
      <c r="L450" s="23"/>
      <c r="M450" s="23"/>
      <c r="N450" s="23"/>
      <c r="O450" s="19"/>
    </row>
    <row r="451" spans="1:15" ht="20.25" x14ac:dyDescent="0.3">
      <c r="A451" s="20"/>
      <c r="B451" s="21"/>
      <c r="C451" s="16"/>
      <c r="D451" s="16"/>
      <c r="E451" s="16"/>
      <c r="F451" s="16"/>
      <c r="G451" s="16"/>
      <c r="O451" s="16"/>
    </row>
    <row r="452" spans="1:15" x14ac:dyDescent="0.2">
      <c r="A452" s="14"/>
      <c r="B452" s="12"/>
      <c r="C452" s="22" t="s">
        <v>31</v>
      </c>
      <c r="D452" s="22" t="s">
        <v>32</v>
      </c>
      <c r="E452" s="22" t="s">
        <v>47</v>
      </c>
      <c r="F452" s="22" t="s">
        <v>1</v>
      </c>
      <c r="G452" s="22" t="s">
        <v>2</v>
      </c>
      <c r="H452" s="1" t="s">
        <v>3</v>
      </c>
      <c r="I452" s="1" t="s">
        <v>4</v>
      </c>
      <c r="J452" s="1" t="s">
        <v>27</v>
      </c>
      <c r="K452" s="1" t="s">
        <v>28</v>
      </c>
      <c r="L452" s="1" t="s">
        <v>29</v>
      </c>
      <c r="M452" s="1" t="s">
        <v>30</v>
      </c>
      <c r="N452" s="1" t="s">
        <v>40</v>
      </c>
      <c r="O452" s="22" t="s">
        <v>26</v>
      </c>
    </row>
    <row r="453" spans="1:15" x14ac:dyDescent="0.2">
      <c r="A453" s="12" t="s">
        <v>25</v>
      </c>
      <c r="B453" s="13" t="s">
        <v>6</v>
      </c>
      <c r="C453" s="24">
        <f t="shared" ref="C453:N455" si="126">SUM(C459+C465+C471+C477+C483+C489+C495+C501+C507+C513)</f>
        <v>1688</v>
      </c>
      <c r="D453" s="24">
        <f t="shared" si="126"/>
        <v>1697</v>
      </c>
      <c r="E453" s="24">
        <f t="shared" si="126"/>
        <v>1704</v>
      </c>
      <c r="F453" s="24">
        <f t="shared" si="126"/>
        <v>1723</v>
      </c>
      <c r="G453" s="24">
        <f t="shared" si="126"/>
        <v>1728</v>
      </c>
      <c r="H453" s="24">
        <f t="shared" si="126"/>
        <v>1720</v>
      </c>
      <c r="I453" s="24">
        <f t="shared" si="126"/>
        <v>1705</v>
      </c>
      <c r="J453" s="24">
        <f t="shared" si="126"/>
        <v>1683</v>
      </c>
      <c r="K453" s="24">
        <f t="shared" si="126"/>
        <v>1717</v>
      </c>
      <c r="L453" s="24">
        <f t="shared" si="126"/>
        <v>1737</v>
      </c>
      <c r="M453" s="24">
        <f t="shared" si="126"/>
        <v>1631</v>
      </c>
      <c r="N453" s="24">
        <f t="shared" si="126"/>
        <v>1727</v>
      </c>
      <c r="O453" s="24">
        <f>SUM(C453:N453)</f>
        <v>20460</v>
      </c>
    </row>
    <row r="454" spans="1:15" x14ac:dyDescent="0.2">
      <c r="A454" s="12" t="s">
        <v>25</v>
      </c>
      <c r="B454" s="13" t="s">
        <v>7</v>
      </c>
      <c r="C454" s="25">
        <f t="shared" si="126"/>
        <v>82287733.359999999</v>
      </c>
      <c r="D454" s="25">
        <f t="shared" si="126"/>
        <v>93727155.540000007</v>
      </c>
      <c r="E454" s="25">
        <f t="shared" si="126"/>
        <v>88117357.209999993</v>
      </c>
      <c r="F454" s="25">
        <f t="shared" si="126"/>
        <v>89003753.609999999</v>
      </c>
      <c r="G454" s="25">
        <f t="shared" si="126"/>
        <v>81866782.460000008</v>
      </c>
      <c r="H454" s="25">
        <f t="shared" si="126"/>
        <v>82308333.049999997</v>
      </c>
      <c r="I454" s="25">
        <f t="shared" si="126"/>
        <v>80401452.439999998</v>
      </c>
      <c r="J454" s="25">
        <f t="shared" si="126"/>
        <v>78659726.939999998</v>
      </c>
      <c r="K454" s="25">
        <f t="shared" si="126"/>
        <v>87631501.400000006</v>
      </c>
      <c r="L454" s="25">
        <f t="shared" si="126"/>
        <v>94332895.659999996</v>
      </c>
      <c r="M454" s="25">
        <f t="shared" si="126"/>
        <v>82516550.659999996</v>
      </c>
      <c r="N454" s="25">
        <f t="shared" si="126"/>
        <v>85690892.939999998</v>
      </c>
      <c r="O454" s="25">
        <f>SUM(C454:N454)</f>
        <v>1026544135.27</v>
      </c>
    </row>
    <row r="455" spans="1:15" x14ac:dyDescent="0.2">
      <c r="A455" s="12" t="s">
        <v>25</v>
      </c>
      <c r="B455" s="13" t="s">
        <v>0</v>
      </c>
      <c r="C455" s="25">
        <f t="shared" si="126"/>
        <v>7505713.9800000004</v>
      </c>
      <c r="D455" s="25">
        <f t="shared" si="126"/>
        <v>6943542.4199999999</v>
      </c>
      <c r="E455" s="25">
        <f t="shared" si="126"/>
        <v>6962227.6800000016</v>
      </c>
      <c r="F455" s="25">
        <f t="shared" si="126"/>
        <v>6814986.2200000007</v>
      </c>
      <c r="G455" s="25">
        <f t="shared" si="126"/>
        <v>6271098.9299999997</v>
      </c>
      <c r="H455" s="25">
        <f t="shared" si="126"/>
        <v>6698202.6500000013</v>
      </c>
      <c r="I455" s="25">
        <f t="shared" si="126"/>
        <v>6068528.5899999999</v>
      </c>
      <c r="J455" s="25">
        <f t="shared" si="126"/>
        <v>5878190.79</v>
      </c>
      <c r="K455" s="25">
        <f t="shared" si="126"/>
        <v>6747091.8900000006</v>
      </c>
      <c r="L455" s="25">
        <f t="shared" si="126"/>
        <v>7316911.4899999993</v>
      </c>
      <c r="M455" s="25">
        <f t="shared" si="126"/>
        <v>6653708.4000000004</v>
      </c>
      <c r="N455" s="25">
        <f t="shared" si="126"/>
        <v>6184812.8599999994</v>
      </c>
      <c r="O455" s="25">
        <f>SUM(C455:N455)</f>
        <v>80045015.900000006</v>
      </c>
    </row>
    <row r="456" spans="1:15" x14ac:dyDescent="0.2">
      <c r="A456" s="12" t="s">
        <v>25</v>
      </c>
      <c r="B456" s="13" t="s">
        <v>8</v>
      </c>
      <c r="C456" s="25">
        <f t="shared" ref="C456:N456" si="127">IF(C599=0,0,(C455/C453/C599))</f>
        <v>143.43590391377464</v>
      </c>
      <c r="D456" s="25">
        <f t="shared" si="127"/>
        <v>131.98894481722965</v>
      </c>
      <c r="E456" s="25">
        <f t="shared" si="127"/>
        <v>136.1938122065728</v>
      </c>
      <c r="F456" s="25">
        <f>IF(F599=0,0,(F455/F453/F599))</f>
        <v>127.59040345983189</v>
      </c>
      <c r="G456" s="25">
        <f t="shared" si="127"/>
        <v>120.97027256944443</v>
      </c>
      <c r="H456" s="25">
        <f t="shared" si="127"/>
        <v>125.62270536384098</v>
      </c>
      <c r="I456" s="25">
        <f t="shared" si="127"/>
        <v>118.6418101661779</v>
      </c>
      <c r="J456" s="25">
        <f t="shared" si="127"/>
        <v>129.35874628639334</v>
      </c>
      <c r="K456" s="25">
        <f t="shared" si="127"/>
        <v>126.76070208728653</v>
      </c>
      <c r="L456" s="25">
        <f t="shared" si="127"/>
        <v>140.41280924966415</v>
      </c>
      <c r="M456" s="25">
        <f t="shared" si="127"/>
        <v>131.59764245169202</v>
      </c>
      <c r="N456" s="25">
        <f t="shared" si="127"/>
        <v>119.37488631538311</v>
      </c>
      <c r="O456" s="25">
        <f>IF(O455=0,0,(O455/O453/O599))</f>
        <v>129.33119394424114</v>
      </c>
    </row>
    <row r="457" spans="1:15" x14ac:dyDescent="0.2">
      <c r="A457" s="12" t="s">
        <v>25</v>
      </c>
      <c r="B457" s="13" t="s">
        <v>9</v>
      </c>
      <c r="C457" s="26">
        <f t="shared" ref="C457:N457" si="128">IF(C454=0,0,(C455/C454))</f>
        <v>9.1213035935299225E-2</v>
      </c>
      <c r="D457" s="26">
        <f t="shared" si="128"/>
        <v>7.4082504477975958E-2</v>
      </c>
      <c r="E457" s="26">
        <f t="shared" si="128"/>
        <v>7.9010854392826638E-2</v>
      </c>
      <c r="F457" s="26">
        <f t="shared" si="128"/>
        <v>7.6569649521324279E-2</v>
      </c>
      <c r="G457" s="26">
        <f t="shared" si="128"/>
        <v>7.6601262948913978E-2</v>
      </c>
      <c r="H457" s="26">
        <f t="shared" si="128"/>
        <v>8.1379398680459625E-2</v>
      </c>
      <c r="I457" s="26">
        <f t="shared" si="128"/>
        <v>7.5477847797944586E-2</v>
      </c>
      <c r="J457" s="26">
        <f t="shared" si="128"/>
        <v>7.4729356669185509E-2</v>
      </c>
      <c r="K457" s="26">
        <f t="shared" si="128"/>
        <v>7.6993909521216986E-2</v>
      </c>
      <c r="L457" s="26">
        <f t="shared" si="128"/>
        <v>7.7564792629413487E-2</v>
      </c>
      <c r="M457" s="26">
        <f t="shared" si="128"/>
        <v>8.0634834427530111E-2</v>
      </c>
      <c r="N457" s="26">
        <f t="shared" si="128"/>
        <v>7.2175847955401176E-2</v>
      </c>
      <c r="O457" s="26">
        <f>IF(O454=0,0,(O455/O454))</f>
        <v>7.797523082526471E-2</v>
      </c>
    </row>
    <row r="458" spans="1:15" x14ac:dyDescent="0.2">
      <c r="A458" s="14"/>
      <c r="B458" s="15"/>
      <c r="C458" s="27"/>
      <c r="D458" s="27"/>
      <c r="E458" s="27"/>
      <c r="F458" s="27"/>
      <c r="G458" s="27"/>
      <c r="H458" s="28"/>
      <c r="I458" s="28"/>
      <c r="J458" s="28"/>
      <c r="K458" s="28"/>
      <c r="L458" s="28"/>
      <c r="M458" s="28"/>
      <c r="N458" s="28"/>
      <c r="O458" s="27"/>
    </row>
    <row r="459" spans="1:15" x14ac:dyDescent="0.2">
      <c r="A459" s="12" t="s">
        <v>25</v>
      </c>
      <c r="B459" s="17" t="s">
        <v>33</v>
      </c>
      <c r="C459" s="24">
        <v>991</v>
      </c>
      <c r="D459" s="24">
        <v>992</v>
      </c>
      <c r="E459" s="24">
        <v>987</v>
      </c>
      <c r="F459" s="24">
        <v>989</v>
      </c>
      <c r="G459" s="24">
        <v>984</v>
      </c>
      <c r="H459" s="24">
        <v>968</v>
      </c>
      <c r="I459" s="24">
        <v>957</v>
      </c>
      <c r="J459" s="24">
        <v>941</v>
      </c>
      <c r="K459" s="24">
        <v>931</v>
      </c>
      <c r="L459" s="24">
        <v>931</v>
      </c>
      <c r="M459" s="24">
        <v>889</v>
      </c>
      <c r="N459" s="24">
        <v>925</v>
      </c>
      <c r="O459" s="24">
        <f>SUM(C459:N459)</f>
        <v>11485</v>
      </c>
    </row>
    <row r="460" spans="1:15" x14ac:dyDescent="0.2">
      <c r="A460" s="12" t="s">
        <v>25</v>
      </c>
      <c r="B460" s="13" t="s">
        <v>7</v>
      </c>
      <c r="C460" s="25">
        <v>36516103.469999999</v>
      </c>
      <c r="D460" s="25">
        <v>48540719.68</v>
      </c>
      <c r="E460" s="25">
        <v>45040556.119999997</v>
      </c>
      <c r="F460" s="25">
        <v>45588183.920000002</v>
      </c>
      <c r="G460" s="25">
        <v>41533982</v>
      </c>
      <c r="H460" s="25">
        <v>42354316.649999999</v>
      </c>
      <c r="I460" s="25">
        <v>40907441.159999996</v>
      </c>
      <c r="J460" s="25">
        <v>38437275.520000003</v>
      </c>
      <c r="K460" s="25">
        <v>42504497.770000003</v>
      </c>
      <c r="L460" s="25">
        <v>44859309.68</v>
      </c>
      <c r="M460" s="25">
        <v>41351952.219999999</v>
      </c>
      <c r="N460" s="25">
        <v>39364033.049999997</v>
      </c>
      <c r="O460" s="25">
        <f>SUM(C460:N460)</f>
        <v>506998371.23999995</v>
      </c>
    </row>
    <row r="461" spans="1:15" x14ac:dyDescent="0.2">
      <c r="A461" s="12" t="s">
        <v>25</v>
      </c>
      <c r="B461" s="13" t="s">
        <v>0</v>
      </c>
      <c r="C461" s="25">
        <v>4624255.8899999997</v>
      </c>
      <c r="D461" s="25">
        <v>4459414.3</v>
      </c>
      <c r="E461" s="25">
        <v>4276317.7300000004</v>
      </c>
      <c r="F461" s="25">
        <v>4193084.45</v>
      </c>
      <c r="G461" s="25">
        <v>3892587.92</v>
      </c>
      <c r="H461" s="25">
        <v>4089718.84</v>
      </c>
      <c r="I461" s="25">
        <v>3792905.1</v>
      </c>
      <c r="J461" s="25">
        <v>3589173.85</v>
      </c>
      <c r="K461" s="25">
        <v>4002903.41</v>
      </c>
      <c r="L461" s="25">
        <v>4226835</v>
      </c>
      <c r="M461" s="25">
        <v>3951061.62</v>
      </c>
      <c r="N461" s="25">
        <v>3749312.65</v>
      </c>
      <c r="O461" s="25">
        <f>SUM(C461:N461)</f>
        <v>48847570.759999998</v>
      </c>
    </row>
    <row r="462" spans="1:15" x14ac:dyDescent="0.2">
      <c r="A462" s="12" t="s">
        <v>25</v>
      </c>
      <c r="B462" s="13" t="s">
        <v>8</v>
      </c>
      <c r="C462" s="25">
        <v>150.52000000000001</v>
      </c>
      <c r="D462" s="25">
        <v>145.01</v>
      </c>
      <c r="E462" s="25">
        <v>144.41999999999999</v>
      </c>
      <c r="F462" s="25">
        <v>136.77000000000001</v>
      </c>
      <c r="G462" s="25">
        <v>131.86000000000001</v>
      </c>
      <c r="H462" s="25">
        <v>136.29</v>
      </c>
      <c r="I462" s="25">
        <v>132.11000000000001</v>
      </c>
      <c r="J462" s="25">
        <v>141.27000000000001</v>
      </c>
      <c r="K462" s="25">
        <v>138.69999999999999</v>
      </c>
      <c r="L462" s="25">
        <v>151.34</v>
      </c>
      <c r="M462" s="25">
        <v>143.37</v>
      </c>
      <c r="N462" s="25">
        <v>135.11000000000001</v>
      </c>
      <c r="O462" s="25">
        <f>IF(O461=0,0,(O461/O459/O599))</f>
        <v>140.60041163285203</v>
      </c>
    </row>
    <row r="463" spans="1:15" x14ac:dyDescent="0.2">
      <c r="A463" s="12" t="s">
        <v>25</v>
      </c>
      <c r="B463" s="13" t="s">
        <v>9</v>
      </c>
      <c r="C463" s="26">
        <v>0.12659999999999999</v>
      </c>
      <c r="D463" s="26">
        <v>9.1799999999999993E-2</v>
      </c>
      <c r="E463" s="26">
        <v>9.4899999999999998E-2</v>
      </c>
      <c r="F463" s="26">
        <v>9.1899999999999996E-2</v>
      </c>
      <c r="G463" s="26">
        <v>9.3699999999999992E-2</v>
      </c>
      <c r="H463" s="26">
        <v>9.6500000000000002E-2</v>
      </c>
      <c r="I463" s="26">
        <v>9.2699999999999991E-2</v>
      </c>
      <c r="J463" s="26">
        <v>9.3299999999999994E-2</v>
      </c>
      <c r="K463" s="26">
        <v>9.4100000000000003E-2</v>
      </c>
      <c r="L463" s="26">
        <v>9.4200000000000006E-2</v>
      </c>
      <c r="M463" s="26">
        <v>9.5500000000000002E-2</v>
      </c>
      <c r="N463" s="26">
        <v>9.5199999999999993E-2</v>
      </c>
      <c r="O463" s="26">
        <f>IF(O460=0,0,(O461/O460))</f>
        <v>9.6346602929966454E-2</v>
      </c>
    </row>
    <row r="464" spans="1:15" x14ac:dyDescent="0.2">
      <c r="A464" s="14"/>
      <c r="B464" s="15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</row>
    <row r="465" spans="1:15" x14ac:dyDescent="0.2">
      <c r="A465" s="12" t="s">
        <v>25</v>
      </c>
      <c r="B465" s="17" t="s">
        <v>10</v>
      </c>
      <c r="C465" s="24">
        <v>52</v>
      </c>
      <c r="D465" s="24">
        <v>54</v>
      </c>
      <c r="E465" s="24">
        <v>53</v>
      </c>
      <c r="F465" s="24">
        <v>54</v>
      </c>
      <c r="G465" s="24">
        <v>54</v>
      </c>
      <c r="H465" s="24">
        <v>56</v>
      </c>
      <c r="I465" s="24">
        <v>57</v>
      </c>
      <c r="J465" s="24">
        <v>57</v>
      </c>
      <c r="K465" s="24">
        <v>57</v>
      </c>
      <c r="L465" s="24">
        <v>57</v>
      </c>
      <c r="M465" s="24">
        <v>55</v>
      </c>
      <c r="N465" s="24">
        <v>57</v>
      </c>
      <c r="O465" s="24">
        <f>SUM(C465:N465)</f>
        <v>663</v>
      </c>
    </row>
    <row r="466" spans="1:15" x14ac:dyDescent="0.2">
      <c r="A466" s="12" t="s">
        <v>25</v>
      </c>
      <c r="B466" s="13" t="s">
        <v>7</v>
      </c>
      <c r="C466" s="25">
        <v>2492345.65</v>
      </c>
      <c r="D466" s="25">
        <v>2650043.4500000002</v>
      </c>
      <c r="E466" s="25">
        <v>2738155.6</v>
      </c>
      <c r="F466" s="25">
        <v>2471609.5499999998</v>
      </c>
      <c r="G466" s="25">
        <v>2738748.35</v>
      </c>
      <c r="H466" s="25">
        <v>2345179.1</v>
      </c>
      <c r="I466" s="25">
        <v>2489022.4500000002</v>
      </c>
      <c r="J466" s="25">
        <v>2387032.25</v>
      </c>
      <c r="K466" s="25">
        <v>2581149</v>
      </c>
      <c r="L466" s="25">
        <v>2878165.35</v>
      </c>
      <c r="M466" s="25">
        <v>2679486.2999999998</v>
      </c>
      <c r="N466" s="25">
        <v>2719473</v>
      </c>
      <c r="O466" s="25">
        <f>SUM(C466:N466)</f>
        <v>31170410.050000001</v>
      </c>
    </row>
    <row r="467" spans="1:15" x14ac:dyDescent="0.2">
      <c r="A467" s="12" t="s">
        <v>25</v>
      </c>
      <c r="B467" s="13" t="s">
        <v>0</v>
      </c>
      <c r="C467" s="25">
        <v>152438.07</v>
      </c>
      <c r="D467" s="25">
        <v>148978.67000000001</v>
      </c>
      <c r="E467" s="25">
        <v>140128.44</v>
      </c>
      <c r="F467" s="25">
        <v>131351.79</v>
      </c>
      <c r="G467" s="25">
        <v>160039.74</v>
      </c>
      <c r="H467" s="25">
        <v>165426.98000000001</v>
      </c>
      <c r="I467" s="25">
        <v>146093.78</v>
      </c>
      <c r="J467" s="25">
        <v>138047.07999999999</v>
      </c>
      <c r="K467" s="25">
        <v>171063.72</v>
      </c>
      <c r="L467" s="25">
        <v>141742.01999999999</v>
      </c>
      <c r="M467" s="25">
        <v>174396.9</v>
      </c>
      <c r="N467" s="25">
        <v>148555.99</v>
      </c>
      <c r="O467" s="25">
        <f>SUM(C467:N467)</f>
        <v>1818263.18</v>
      </c>
    </row>
    <row r="468" spans="1:15" x14ac:dyDescent="0.2">
      <c r="A468" s="12" t="s">
        <v>25</v>
      </c>
      <c r="B468" s="13" t="s">
        <v>8</v>
      </c>
      <c r="C468" s="25">
        <v>94.56</v>
      </c>
      <c r="D468" s="25">
        <v>89</v>
      </c>
      <c r="E468" s="25">
        <v>88.13</v>
      </c>
      <c r="F468" s="25">
        <v>78.47</v>
      </c>
      <c r="G468" s="25">
        <v>98.79</v>
      </c>
      <c r="H468" s="25">
        <v>95.29</v>
      </c>
      <c r="I468" s="25">
        <v>85.43</v>
      </c>
      <c r="J468" s="25">
        <v>89.7</v>
      </c>
      <c r="K468" s="25">
        <v>96.81</v>
      </c>
      <c r="L468" s="25">
        <v>82.89</v>
      </c>
      <c r="M468" s="25">
        <v>102.29</v>
      </c>
      <c r="N468" s="25">
        <v>86.87</v>
      </c>
      <c r="O468" s="25">
        <f>IF(O467=0,0,(O467/O465/O599))</f>
        <v>90.660443015095424</v>
      </c>
    </row>
    <row r="469" spans="1:15" x14ac:dyDescent="0.2">
      <c r="A469" s="12" t="s">
        <v>25</v>
      </c>
      <c r="B469" s="13" t="s">
        <v>9</v>
      </c>
      <c r="C469" s="26">
        <v>6.1100000000000002E-2</v>
      </c>
      <c r="D469" s="26">
        <v>5.62E-2</v>
      </c>
      <c r="E469" s="26">
        <v>5.1100000000000007E-2</v>
      </c>
      <c r="F469" s="26">
        <v>5.3099999999999994E-2</v>
      </c>
      <c r="G469" s="26">
        <v>5.8400000000000001E-2</v>
      </c>
      <c r="H469" s="26">
        <v>7.0499999999999993E-2</v>
      </c>
      <c r="I469" s="26">
        <v>5.8600000000000006E-2</v>
      </c>
      <c r="J469" s="26">
        <v>5.7800000000000004E-2</v>
      </c>
      <c r="K469" s="26">
        <v>6.6199999999999995E-2</v>
      </c>
      <c r="L469" s="26">
        <v>4.9200000000000001E-2</v>
      </c>
      <c r="M469" s="26">
        <v>6.5000000000000002E-2</v>
      </c>
      <c r="N469" s="26">
        <v>5.4600000000000003E-2</v>
      </c>
      <c r="O469" s="26">
        <f>IF(O466=0,0,(O467/O466))</f>
        <v>5.8332988789154536E-2</v>
      </c>
    </row>
    <row r="470" spans="1:15" x14ac:dyDescent="0.2">
      <c r="A470" s="14"/>
      <c r="B470" s="15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</row>
    <row r="471" spans="1:15" x14ac:dyDescent="0.2">
      <c r="A471" s="12" t="s">
        <v>25</v>
      </c>
      <c r="B471" s="17" t="s">
        <v>11</v>
      </c>
      <c r="C471" s="24">
        <v>0</v>
      </c>
      <c r="D471" s="24">
        <v>0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f>SUM(C471:N471)</f>
        <v>0</v>
      </c>
    </row>
    <row r="472" spans="1:15" x14ac:dyDescent="0.2">
      <c r="A472" s="12" t="s">
        <v>25</v>
      </c>
      <c r="B472" s="13" t="s">
        <v>7</v>
      </c>
      <c r="C472" s="25">
        <v>0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f>SUM(C472:N472)</f>
        <v>0</v>
      </c>
    </row>
    <row r="473" spans="1:15" x14ac:dyDescent="0.2">
      <c r="A473" s="12" t="s">
        <v>25</v>
      </c>
      <c r="B473" s="13" t="s">
        <v>0</v>
      </c>
      <c r="C473" s="25">
        <v>0</v>
      </c>
      <c r="D473" s="25">
        <v>0</v>
      </c>
      <c r="E473" s="25">
        <v>0</v>
      </c>
      <c r="F473" s="25">
        <v>0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f>SUM(C473:N473)</f>
        <v>0</v>
      </c>
    </row>
    <row r="474" spans="1:15" x14ac:dyDescent="0.2">
      <c r="A474" s="12" t="s">
        <v>25</v>
      </c>
      <c r="B474" s="13" t="s">
        <v>8</v>
      </c>
      <c r="C474" s="25">
        <v>0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f>IF(O473=0,0,(O473/O471/O599))</f>
        <v>0</v>
      </c>
    </row>
    <row r="475" spans="1:15" x14ac:dyDescent="0.2">
      <c r="A475" s="12" t="s">
        <v>25</v>
      </c>
      <c r="B475" s="13" t="s">
        <v>9</v>
      </c>
      <c r="C475" s="26">
        <v>0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26">
        <v>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f>IF(O472=0,0,(O473/O472))</f>
        <v>0</v>
      </c>
    </row>
    <row r="476" spans="1:15" x14ac:dyDescent="0.2">
      <c r="A476" s="14"/>
      <c r="B476" s="1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</row>
    <row r="477" spans="1:15" x14ac:dyDescent="0.2">
      <c r="A477" s="12" t="s">
        <v>25</v>
      </c>
      <c r="B477" s="17" t="s">
        <v>12</v>
      </c>
      <c r="C477" s="24">
        <v>104</v>
      </c>
      <c r="D477" s="24">
        <v>106</v>
      </c>
      <c r="E477" s="24">
        <v>106</v>
      </c>
      <c r="F477" s="24">
        <v>105</v>
      </c>
      <c r="G477" s="24">
        <v>106</v>
      </c>
      <c r="H477" s="24">
        <v>105</v>
      </c>
      <c r="I477" s="24">
        <v>103</v>
      </c>
      <c r="J477" s="24">
        <v>103</v>
      </c>
      <c r="K477" s="24">
        <v>103</v>
      </c>
      <c r="L477" s="24">
        <v>103</v>
      </c>
      <c r="M477" s="24">
        <v>99</v>
      </c>
      <c r="N477" s="24">
        <v>95</v>
      </c>
      <c r="O477" s="24">
        <f>SUM(C477:N477)</f>
        <v>1238</v>
      </c>
    </row>
    <row r="478" spans="1:15" x14ac:dyDescent="0.2">
      <c r="A478" s="12" t="s">
        <v>25</v>
      </c>
      <c r="B478" s="13" t="s">
        <v>7</v>
      </c>
      <c r="C478" s="25">
        <v>3761276.75</v>
      </c>
      <c r="D478" s="25">
        <v>3532584.5</v>
      </c>
      <c r="E478" s="25">
        <v>3407693.25</v>
      </c>
      <c r="F478" s="25">
        <v>3198456</v>
      </c>
      <c r="G478" s="25">
        <v>2818811.75</v>
      </c>
      <c r="H478" s="25">
        <v>2764330.25</v>
      </c>
      <c r="I478" s="25">
        <v>2543103.5</v>
      </c>
      <c r="J478" s="25">
        <v>2583870.75</v>
      </c>
      <c r="K478" s="25">
        <v>2880675</v>
      </c>
      <c r="L478" s="25">
        <v>3146261.75</v>
      </c>
      <c r="M478" s="25">
        <v>3086345</v>
      </c>
      <c r="N478" s="25">
        <v>2800929.75</v>
      </c>
      <c r="O478" s="25">
        <f>SUM(C478:N478)</f>
        <v>36524338.25</v>
      </c>
    </row>
    <row r="479" spans="1:15" x14ac:dyDescent="0.2">
      <c r="A479" s="12" t="s">
        <v>25</v>
      </c>
      <c r="B479" s="13" t="s">
        <v>0</v>
      </c>
      <c r="C479" s="25">
        <v>249746.78</v>
      </c>
      <c r="D479" s="25">
        <v>215690.25</v>
      </c>
      <c r="E479" s="25">
        <v>229136.03</v>
      </c>
      <c r="F479" s="25">
        <v>193033.11</v>
      </c>
      <c r="G479" s="25">
        <v>152114.92000000001</v>
      </c>
      <c r="H479" s="25">
        <v>185465.16</v>
      </c>
      <c r="I479" s="25">
        <v>130400.39</v>
      </c>
      <c r="J479" s="25">
        <v>159643.21</v>
      </c>
      <c r="K479" s="25">
        <v>141945.16</v>
      </c>
      <c r="L479" s="25">
        <v>184772.89</v>
      </c>
      <c r="M479" s="25">
        <v>200384.59</v>
      </c>
      <c r="N479" s="25">
        <v>180624.58</v>
      </c>
      <c r="O479" s="25">
        <f>SUM(C479:N479)</f>
        <v>2222957.0699999998</v>
      </c>
    </row>
    <row r="480" spans="1:15" x14ac:dyDescent="0.2">
      <c r="A480" s="12" t="s">
        <v>25</v>
      </c>
      <c r="B480" s="13" t="s">
        <v>8</v>
      </c>
      <c r="C480" s="25">
        <v>77.459999999999994</v>
      </c>
      <c r="D480" s="25">
        <v>65.64</v>
      </c>
      <c r="E480" s="25">
        <v>72.06</v>
      </c>
      <c r="F480" s="25">
        <v>59.3</v>
      </c>
      <c r="G480" s="25">
        <v>47.83</v>
      </c>
      <c r="H480" s="25">
        <v>56.98</v>
      </c>
      <c r="I480" s="25">
        <v>42.2</v>
      </c>
      <c r="J480" s="25">
        <v>57.4</v>
      </c>
      <c r="K480" s="25">
        <v>44.46</v>
      </c>
      <c r="L480" s="25">
        <v>59.8</v>
      </c>
      <c r="M480" s="25">
        <v>65.290000000000006</v>
      </c>
      <c r="N480" s="25">
        <v>63.38</v>
      </c>
      <c r="O480" s="25">
        <f>IF(O479=0,0,(O479/O477/O599))</f>
        <v>59.358791706164297</v>
      </c>
    </row>
    <row r="481" spans="1:15" x14ac:dyDescent="0.2">
      <c r="A481" s="12" t="s">
        <v>25</v>
      </c>
      <c r="B481" s="13" t="s">
        <v>9</v>
      </c>
      <c r="C481" s="26">
        <v>6.6299999999999998E-2</v>
      </c>
      <c r="D481" s="26">
        <v>6.0999999999999999E-2</v>
      </c>
      <c r="E481" s="26">
        <v>6.7199999999999996E-2</v>
      </c>
      <c r="F481" s="26">
        <v>6.0299999999999999E-2</v>
      </c>
      <c r="G481" s="26">
        <v>5.3899999999999997E-2</v>
      </c>
      <c r="H481" s="26">
        <v>6.7000000000000004E-2</v>
      </c>
      <c r="I481" s="26">
        <v>5.1200000000000002E-2</v>
      </c>
      <c r="J481" s="26">
        <v>6.1699999999999998E-2</v>
      </c>
      <c r="K481" s="26">
        <v>4.9200000000000001E-2</v>
      </c>
      <c r="L481" s="26">
        <v>5.8700000000000002E-2</v>
      </c>
      <c r="M481" s="26">
        <v>6.4899999999999999E-2</v>
      </c>
      <c r="N481" s="26">
        <v>6.4399999999999999E-2</v>
      </c>
      <c r="O481" s="26">
        <f>IF(O478=0,0,(O479/O478))</f>
        <v>6.0862350326087014E-2</v>
      </c>
    </row>
    <row r="482" spans="1:15" x14ac:dyDescent="0.2">
      <c r="A482" s="14"/>
      <c r="B482" s="15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</row>
    <row r="483" spans="1:15" x14ac:dyDescent="0.2">
      <c r="A483" s="12" t="s">
        <v>25</v>
      </c>
      <c r="B483" s="17" t="s">
        <v>13</v>
      </c>
      <c r="C483" s="24">
        <v>0</v>
      </c>
      <c r="D483" s="24">
        <v>0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f>SUM(C483:N483)</f>
        <v>0</v>
      </c>
    </row>
    <row r="484" spans="1:15" x14ac:dyDescent="0.2">
      <c r="A484" s="12" t="s">
        <v>25</v>
      </c>
      <c r="B484" s="13" t="s">
        <v>7</v>
      </c>
      <c r="C484" s="25">
        <v>0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f>SUM(C484:N484)</f>
        <v>0</v>
      </c>
    </row>
    <row r="485" spans="1:15" x14ac:dyDescent="0.2">
      <c r="A485" s="12" t="s">
        <v>25</v>
      </c>
      <c r="B485" s="13" t="s">
        <v>0</v>
      </c>
      <c r="C485" s="25">
        <v>0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f>SUM(C485:N485)</f>
        <v>0</v>
      </c>
    </row>
    <row r="486" spans="1:15" x14ac:dyDescent="0.2">
      <c r="A486" s="12" t="s">
        <v>25</v>
      </c>
      <c r="B486" s="13" t="s">
        <v>8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f>IF(O485=0,0,(O485/O483/O599))</f>
        <v>0</v>
      </c>
    </row>
    <row r="487" spans="1:15" x14ac:dyDescent="0.2">
      <c r="A487" s="12" t="s">
        <v>25</v>
      </c>
      <c r="B487" s="13" t="s">
        <v>9</v>
      </c>
      <c r="C487" s="26">
        <v>0</v>
      </c>
      <c r="D487" s="26">
        <v>0</v>
      </c>
      <c r="E487" s="26">
        <v>0</v>
      </c>
      <c r="F487" s="26">
        <v>0</v>
      </c>
      <c r="G487" s="26">
        <v>0</v>
      </c>
      <c r="H487" s="26">
        <v>0</v>
      </c>
      <c r="I487" s="26">
        <v>0</v>
      </c>
      <c r="J487" s="26">
        <v>0</v>
      </c>
      <c r="K487" s="26">
        <v>0</v>
      </c>
      <c r="L487" s="26">
        <v>0</v>
      </c>
      <c r="M487" s="26">
        <v>0</v>
      </c>
      <c r="N487" s="26">
        <v>0</v>
      </c>
      <c r="O487" s="26">
        <f>IF(O484=0,0,(O485/O484))</f>
        <v>0</v>
      </c>
    </row>
    <row r="488" spans="1:15" x14ac:dyDescent="0.2">
      <c r="A488" s="14"/>
      <c r="B488" s="15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</row>
    <row r="489" spans="1:15" x14ac:dyDescent="0.2">
      <c r="A489" s="12" t="s">
        <v>25</v>
      </c>
      <c r="B489" s="17" t="s">
        <v>14</v>
      </c>
      <c r="C489" s="24">
        <v>145</v>
      </c>
      <c r="D489" s="24">
        <v>145</v>
      </c>
      <c r="E489" s="24">
        <v>146</v>
      </c>
      <c r="F489" s="24">
        <v>146</v>
      </c>
      <c r="G489" s="24">
        <v>148</v>
      </c>
      <c r="H489" s="24">
        <v>153</v>
      </c>
      <c r="I489" s="24">
        <v>152</v>
      </c>
      <c r="J489" s="24">
        <v>125</v>
      </c>
      <c r="K489" s="24">
        <v>155</v>
      </c>
      <c r="L489" s="24">
        <v>156</v>
      </c>
      <c r="M489" s="24">
        <v>140</v>
      </c>
      <c r="N489" s="24">
        <v>153</v>
      </c>
      <c r="O489" s="24">
        <f>SUM(C489:N489)</f>
        <v>1764</v>
      </c>
    </row>
    <row r="490" spans="1:15" x14ac:dyDescent="0.2">
      <c r="A490" s="12" t="s">
        <v>25</v>
      </c>
      <c r="B490" s="13" t="s">
        <v>7</v>
      </c>
      <c r="C490" s="25">
        <v>11063918</v>
      </c>
      <c r="D490" s="25">
        <v>11221624</v>
      </c>
      <c r="E490" s="25">
        <v>10745763</v>
      </c>
      <c r="F490" s="25">
        <v>9788425</v>
      </c>
      <c r="G490" s="25">
        <v>10339102</v>
      </c>
      <c r="H490" s="25">
        <v>9199731</v>
      </c>
      <c r="I490" s="25">
        <v>8601697</v>
      </c>
      <c r="J490" s="25">
        <v>8895726</v>
      </c>
      <c r="K490" s="25">
        <v>10017623</v>
      </c>
      <c r="L490" s="25">
        <v>10605297.390000001</v>
      </c>
      <c r="M490" s="25">
        <v>9970799.9100000001</v>
      </c>
      <c r="N490" s="25">
        <v>9238879.2200000007</v>
      </c>
      <c r="O490" s="25">
        <f>SUM(C490:N490)</f>
        <v>119688585.52</v>
      </c>
    </row>
    <row r="491" spans="1:15" x14ac:dyDescent="0.2">
      <c r="A491" s="12" t="s">
        <v>25</v>
      </c>
      <c r="B491" s="13" t="s">
        <v>0</v>
      </c>
      <c r="C491" s="25">
        <v>575377.37</v>
      </c>
      <c r="D491" s="25">
        <v>529045.5</v>
      </c>
      <c r="E491" s="25">
        <v>657224.4</v>
      </c>
      <c r="F491" s="25">
        <v>562298.34</v>
      </c>
      <c r="G491" s="25">
        <v>535295.35</v>
      </c>
      <c r="H491" s="25">
        <v>519378.23</v>
      </c>
      <c r="I491" s="25">
        <v>331582.78999999998</v>
      </c>
      <c r="J491" s="25">
        <v>468243.16</v>
      </c>
      <c r="K491" s="25">
        <v>408417.33</v>
      </c>
      <c r="L491" s="25">
        <v>592173.85</v>
      </c>
      <c r="M491" s="25">
        <v>595520.06999999995</v>
      </c>
      <c r="N491" s="25">
        <v>342322.82</v>
      </c>
      <c r="O491" s="25">
        <f>SUM(C491:N491)</f>
        <v>6116879.21</v>
      </c>
    </row>
    <row r="492" spans="1:15" x14ac:dyDescent="0.2">
      <c r="A492" s="12" t="s">
        <v>25</v>
      </c>
      <c r="B492" s="13" t="s">
        <v>8</v>
      </c>
      <c r="C492" s="25">
        <v>128</v>
      </c>
      <c r="D492" s="25">
        <v>117.7</v>
      </c>
      <c r="E492" s="25">
        <v>150.05000000000001</v>
      </c>
      <c r="F492" s="25">
        <v>124.24</v>
      </c>
      <c r="G492" s="25">
        <v>120.56</v>
      </c>
      <c r="H492" s="25">
        <v>109.5</v>
      </c>
      <c r="I492" s="25">
        <v>72.72</v>
      </c>
      <c r="J492" s="25">
        <v>138.74</v>
      </c>
      <c r="K492" s="25">
        <v>85</v>
      </c>
      <c r="L492" s="25">
        <v>126.53</v>
      </c>
      <c r="M492" s="25">
        <v>137.22</v>
      </c>
      <c r="N492" s="25">
        <v>74.58</v>
      </c>
      <c r="O492" s="25">
        <f>IF(O491=0,0,(O491/O489/O599))</f>
        <v>114.63201982721463</v>
      </c>
    </row>
    <row r="493" spans="1:15" x14ac:dyDescent="0.2">
      <c r="A493" s="12" t="s">
        <v>25</v>
      </c>
      <c r="B493" s="13" t="s">
        <v>9</v>
      </c>
      <c r="C493" s="26">
        <v>5.2000000000000005E-2</v>
      </c>
      <c r="D493" s="26">
        <v>4.7100000000000003E-2</v>
      </c>
      <c r="E493" s="26">
        <v>6.1100000000000002E-2</v>
      </c>
      <c r="F493" s="26">
        <v>5.74E-2</v>
      </c>
      <c r="G493" s="26">
        <v>5.1699999999999996E-2</v>
      </c>
      <c r="H493" s="26">
        <v>5.6399999999999999E-2</v>
      </c>
      <c r="I493" s="26">
        <v>3.85E-2</v>
      </c>
      <c r="J493" s="26">
        <v>5.2600000000000001E-2</v>
      </c>
      <c r="K493" s="26">
        <v>4.07E-2</v>
      </c>
      <c r="L493" s="26">
        <v>5.5800000000000002E-2</v>
      </c>
      <c r="M493" s="26">
        <v>5.9699999999999996E-2</v>
      </c>
      <c r="N493" s="26">
        <v>3.7000000000000005E-2</v>
      </c>
      <c r="O493" s="26">
        <f>IF(O490=0,0,(O491/O490))</f>
        <v>5.1106621265716835E-2</v>
      </c>
    </row>
    <row r="494" spans="1:15" x14ac:dyDescent="0.2">
      <c r="A494" s="14"/>
      <c r="B494" s="15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</row>
    <row r="495" spans="1:15" x14ac:dyDescent="0.2">
      <c r="A495" s="12" t="s">
        <v>25</v>
      </c>
      <c r="B495" s="17" t="s">
        <v>38</v>
      </c>
      <c r="C495" s="24">
        <v>0</v>
      </c>
      <c r="D495" s="24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f>SUM(C495:N495)</f>
        <v>0</v>
      </c>
    </row>
    <row r="496" spans="1:15" x14ac:dyDescent="0.2">
      <c r="A496" s="12" t="s">
        <v>25</v>
      </c>
      <c r="B496" s="13" t="s">
        <v>7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f>SUM(C496:N496)</f>
        <v>0</v>
      </c>
    </row>
    <row r="497" spans="1:15" x14ac:dyDescent="0.2">
      <c r="A497" s="12" t="s">
        <v>25</v>
      </c>
      <c r="B497" s="13" t="s">
        <v>0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f>SUM(C497:N497)</f>
        <v>0</v>
      </c>
    </row>
    <row r="498" spans="1:15" x14ac:dyDescent="0.2">
      <c r="A498" s="12" t="s">
        <v>25</v>
      </c>
      <c r="B498" s="13" t="s">
        <v>8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f>IF(O497=0,0,(O497/O495/O599))</f>
        <v>0</v>
      </c>
    </row>
    <row r="499" spans="1:15" x14ac:dyDescent="0.2">
      <c r="A499" s="12" t="s">
        <v>25</v>
      </c>
      <c r="B499" s="13" t="s">
        <v>9</v>
      </c>
      <c r="C499" s="26">
        <v>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f>IF(O496=0,0,(O497/O496))</f>
        <v>0</v>
      </c>
    </row>
    <row r="500" spans="1:15" x14ac:dyDescent="0.2">
      <c r="A500" s="14"/>
      <c r="B500" s="15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x14ac:dyDescent="0.2">
      <c r="A501" s="12" t="s">
        <v>25</v>
      </c>
      <c r="B501" s="17" t="s">
        <v>15</v>
      </c>
      <c r="C501" s="24">
        <v>13</v>
      </c>
      <c r="D501" s="24">
        <v>12</v>
      </c>
      <c r="E501" s="24">
        <v>12</v>
      </c>
      <c r="F501" s="24">
        <v>12</v>
      </c>
      <c r="G501" s="24">
        <v>12</v>
      </c>
      <c r="H501" s="24">
        <v>12</v>
      </c>
      <c r="I501" s="24">
        <v>12</v>
      </c>
      <c r="J501" s="24">
        <v>12</v>
      </c>
      <c r="K501" s="24">
        <v>12</v>
      </c>
      <c r="L501" s="24">
        <v>12</v>
      </c>
      <c r="M501" s="24">
        <v>12</v>
      </c>
      <c r="N501" s="24">
        <v>13</v>
      </c>
      <c r="O501" s="24">
        <f>SUM(C501:N501)</f>
        <v>146</v>
      </c>
    </row>
    <row r="502" spans="1:15" x14ac:dyDescent="0.2">
      <c r="A502" s="12" t="s">
        <v>25</v>
      </c>
      <c r="B502" s="13" t="s">
        <v>7</v>
      </c>
      <c r="C502" s="25">
        <v>976110</v>
      </c>
      <c r="D502" s="25">
        <v>1045170</v>
      </c>
      <c r="E502" s="25">
        <v>902670</v>
      </c>
      <c r="F502" s="25">
        <v>979045</v>
      </c>
      <c r="G502" s="25">
        <v>889730</v>
      </c>
      <c r="H502" s="25">
        <v>718910</v>
      </c>
      <c r="I502" s="25">
        <v>706455</v>
      </c>
      <c r="J502" s="25">
        <v>543190</v>
      </c>
      <c r="K502" s="25">
        <v>654510</v>
      </c>
      <c r="L502" s="25">
        <v>1219240</v>
      </c>
      <c r="M502" s="25">
        <v>855640</v>
      </c>
      <c r="N502" s="25">
        <v>649880</v>
      </c>
      <c r="O502" s="25">
        <f>SUM(C502:N502)</f>
        <v>10140550</v>
      </c>
    </row>
    <row r="503" spans="1:15" x14ac:dyDescent="0.2">
      <c r="A503" s="12" t="s">
        <v>25</v>
      </c>
      <c r="B503" s="13" t="s">
        <v>0</v>
      </c>
      <c r="C503" s="25">
        <v>62008.06</v>
      </c>
      <c r="D503" s="25">
        <v>41148.07</v>
      </c>
      <c r="E503" s="25">
        <v>63460.66</v>
      </c>
      <c r="F503" s="25">
        <v>36066.11</v>
      </c>
      <c r="G503" s="25">
        <v>44690.15</v>
      </c>
      <c r="H503" s="25">
        <v>57681.94</v>
      </c>
      <c r="I503" s="25">
        <v>35194.82</v>
      </c>
      <c r="J503" s="25">
        <v>58715.21</v>
      </c>
      <c r="K503" s="25">
        <v>49596.17</v>
      </c>
      <c r="L503" s="25">
        <v>52069.78</v>
      </c>
      <c r="M503" s="25">
        <v>54808.63</v>
      </c>
      <c r="N503" s="25">
        <v>27151.759999999998</v>
      </c>
      <c r="O503" s="25">
        <f>SUM(C503:N503)</f>
        <v>582591.36</v>
      </c>
    </row>
    <row r="504" spans="1:15" x14ac:dyDescent="0.2">
      <c r="A504" s="12" t="s">
        <v>25</v>
      </c>
      <c r="B504" s="13" t="s">
        <v>8</v>
      </c>
      <c r="C504" s="25">
        <v>153.87</v>
      </c>
      <c r="D504" s="25">
        <v>110.61</v>
      </c>
      <c r="E504" s="25">
        <v>176.28</v>
      </c>
      <c r="F504" s="25">
        <v>96.95</v>
      </c>
      <c r="G504" s="25">
        <v>124.14</v>
      </c>
      <c r="H504" s="25">
        <v>155.06</v>
      </c>
      <c r="I504" s="25">
        <v>97.76</v>
      </c>
      <c r="J504" s="25">
        <v>181.22</v>
      </c>
      <c r="K504" s="25">
        <v>133.32</v>
      </c>
      <c r="L504" s="25">
        <v>144.63999999999999</v>
      </c>
      <c r="M504" s="25">
        <v>147.34</v>
      </c>
      <c r="N504" s="25">
        <v>69.62</v>
      </c>
      <c r="O504" s="25">
        <f>IF(O503=0,0,(O503/O501/O599))</f>
        <v>131.91245556436093</v>
      </c>
    </row>
    <row r="505" spans="1:15" x14ac:dyDescent="0.2">
      <c r="A505" s="12" t="s">
        <v>25</v>
      </c>
      <c r="B505" s="13" t="s">
        <v>9</v>
      </c>
      <c r="C505" s="26">
        <v>6.3500000000000001E-2</v>
      </c>
      <c r="D505" s="26">
        <v>3.9300000000000002E-2</v>
      </c>
      <c r="E505" s="26">
        <v>7.0300000000000001E-2</v>
      </c>
      <c r="F505" s="26">
        <v>3.6799999999999999E-2</v>
      </c>
      <c r="G505" s="26">
        <v>5.0199999999999995E-2</v>
      </c>
      <c r="H505" s="26">
        <v>8.0199999999999994E-2</v>
      </c>
      <c r="I505" s="26">
        <v>4.9800000000000004E-2</v>
      </c>
      <c r="J505" s="26">
        <v>0.10800000000000001</v>
      </c>
      <c r="K505" s="26">
        <v>7.5700000000000003E-2</v>
      </c>
      <c r="L505" s="26">
        <v>4.2699999999999995E-2</v>
      </c>
      <c r="M505" s="26">
        <v>6.4000000000000001E-2</v>
      </c>
      <c r="N505" s="26">
        <v>4.1700000000000001E-2</v>
      </c>
      <c r="O505" s="26">
        <f>IF(O502=0,0,(O503/O502))</f>
        <v>5.7451653016848195E-2</v>
      </c>
    </row>
    <row r="506" spans="1:15" x14ac:dyDescent="0.2">
      <c r="A506" s="14"/>
      <c r="B506" s="15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1:15" x14ac:dyDescent="0.2">
      <c r="A507" s="12" t="s">
        <v>25</v>
      </c>
      <c r="B507" s="17" t="s">
        <v>41</v>
      </c>
      <c r="C507" s="24">
        <v>1</v>
      </c>
      <c r="D507" s="24">
        <v>1</v>
      </c>
      <c r="E507" s="24">
        <v>1</v>
      </c>
      <c r="F507" s="24">
        <v>1</v>
      </c>
      <c r="G507" s="24">
        <v>1</v>
      </c>
      <c r="H507" s="24">
        <v>1</v>
      </c>
      <c r="I507" s="24">
        <v>1</v>
      </c>
      <c r="J507" s="24">
        <v>1</v>
      </c>
      <c r="K507" s="24">
        <v>1</v>
      </c>
      <c r="L507" s="24">
        <v>1</v>
      </c>
      <c r="M507" s="24">
        <v>1</v>
      </c>
      <c r="N507" s="24">
        <v>1</v>
      </c>
      <c r="O507" s="24">
        <f>SUM(C507:N507)</f>
        <v>12</v>
      </c>
    </row>
    <row r="508" spans="1:15" x14ac:dyDescent="0.2">
      <c r="A508" s="12" t="s">
        <v>25</v>
      </c>
      <c r="B508" s="13" t="s">
        <v>7</v>
      </c>
      <c r="C508" s="25">
        <v>700</v>
      </c>
      <c r="D508" s="25">
        <v>7200</v>
      </c>
      <c r="E508" s="25">
        <v>156400</v>
      </c>
      <c r="F508" s="25">
        <v>50200</v>
      </c>
      <c r="G508" s="25">
        <v>47200</v>
      </c>
      <c r="H508" s="25">
        <v>10900</v>
      </c>
      <c r="I508" s="25">
        <v>15600</v>
      </c>
      <c r="J508" s="25">
        <v>71200</v>
      </c>
      <c r="K508" s="25">
        <v>9100</v>
      </c>
      <c r="L508" s="25">
        <v>39800</v>
      </c>
      <c r="M508" s="25">
        <v>2000</v>
      </c>
      <c r="N508" s="25">
        <v>1900</v>
      </c>
      <c r="O508" s="25">
        <f>SUM(C508:N508)</f>
        <v>412200</v>
      </c>
    </row>
    <row r="509" spans="1:15" x14ac:dyDescent="0.2">
      <c r="A509" s="12" t="s">
        <v>25</v>
      </c>
      <c r="B509" s="13" t="s">
        <v>0</v>
      </c>
      <c r="C509" s="25">
        <v>500</v>
      </c>
      <c r="D509" s="25">
        <v>-1800</v>
      </c>
      <c r="E509" s="25">
        <v>19700</v>
      </c>
      <c r="F509" s="25">
        <v>-16100</v>
      </c>
      <c r="G509" s="25">
        <v>14100</v>
      </c>
      <c r="H509" s="25">
        <v>2500</v>
      </c>
      <c r="I509" s="25">
        <v>3900</v>
      </c>
      <c r="J509" s="25">
        <v>-6700</v>
      </c>
      <c r="K509" s="25">
        <v>3506</v>
      </c>
      <c r="L509" s="25">
        <v>300</v>
      </c>
      <c r="M509" s="25">
        <v>2186</v>
      </c>
      <c r="N509" s="25">
        <v>1700</v>
      </c>
      <c r="O509" s="25">
        <f>SUM(C509:N509)</f>
        <v>23792</v>
      </c>
    </row>
    <row r="510" spans="1:15" x14ac:dyDescent="0.2">
      <c r="A510" s="12" t="s">
        <v>25</v>
      </c>
      <c r="B510" s="13" t="s">
        <v>8</v>
      </c>
      <c r="C510" s="25">
        <v>16.13</v>
      </c>
      <c r="D510" s="25">
        <v>-58.06</v>
      </c>
      <c r="E510" s="25">
        <v>656.67</v>
      </c>
      <c r="F510" s="25">
        <v>-519.35</v>
      </c>
      <c r="G510" s="25">
        <v>470</v>
      </c>
      <c r="H510" s="25">
        <v>80.650000000000006</v>
      </c>
      <c r="I510" s="25">
        <v>130</v>
      </c>
      <c r="J510" s="25">
        <v>-248.15</v>
      </c>
      <c r="K510" s="25">
        <v>113.1</v>
      </c>
      <c r="L510" s="25">
        <v>10</v>
      </c>
      <c r="M510" s="25">
        <v>70.52</v>
      </c>
      <c r="N510" s="25">
        <v>56.67</v>
      </c>
      <c r="O510" s="25">
        <f>IF(O509=0,0,(O509/O507/O599))</f>
        <v>65.542699724517902</v>
      </c>
    </row>
    <row r="511" spans="1:15" x14ac:dyDescent="0.2">
      <c r="A511" s="12" t="s">
        <v>25</v>
      </c>
      <c r="B511" s="13" t="s">
        <v>9</v>
      </c>
      <c r="C511" s="26">
        <v>0.71430000000000005</v>
      </c>
      <c r="D511" s="26">
        <v>-0.25</v>
      </c>
      <c r="E511" s="26">
        <v>0.126</v>
      </c>
      <c r="F511" s="26">
        <v>-0.32069999999999999</v>
      </c>
      <c r="G511" s="26">
        <v>0.29870000000000002</v>
      </c>
      <c r="H511" s="26">
        <v>0.22940000000000002</v>
      </c>
      <c r="I511" s="26">
        <v>0.25</v>
      </c>
      <c r="J511" s="26">
        <v>-9.4100000000000003E-2</v>
      </c>
      <c r="K511" s="26">
        <v>0.38530000000000003</v>
      </c>
      <c r="L511" s="26">
        <v>7.4999999999999997E-3</v>
      </c>
      <c r="M511" s="26">
        <v>1.093</v>
      </c>
      <c r="N511" s="26">
        <v>0.89469999999999994</v>
      </c>
      <c r="O511" s="26">
        <f>IF(O508=0,0,(O509/O508))</f>
        <v>5.7719553614750119E-2</v>
      </c>
    </row>
    <row r="512" spans="1:15" x14ac:dyDescent="0.2">
      <c r="A512" s="14"/>
      <c r="B512" s="15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1:15" x14ac:dyDescent="0.2">
      <c r="A513" s="12" t="s">
        <v>25</v>
      </c>
      <c r="B513" s="17" t="s">
        <v>39</v>
      </c>
      <c r="C513" s="24">
        <v>382</v>
      </c>
      <c r="D513" s="24">
        <v>387</v>
      </c>
      <c r="E513" s="24">
        <v>399</v>
      </c>
      <c r="F513" s="24">
        <v>416</v>
      </c>
      <c r="G513" s="24">
        <v>423</v>
      </c>
      <c r="H513" s="24">
        <v>425</v>
      </c>
      <c r="I513" s="24">
        <v>423</v>
      </c>
      <c r="J513" s="24">
        <v>444</v>
      </c>
      <c r="K513" s="24">
        <v>458</v>
      </c>
      <c r="L513" s="24">
        <v>477</v>
      </c>
      <c r="M513" s="24">
        <v>435</v>
      </c>
      <c r="N513" s="24">
        <v>483</v>
      </c>
      <c r="O513" s="24">
        <f>SUM(C513:N513)</f>
        <v>5152</v>
      </c>
    </row>
    <row r="514" spans="1:15" x14ac:dyDescent="0.2">
      <c r="A514" s="12" t="s">
        <v>25</v>
      </c>
      <c r="B514" s="13" t="s">
        <v>7</v>
      </c>
      <c r="C514" s="25">
        <v>27477279.489999998</v>
      </c>
      <c r="D514" s="25">
        <v>26729813.91</v>
      </c>
      <c r="E514" s="25">
        <v>25126119.239999998</v>
      </c>
      <c r="F514" s="25">
        <v>26927834.140000001</v>
      </c>
      <c r="G514" s="25">
        <v>23499208.359999999</v>
      </c>
      <c r="H514" s="25">
        <v>24914966.050000001</v>
      </c>
      <c r="I514" s="25">
        <v>25138133.329999998</v>
      </c>
      <c r="J514" s="25">
        <v>25741432.420000002</v>
      </c>
      <c r="K514" s="25">
        <v>28983946.629999999</v>
      </c>
      <c r="L514" s="25">
        <v>31584821.489999998</v>
      </c>
      <c r="M514" s="25">
        <v>24570327.23</v>
      </c>
      <c r="N514" s="25">
        <v>30915797.920000002</v>
      </c>
      <c r="O514" s="25">
        <f>SUM(C514:N514)</f>
        <v>321609680.21000004</v>
      </c>
    </row>
    <row r="515" spans="1:15" x14ac:dyDescent="0.2">
      <c r="A515" s="12" t="s">
        <v>25</v>
      </c>
      <c r="B515" s="13" t="s">
        <v>0</v>
      </c>
      <c r="C515" s="25">
        <v>1841387.81</v>
      </c>
      <c r="D515" s="25">
        <v>1551065.63</v>
      </c>
      <c r="E515" s="25">
        <v>1576260.42</v>
      </c>
      <c r="F515" s="25">
        <v>1715252.42</v>
      </c>
      <c r="G515" s="25">
        <v>1472270.85</v>
      </c>
      <c r="H515" s="25">
        <v>1678031.5</v>
      </c>
      <c r="I515" s="25">
        <v>1628451.71</v>
      </c>
      <c r="J515" s="25">
        <v>1471068.28</v>
      </c>
      <c r="K515" s="25">
        <v>1969660.1</v>
      </c>
      <c r="L515" s="25">
        <v>2119017.9500000002</v>
      </c>
      <c r="M515" s="25">
        <v>1675350.59</v>
      </c>
      <c r="N515" s="25">
        <v>1735145.06</v>
      </c>
      <c r="O515" s="25">
        <f>SUM(C515:N515)</f>
        <v>20432962.319999997</v>
      </c>
    </row>
    <row r="516" spans="1:15" x14ac:dyDescent="0.2">
      <c r="A516" s="12" t="s">
        <v>25</v>
      </c>
      <c r="B516" s="13" t="s">
        <v>8</v>
      </c>
      <c r="C516" s="25">
        <v>155.5</v>
      </c>
      <c r="D516" s="25">
        <v>129.29</v>
      </c>
      <c r="E516" s="25">
        <v>131.68</v>
      </c>
      <c r="F516" s="25">
        <v>133.01</v>
      </c>
      <c r="G516" s="25">
        <v>116.02</v>
      </c>
      <c r="H516" s="25">
        <v>127.36</v>
      </c>
      <c r="I516" s="25">
        <v>128.33000000000001</v>
      </c>
      <c r="J516" s="25">
        <v>122.71</v>
      </c>
      <c r="K516" s="25">
        <v>138.72999999999999</v>
      </c>
      <c r="L516" s="25">
        <v>148.08000000000001</v>
      </c>
      <c r="M516" s="25">
        <v>124.24</v>
      </c>
      <c r="N516" s="25">
        <v>119.75</v>
      </c>
      <c r="O516" s="25">
        <f>IF(O515=0,0,(O515/O513/O599))</f>
        <v>131.10827421590264</v>
      </c>
    </row>
    <row r="517" spans="1:15" x14ac:dyDescent="0.2">
      <c r="A517" s="12" t="s">
        <v>25</v>
      </c>
      <c r="B517" s="13" t="s">
        <v>9</v>
      </c>
      <c r="C517" s="26">
        <v>6.7000000000000004E-2</v>
      </c>
      <c r="D517" s="26">
        <v>5.7999999999999996E-2</v>
      </c>
      <c r="E517" s="26">
        <v>6.2699999999999992E-2</v>
      </c>
      <c r="F517" s="26">
        <v>6.3600000000000004E-2</v>
      </c>
      <c r="G517" s="26">
        <v>6.2600000000000003E-2</v>
      </c>
      <c r="H517" s="26">
        <v>6.7299999999999999E-2</v>
      </c>
      <c r="I517" s="26">
        <v>6.4699999999999994E-2</v>
      </c>
      <c r="J517" s="26">
        <v>5.7099999999999998E-2</v>
      </c>
      <c r="K517" s="26">
        <v>6.7900000000000002E-2</v>
      </c>
      <c r="L517" s="26">
        <v>6.7000000000000004E-2</v>
      </c>
      <c r="M517" s="26">
        <v>6.8099999999999994E-2</v>
      </c>
      <c r="N517" s="26">
        <v>5.6100000000000004E-2</v>
      </c>
      <c r="O517" s="26">
        <f>IF(O514=0,0,(O515/O514))</f>
        <v>6.3533418231248445E-2</v>
      </c>
    </row>
    <row r="518" spans="1:15" x14ac:dyDescent="0.2">
      <c r="A518" s="14"/>
      <c r="B518" s="15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1:15" x14ac:dyDescent="0.2">
      <c r="A519" s="12" t="s">
        <v>25</v>
      </c>
      <c r="B519" s="17" t="s">
        <v>16</v>
      </c>
      <c r="C519" s="24">
        <v>19</v>
      </c>
      <c r="D519" s="24">
        <v>14</v>
      </c>
      <c r="E519" s="24">
        <v>15</v>
      </c>
      <c r="F519" s="24">
        <v>14</v>
      </c>
      <c r="G519" s="24">
        <v>16</v>
      </c>
      <c r="H519" s="24">
        <v>16</v>
      </c>
      <c r="I519" s="24">
        <v>20</v>
      </c>
      <c r="J519" s="24">
        <v>20</v>
      </c>
      <c r="K519" s="24">
        <v>21</v>
      </c>
      <c r="L519" s="24">
        <v>21</v>
      </c>
      <c r="M519" s="24">
        <v>21</v>
      </c>
      <c r="N519" s="24">
        <v>21</v>
      </c>
      <c r="O519" s="24">
        <f>SUM(C519:N519)</f>
        <v>218</v>
      </c>
    </row>
    <row r="520" spans="1:15" x14ac:dyDescent="0.2">
      <c r="A520" s="12" t="s">
        <v>25</v>
      </c>
      <c r="B520" s="13" t="s">
        <v>0</v>
      </c>
      <c r="C520" s="25">
        <v>198154.01</v>
      </c>
      <c r="D520" s="25">
        <v>206486.76</v>
      </c>
      <c r="E520" s="25">
        <v>163408.5</v>
      </c>
      <c r="F520" s="25">
        <v>224054.85</v>
      </c>
      <c r="G520" s="25">
        <v>232110.75</v>
      </c>
      <c r="H520" s="25">
        <v>250586.5</v>
      </c>
      <c r="I520" s="25">
        <v>116827.75</v>
      </c>
      <c r="J520" s="25">
        <v>200633.25</v>
      </c>
      <c r="K520" s="25">
        <v>288732.25</v>
      </c>
      <c r="L520" s="25">
        <v>229148.5</v>
      </c>
      <c r="M520" s="25">
        <v>188584</v>
      </c>
      <c r="N520" s="25">
        <v>151073.5</v>
      </c>
      <c r="O520" s="25">
        <f>SUM(C520:N520)</f>
        <v>2449800.62</v>
      </c>
    </row>
    <row r="521" spans="1:15" x14ac:dyDescent="0.2">
      <c r="A521" s="12" t="s">
        <v>25</v>
      </c>
      <c r="B521" s="13" t="s">
        <v>8</v>
      </c>
      <c r="C521" s="25">
        <v>336.42</v>
      </c>
      <c r="D521" s="25">
        <v>475.78</v>
      </c>
      <c r="E521" s="25">
        <v>363.13</v>
      </c>
      <c r="F521" s="25">
        <v>516.26</v>
      </c>
      <c r="G521" s="25">
        <v>483.56</v>
      </c>
      <c r="H521" s="25">
        <v>505.21</v>
      </c>
      <c r="I521" s="25">
        <v>194.71</v>
      </c>
      <c r="J521" s="25">
        <v>371.54</v>
      </c>
      <c r="K521" s="25">
        <v>443.52</v>
      </c>
      <c r="L521" s="25">
        <v>363.73</v>
      </c>
      <c r="M521" s="25">
        <v>289.68</v>
      </c>
      <c r="N521" s="25">
        <v>239.8</v>
      </c>
      <c r="O521" s="25">
        <f>IF(O520=0,0,(O520/O519/O599))</f>
        <v>371.49148836151335</v>
      </c>
    </row>
    <row r="522" spans="1:15" x14ac:dyDescent="0.2">
      <c r="A522" s="12"/>
      <c r="B522" s="15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</row>
    <row r="523" spans="1:15" x14ac:dyDescent="0.2">
      <c r="A523" s="12" t="s">
        <v>25</v>
      </c>
      <c r="B523" s="17" t="s">
        <v>17</v>
      </c>
      <c r="C523" s="24">
        <v>10</v>
      </c>
      <c r="D523" s="24">
        <v>10</v>
      </c>
      <c r="E523" s="24">
        <v>11</v>
      </c>
      <c r="F523" s="24">
        <v>10</v>
      </c>
      <c r="G523" s="24">
        <v>12</v>
      </c>
      <c r="H523" s="24">
        <v>12</v>
      </c>
      <c r="I523" s="24">
        <v>13</v>
      </c>
      <c r="J523" s="24">
        <v>13</v>
      </c>
      <c r="K523" s="24">
        <v>14</v>
      </c>
      <c r="L523" s="24">
        <v>14</v>
      </c>
      <c r="M523" s="24">
        <v>14</v>
      </c>
      <c r="N523" s="24">
        <v>14</v>
      </c>
      <c r="O523" s="24">
        <f>SUM(C523:N523)</f>
        <v>147</v>
      </c>
    </row>
    <row r="524" spans="1:15" x14ac:dyDescent="0.2">
      <c r="A524" s="12" t="s">
        <v>25</v>
      </c>
      <c r="B524" s="17" t="s">
        <v>18</v>
      </c>
      <c r="C524" s="25">
        <v>750136.26</v>
      </c>
      <c r="D524" s="25">
        <v>784329.51</v>
      </c>
      <c r="E524" s="25">
        <v>694965</v>
      </c>
      <c r="F524" s="25">
        <v>668629.85</v>
      </c>
      <c r="G524" s="25">
        <v>658063.75</v>
      </c>
      <c r="H524" s="25">
        <v>663899.5</v>
      </c>
      <c r="I524" s="25">
        <v>605098</v>
      </c>
      <c r="J524" s="25">
        <v>610065.25</v>
      </c>
      <c r="K524" s="25">
        <v>682401.25</v>
      </c>
      <c r="L524" s="25">
        <v>674508.5</v>
      </c>
      <c r="M524" s="25">
        <v>641512</v>
      </c>
      <c r="N524" s="25">
        <v>559028</v>
      </c>
      <c r="O524" s="25">
        <f>SUM(C524:N524)</f>
        <v>7992636.8700000001</v>
      </c>
    </row>
    <row r="525" spans="1:15" x14ac:dyDescent="0.2">
      <c r="A525" s="12" t="s">
        <v>25</v>
      </c>
      <c r="B525" s="13" t="s">
        <v>0</v>
      </c>
      <c r="C525" s="25">
        <v>128722.51</v>
      </c>
      <c r="D525" s="25">
        <v>134967.76</v>
      </c>
      <c r="E525" s="25">
        <v>167568.5</v>
      </c>
      <c r="F525" s="25">
        <v>138956.35</v>
      </c>
      <c r="G525" s="25">
        <v>125380.25</v>
      </c>
      <c r="H525" s="25">
        <v>146675.5</v>
      </c>
      <c r="I525" s="25">
        <v>84198.5</v>
      </c>
      <c r="J525" s="25">
        <v>89203.25</v>
      </c>
      <c r="K525" s="25">
        <v>141187.25</v>
      </c>
      <c r="L525" s="25">
        <v>113115</v>
      </c>
      <c r="M525" s="25">
        <v>126533</v>
      </c>
      <c r="N525" s="25">
        <v>67899.5</v>
      </c>
      <c r="O525" s="25">
        <f>SUM(C525:N525)</f>
        <v>1464407.37</v>
      </c>
    </row>
    <row r="526" spans="1:15" x14ac:dyDescent="0.2">
      <c r="A526" s="12" t="s">
        <v>25</v>
      </c>
      <c r="B526" s="13" t="s">
        <v>8</v>
      </c>
      <c r="C526" s="25">
        <v>415.23</v>
      </c>
      <c r="D526" s="25">
        <v>435.38</v>
      </c>
      <c r="E526" s="25">
        <v>507.78</v>
      </c>
      <c r="F526" s="25">
        <v>448.25</v>
      </c>
      <c r="G526" s="25">
        <v>348.28</v>
      </c>
      <c r="H526" s="25">
        <v>394.29</v>
      </c>
      <c r="I526" s="25">
        <v>215.89</v>
      </c>
      <c r="J526" s="25">
        <v>254.14</v>
      </c>
      <c r="K526" s="25">
        <v>325.32</v>
      </c>
      <c r="L526" s="25">
        <v>269.32</v>
      </c>
      <c r="M526" s="25">
        <v>291.55</v>
      </c>
      <c r="N526" s="25">
        <v>161.66999999999999</v>
      </c>
      <c r="O526" s="25">
        <f>IF(O525=0,0,(O525/O523/O599))</f>
        <v>329.32082307303085</v>
      </c>
    </row>
    <row r="527" spans="1:15" x14ac:dyDescent="0.2">
      <c r="A527" s="12" t="s">
        <v>25</v>
      </c>
      <c r="B527" s="13" t="s">
        <v>9</v>
      </c>
      <c r="C527" s="26">
        <v>0.17149999999999999</v>
      </c>
      <c r="D527" s="26">
        <v>0.17199999999999999</v>
      </c>
      <c r="E527" s="26">
        <v>0.24109999999999998</v>
      </c>
      <c r="F527" s="26">
        <v>0.20780000000000001</v>
      </c>
      <c r="G527" s="26">
        <v>0.1905</v>
      </c>
      <c r="H527" s="26">
        <v>0.22089999999999999</v>
      </c>
      <c r="I527" s="26">
        <v>0.1391</v>
      </c>
      <c r="J527" s="26">
        <v>0.1462</v>
      </c>
      <c r="K527" s="26">
        <v>0.20679999999999998</v>
      </c>
      <c r="L527" s="26">
        <v>0.16760000000000003</v>
      </c>
      <c r="M527" s="26">
        <v>0.19719999999999999</v>
      </c>
      <c r="N527" s="26">
        <v>0.12140000000000001</v>
      </c>
      <c r="O527" s="26">
        <f>IF(O524=0,0,(O525/O524))</f>
        <v>0.18321955492518205</v>
      </c>
    </row>
    <row r="528" spans="1:15" x14ac:dyDescent="0.2">
      <c r="A528" s="14"/>
      <c r="B528" s="15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</row>
    <row r="529" spans="1:15" x14ac:dyDescent="0.2">
      <c r="A529" s="12" t="s">
        <v>25</v>
      </c>
      <c r="B529" s="18" t="s">
        <v>35</v>
      </c>
      <c r="C529" s="24">
        <v>0</v>
      </c>
      <c r="D529" s="24">
        <v>0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f>SUM(C529:N529)</f>
        <v>0</v>
      </c>
    </row>
    <row r="530" spans="1:15" x14ac:dyDescent="0.2">
      <c r="A530" s="12" t="s">
        <v>25</v>
      </c>
      <c r="B530" s="18" t="s">
        <v>0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f>SUM(C530:N530)</f>
        <v>0</v>
      </c>
    </row>
    <row r="531" spans="1:15" x14ac:dyDescent="0.2">
      <c r="A531" s="12" t="s">
        <v>25</v>
      </c>
      <c r="B531" s="18" t="s">
        <v>8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f>IF(O530=0,0,(O530/O529/O599))</f>
        <v>0</v>
      </c>
    </row>
    <row r="532" spans="1:15" x14ac:dyDescent="0.2">
      <c r="A532" s="14"/>
      <c r="B532" s="15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</row>
    <row r="533" spans="1:15" x14ac:dyDescent="0.2">
      <c r="A533" s="12" t="s">
        <v>25</v>
      </c>
      <c r="B533" s="13" t="s">
        <v>36</v>
      </c>
      <c r="C533" s="24">
        <v>1</v>
      </c>
      <c r="D533" s="24">
        <v>2</v>
      </c>
      <c r="E533" s="24">
        <v>2</v>
      </c>
      <c r="F533" s="24">
        <v>2</v>
      </c>
      <c r="G533" s="24">
        <v>2</v>
      </c>
      <c r="H533" s="24">
        <v>2</v>
      </c>
      <c r="I533" s="24">
        <v>2</v>
      </c>
      <c r="J533" s="24">
        <v>2</v>
      </c>
      <c r="K533" s="24">
        <v>2</v>
      </c>
      <c r="L533" s="24">
        <v>2</v>
      </c>
      <c r="M533" s="24">
        <v>2</v>
      </c>
      <c r="N533" s="24">
        <v>2</v>
      </c>
      <c r="O533" s="24">
        <f>SUM(C533:N533)</f>
        <v>23</v>
      </c>
    </row>
    <row r="534" spans="1:15" x14ac:dyDescent="0.2">
      <c r="A534" s="12" t="s">
        <v>25</v>
      </c>
      <c r="B534" s="18" t="s">
        <v>37</v>
      </c>
      <c r="C534" s="25">
        <v>24425</v>
      </c>
      <c r="D534" s="25">
        <v>43975</v>
      </c>
      <c r="E534" s="25">
        <v>52199</v>
      </c>
      <c r="F534" s="25">
        <v>59513.5</v>
      </c>
      <c r="G534" s="25">
        <v>46539.5</v>
      </c>
      <c r="H534" s="25">
        <v>57410</v>
      </c>
      <c r="I534" s="25">
        <v>49427</v>
      </c>
      <c r="J534" s="25">
        <v>60807</v>
      </c>
      <c r="K534" s="25">
        <v>102434</v>
      </c>
      <c r="L534" s="25">
        <v>85215.5</v>
      </c>
      <c r="M534" s="25">
        <v>82528</v>
      </c>
      <c r="N534" s="25">
        <v>83542</v>
      </c>
      <c r="O534" s="25">
        <f>SUM(C534:N534)</f>
        <v>748015.5</v>
      </c>
    </row>
    <row r="535" spans="1:15" x14ac:dyDescent="0.2">
      <c r="A535" s="12" t="s">
        <v>25</v>
      </c>
      <c r="B535" s="18" t="s">
        <v>0</v>
      </c>
      <c r="C535" s="25">
        <v>10719</v>
      </c>
      <c r="D535" s="25">
        <v>4529</v>
      </c>
      <c r="E535" s="25">
        <v>17434</v>
      </c>
      <c r="F535" s="25">
        <v>19378.5</v>
      </c>
      <c r="G535" s="25">
        <v>16273.5</v>
      </c>
      <c r="H535" s="25">
        <v>13947</v>
      </c>
      <c r="I535" s="25">
        <v>13347</v>
      </c>
      <c r="J535" s="25">
        <v>14138</v>
      </c>
      <c r="K535" s="25">
        <v>23543</v>
      </c>
      <c r="L535" s="25">
        <v>18641.5</v>
      </c>
      <c r="M535" s="25">
        <v>23658</v>
      </c>
      <c r="N535" s="25">
        <v>19498</v>
      </c>
      <c r="O535" s="25">
        <f>SUM(C535:N535)</f>
        <v>195106.5</v>
      </c>
    </row>
    <row r="536" spans="1:15" x14ac:dyDescent="0.2">
      <c r="A536" s="12" t="s">
        <v>25</v>
      </c>
      <c r="B536" s="13" t="s">
        <v>8</v>
      </c>
      <c r="C536" s="25">
        <v>345.77</v>
      </c>
      <c r="D536" s="25">
        <v>73.05</v>
      </c>
      <c r="E536" s="25">
        <v>290.57</v>
      </c>
      <c r="F536" s="25">
        <v>312.56</v>
      </c>
      <c r="G536" s="25">
        <v>271.23</v>
      </c>
      <c r="H536" s="25">
        <v>224.95</v>
      </c>
      <c r="I536" s="25">
        <v>222.45</v>
      </c>
      <c r="J536" s="25">
        <v>261.81</v>
      </c>
      <c r="K536" s="25">
        <v>379.73</v>
      </c>
      <c r="L536" s="25">
        <v>310.69</v>
      </c>
      <c r="M536" s="25">
        <v>381.58</v>
      </c>
      <c r="N536" s="25">
        <v>324.97000000000003</v>
      </c>
      <c r="O536" s="25">
        <f>IF(O535=0,0,(O535/O533)/O599)</f>
        <v>280.42615882141575</v>
      </c>
    </row>
    <row r="537" spans="1:15" x14ac:dyDescent="0.2">
      <c r="A537" s="12" t="s">
        <v>25</v>
      </c>
      <c r="B537" s="13" t="s">
        <v>9</v>
      </c>
      <c r="C537" s="26">
        <v>0.43880000000000002</v>
      </c>
      <c r="D537" s="26">
        <v>0.10289999999999999</v>
      </c>
      <c r="E537" s="26">
        <v>0.33390000000000003</v>
      </c>
      <c r="F537" s="26">
        <v>0.3256</v>
      </c>
      <c r="G537" s="26">
        <v>0.34960000000000002</v>
      </c>
      <c r="H537" s="26">
        <v>0.2429</v>
      </c>
      <c r="I537" s="26">
        <v>0.27</v>
      </c>
      <c r="J537" s="26">
        <v>0.23250000000000001</v>
      </c>
      <c r="K537" s="26">
        <v>0.2298</v>
      </c>
      <c r="L537" s="26">
        <v>0.21870000000000001</v>
      </c>
      <c r="M537" s="26">
        <v>0.28660000000000002</v>
      </c>
      <c r="N537" s="26">
        <v>0.23329999999999998</v>
      </c>
      <c r="O537" s="26">
        <f>IF(O534=0,0,(O535/O534))</f>
        <v>0.26083216190038844</v>
      </c>
    </row>
    <row r="538" spans="1:15" x14ac:dyDescent="0.2">
      <c r="A538" s="14"/>
      <c r="B538" s="15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</row>
    <row r="539" spans="1:15" x14ac:dyDescent="0.2">
      <c r="A539" s="12" t="s">
        <v>25</v>
      </c>
      <c r="B539" s="17" t="s">
        <v>42</v>
      </c>
      <c r="C539" s="24">
        <v>2</v>
      </c>
      <c r="D539" s="24">
        <v>1</v>
      </c>
      <c r="E539" s="24">
        <v>1</v>
      </c>
      <c r="F539" s="24">
        <v>1</v>
      </c>
      <c r="G539" s="24">
        <v>1</v>
      </c>
      <c r="H539" s="24">
        <v>1</v>
      </c>
      <c r="I539" s="24">
        <v>1</v>
      </c>
      <c r="J539" s="24">
        <v>1</v>
      </c>
      <c r="K539" s="24">
        <v>1</v>
      </c>
      <c r="L539" s="24">
        <v>1</v>
      </c>
      <c r="M539" s="24">
        <v>1</v>
      </c>
      <c r="N539" s="24">
        <v>1</v>
      </c>
      <c r="O539" s="24">
        <f>SUM(C539:N539)</f>
        <v>13</v>
      </c>
    </row>
    <row r="540" spans="1:15" x14ac:dyDescent="0.2">
      <c r="A540" s="12" t="s">
        <v>25</v>
      </c>
      <c r="B540" s="17" t="s">
        <v>43</v>
      </c>
      <c r="C540" s="25">
        <v>455049</v>
      </c>
      <c r="D540" s="25">
        <v>321340</v>
      </c>
      <c r="E540" s="25">
        <v>373705</v>
      </c>
      <c r="F540" s="25">
        <v>318512</v>
      </c>
      <c r="G540" s="25">
        <v>251721</v>
      </c>
      <c r="H540" s="25">
        <v>250886</v>
      </c>
      <c r="I540" s="25">
        <v>248818</v>
      </c>
      <c r="J540" s="25">
        <v>265215</v>
      </c>
      <c r="K540" s="25">
        <v>258823</v>
      </c>
      <c r="L540" s="25">
        <v>249129</v>
      </c>
      <c r="M540" s="25">
        <v>211043</v>
      </c>
      <c r="N540" s="25">
        <v>199989</v>
      </c>
      <c r="O540" s="25">
        <f>SUM(C540:N540)</f>
        <v>3404230</v>
      </c>
    </row>
    <row r="541" spans="1:15" x14ac:dyDescent="0.2">
      <c r="A541" s="12" t="s">
        <v>25</v>
      </c>
      <c r="B541" s="13" t="s">
        <v>0</v>
      </c>
      <c r="C541" s="25">
        <v>45383</v>
      </c>
      <c r="D541" s="25">
        <v>48839</v>
      </c>
      <c r="E541" s="25">
        <v>-34188</v>
      </c>
      <c r="F541" s="25">
        <v>46018</v>
      </c>
      <c r="G541" s="25">
        <v>58253</v>
      </c>
      <c r="H541" s="25">
        <v>73940</v>
      </c>
      <c r="I541" s="25">
        <v>17484</v>
      </c>
      <c r="J541" s="25">
        <v>90990</v>
      </c>
      <c r="K541" s="25">
        <v>91322</v>
      </c>
      <c r="L541" s="25">
        <v>71924</v>
      </c>
      <c r="M541" s="25">
        <v>37547</v>
      </c>
      <c r="N541" s="25">
        <v>48986</v>
      </c>
      <c r="O541" s="25">
        <f>SUM(C541:N541)</f>
        <v>596498</v>
      </c>
    </row>
    <row r="542" spans="1:15" x14ac:dyDescent="0.2">
      <c r="A542" s="12" t="s">
        <v>25</v>
      </c>
      <c r="B542" s="13" t="s">
        <v>8</v>
      </c>
      <c r="C542" s="25">
        <v>731.98</v>
      </c>
      <c r="D542" s="25">
        <v>1575.45</v>
      </c>
      <c r="E542" s="25">
        <v>-1139.5999999999999</v>
      </c>
      <c r="F542" s="25">
        <v>1484.45</v>
      </c>
      <c r="G542" s="25">
        <v>1941.77</v>
      </c>
      <c r="H542" s="25">
        <v>2385.16</v>
      </c>
      <c r="I542" s="25">
        <v>582.79999999999995</v>
      </c>
      <c r="J542" s="25">
        <v>3370</v>
      </c>
      <c r="K542" s="25">
        <v>2945.87</v>
      </c>
      <c r="L542" s="25">
        <v>2397.4699999999998</v>
      </c>
      <c r="M542" s="25">
        <v>1211.19</v>
      </c>
      <c r="N542" s="25">
        <v>1632.87</v>
      </c>
      <c r="O542" s="25">
        <f>IF(O541=0,0,(O541/O539)/O599)</f>
        <v>1516.8417037507947</v>
      </c>
    </row>
    <row r="543" spans="1:15" x14ac:dyDescent="0.2">
      <c r="A543" s="12" t="s">
        <v>25</v>
      </c>
      <c r="B543" s="13" t="s">
        <v>9</v>
      </c>
      <c r="C543" s="26">
        <v>9.9700000000000011E-2</v>
      </c>
      <c r="D543" s="26">
        <v>0.15190000000000001</v>
      </c>
      <c r="E543" s="26">
        <v>-9.1400000000000009E-2</v>
      </c>
      <c r="F543" s="26">
        <v>0.1444</v>
      </c>
      <c r="G543" s="26">
        <v>0.23139999999999999</v>
      </c>
      <c r="H543" s="26">
        <v>0.29469999999999996</v>
      </c>
      <c r="I543" s="26">
        <v>7.0199999999999999E-2</v>
      </c>
      <c r="J543" s="26">
        <v>0.34299999999999997</v>
      </c>
      <c r="K543" s="26">
        <v>0.3528</v>
      </c>
      <c r="L543" s="26">
        <v>0.28870000000000001</v>
      </c>
      <c r="M543" s="26">
        <v>0.1779</v>
      </c>
      <c r="N543" s="26">
        <v>0.24489999999999998</v>
      </c>
      <c r="O543" s="26">
        <f>IF(O540=0,0,(O541/O540))</f>
        <v>0.17522259071801846</v>
      </c>
    </row>
    <row r="544" spans="1:15" x14ac:dyDescent="0.2">
      <c r="A544" s="14"/>
      <c r="B544" s="14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</row>
    <row r="545" spans="1:15" x14ac:dyDescent="0.2">
      <c r="A545" s="12" t="s">
        <v>25</v>
      </c>
      <c r="B545" s="13" t="s">
        <v>44</v>
      </c>
      <c r="C545" s="24">
        <v>1</v>
      </c>
      <c r="D545" s="24">
        <v>1</v>
      </c>
      <c r="E545" s="24">
        <v>1</v>
      </c>
      <c r="F545" s="24">
        <v>1</v>
      </c>
      <c r="G545" s="24">
        <v>1</v>
      </c>
      <c r="H545" s="24">
        <v>1</v>
      </c>
      <c r="I545" s="24">
        <v>1</v>
      </c>
      <c r="J545" s="24">
        <v>1</v>
      </c>
      <c r="K545" s="24">
        <v>1</v>
      </c>
      <c r="L545" s="24">
        <v>1</v>
      </c>
      <c r="M545" s="24">
        <v>1</v>
      </c>
      <c r="N545" s="24">
        <v>1</v>
      </c>
      <c r="O545" s="24">
        <f>SUM(C545:N545)</f>
        <v>12</v>
      </c>
    </row>
    <row r="546" spans="1:15" x14ac:dyDescent="0.2">
      <c r="A546" s="12" t="s">
        <v>25</v>
      </c>
      <c r="B546" s="18" t="s">
        <v>45</v>
      </c>
      <c r="C546" s="25">
        <v>54037</v>
      </c>
      <c r="D546" s="25">
        <v>54359</v>
      </c>
      <c r="E546" s="25">
        <v>62480</v>
      </c>
      <c r="F546" s="25">
        <v>68700</v>
      </c>
      <c r="G546" s="25">
        <v>73863</v>
      </c>
      <c r="H546" s="25">
        <v>82129</v>
      </c>
      <c r="I546" s="25">
        <v>44235.25</v>
      </c>
      <c r="J546" s="25">
        <v>61709</v>
      </c>
      <c r="K546" s="25">
        <v>75260</v>
      </c>
      <c r="L546" s="25">
        <v>68127</v>
      </c>
      <c r="M546" s="25">
        <v>53104</v>
      </c>
      <c r="N546" s="25">
        <v>51493</v>
      </c>
      <c r="O546" s="25">
        <f>SUM(C546:N546)</f>
        <v>749496.25</v>
      </c>
    </row>
    <row r="547" spans="1:15" x14ac:dyDescent="0.2">
      <c r="A547" s="12" t="s">
        <v>25</v>
      </c>
      <c r="B547" s="18" t="s">
        <v>0</v>
      </c>
      <c r="C547" s="25">
        <v>12741</v>
      </c>
      <c r="D547" s="25">
        <v>18151</v>
      </c>
      <c r="E547" s="25">
        <v>12594</v>
      </c>
      <c r="F547" s="25">
        <v>19702</v>
      </c>
      <c r="G547" s="25">
        <v>32204</v>
      </c>
      <c r="H547" s="25">
        <v>16024</v>
      </c>
      <c r="I547" s="25">
        <v>12565.25</v>
      </c>
      <c r="J547" s="25">
        <v>13795</v>
      </c>
      <c r="K547" s="25">
        <v>26333</v>
      </c>
      <c r="L547" s="25">
        <v>22939</v>
      </c>
      <c r="M547" s="25">
        <v>1168</v>
      </c>
      <c r="N547" s="25">
        <v>10615</v>
      </c>
      <c r="O547" s="25">
        <f>SUM(C547:N547)</f>
        <v>198831.25</v>
      </c>
    </row>
    <row r="548" spans="1:15" x14ac:dyDescent="0.2">
      <c r="A548" s="12" t="s">
        <v>25</v>
      </c>
      <c r="B548" s="13" t="s">
        <v>8</v>
      </c>
      <c r="C548" s="25">
        <v>411</v>
      </c>
      <c r="D548" s="25">
        <v>585.52</v>
      </c>
      <c r="E548" s="25">
        <v>419.8</v>
      </c>
      <c r="F548" s="25">
        <v>635.54999999999995</v>
      </c>
      <c r="G548" s="25">
        <v>1073.47</v>
      </c>
      <c r="H548" s="25">
        <v>516.9</v>
      </c>
      <c r="I548" s="25">
        <v>418.84</v>
      </c>
      <c r="J548" s="25">
        <v>510.93</v>
      </c>
      <c r="K548" s="25">
        <v>849.45</v>
      </c>
      <c r="L548" s="25">
        <v>764.63</v>
      </c>
      <c r="M548" s="25">
        <v>37.68</v>
      </c>
      <c r="N548" s="25">
        <v>353.83</v>
      </c>
      <c r="O548" s="25">
        <f>IF(O547=0,0,(O547/O545)/O599)</f>
        <v>547.74449035812665</v>
      </c>
    </row>
    <row r="549" spans="1:15" x14ac:dyDescent="0.2">
      <c r="A549" s="12" t="s">
        <v>25</v>
      </c>
      <c r="B549" s="13" t="s">
        <v>9</v>
      </c>
      <c r="C549" s="26">
        <v>0.23569999999999999</v>
      </c>
      <c r="D549" s="26">
        <v>0.33390000000000003</v>
      </c>
      <c r="E549" s="26">
        <v>0.20149999999999998</v>
      </c>
      <c r="F549" s="26">
        <v>0.28670000000000001</v>
      </c>
      <c r="G549" s="26">
        <v>0.43590000000000001</v>
      </c>
      <c r="H549" s="26">
        <v>0.19510000000000002</v>
      </c>
      <c r="I549" s="26">
        <v>0.28399999999999997</v>
      </c>
      <c r="J549" s="26">
        <v>0.2235</v>
      </c>
      <c r="K549" s="26">
        <v>0.34979999999999994</v>
      </c>
      <c r="L549" s="26">
        <v>0.3367</v>
      </c>
      <c r="M549" s="26">
        <v>2.1899999999999999E-2</v>
      </c>
      <c r="N549" s="26">
        <v>0.20610000000000001</v>
      </c>
      <c r="O549" s="26">
        <f>IF(O546=0,0,(O547/O546))</f>
        <v>0.26528651744421672</v>
      </c>
    </row>
    <row r="550" spans="1:15" x14ac:dyDescent="0.2">
      <c r="A550" s="14"/>
      <c r="B550" s="14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5" x14ac:dyDescent="0.2">
      <c r="A551" s="12" t="s">
        <v>25</v>
      </c>
      <c r="B551" s="38" t="s">
        <v>48</v>
      </c>
      <c r="C551" s="24">
        <v>4</v>
      </c>
      <c r="D551" s="24">
        <v>0</v>
      </c>
      <c r="E551" s="24">
        <v>0</v>
      </c>
      <c r="F551" s="24">
        <v>0</v>
      </c>
      <c r="G551" s="24">
        <v>0</v>
      </c>
      <c r="H551" s="24">
        <v>0</v>
      </c>
      <c r="I551" s="24">
        <v>3</v>
      </c>
      <c r="J551" s="24">
        <v>3</v>
      </c>
      <c r="K551" s="24">
        <v>3</v>
      </c>
      <c r="L551" s="24">
        <v>3</v>
      </c>
      <c r="M551" s="24">
        <v>3</v>
      </c>
      <c r="N551" s="24">
        <v>3</v>
      </c>
      <c r="O551" s="24">
        <f>SUM(C551:N551)</f>
        <v>22</v>
      </c>
    </row>
    <row r="552" spans="1:15" x14ac:dyDescent="0.2">
      <c r="A552" s="12" t="s">
        <v>25</v>
      </c>
      <c r="B552" s="39" t="s">
        <v>49</v>
      </c>
      <c r="C552" s="25">
        <v>2915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10030</v>
      </c>
      <c r="J552" s="25">
        <v>24507</v>
      </c>
      <c r="K552" s="25">
        <v>16560</v>
      </c>
      <c r="L552" s="25">
        <v>12281</v>
      </c>
      <c r="M552" s="25">
        <v>25402</v>
      </c>
      <c r="N552" s="25">
        <v>14263</v>
      </c>
      <c r="O552" s="25">
        <f>SUM(C552:N552)</f>
        <v>105958</v>
      </c>
    </row>
    <row r="553" spans="1:15" x14ac:dyDescent="0.2">
      <c r="A553" s="12" t="s">
        <v>25</v>
      </c>
      <c r="B553" s="18" t="s">
        <v>0</v>
      </c>
      <c r="C553" s="25">
        <v>588.5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-10767</v>
      </c>
      <c r="J553" s="25">
        <v>-7493</v>
      </c>
      <c r="K553" s="25">
        <v>6347</v>
      </c>
      <c r="L553" s="25">
        <v>2529</v>
      </c>
      <c r="M553" s="25">
        <v>-322</v>
      </c>
      <c r="N553" s="25">
        <v>4075</v>
      </c>
      <c r="O553" s="25">
        <f>SUM(C553:N553)</f>
        <v>-5042.5</v>
      </c>
    </row>
    <row r="554" spans="1:15" x14ac:dyDescent="0.2">
      <c r="A554" s="12" t="s">
        <v>25</v>
      </c>
      <c r="B554" s="13" t="s">
        <v>8</v>
      </c>
      <c r="C554" s="25">
        <v>4.75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25">
        <v>-119.63</v>
      </c>
      <c r="J554" s="25">
        <v>-92.51</v>
      </c>
      <c r="K554" s="25">
        <v>68.25</v>
      </c>
      <c r="L554" s="25">
        <v>28.1</v>
      </c>
      <c r="M554" s="25">
        <v>-3.46</v>
      </c>
      <c r="N554" s="25">
        <v>45.28</v>
      </c>
      <c r="O554" s="25">
        <f>IF(O553=0=0,(O553/O551)/O599)</f>
        <v>-7.5770097670924121</v>
      </c>
    </row>
    <row r="555" spans="1:15" x14ac:dyDescent="0.2">
      <c r="A555" s="12" t="s">
        <v>25</v>
      </c>
      <c r="B555" s="13" t="s">
        <v>9</v>
      </c>
      <c r="C555" s="26">
        <v>0.20180000000000001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-1.0734000000000001</v>
      </c>
      <c r="J555" s="26">
        <v>-0.30570000000000003</v>
      </c>
      <c r="K555" s="26">
        <v>0.38319999999999999</v>
      </c>
      <c r="L555" s="26">
        <v>0.2059</v>
      </c>
      <c r="M555" s="26">
        <v>-1.26E-2</v>
      </c>
      <c r="N555" s="26">
        <v>0.28570000000000001</v>
      </c>
      <c r="O555" s="26">
        <f>IF(O552=0,0,(O553/O552))</f>
        <v>-4.7589610977934654E-2</v>
      </c>
    </row>
    <row r="556" spans="1:15" x14ac:dyDescent="0.2">
      <c r="A556" s="14"/>
      <c r="B556" s="14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</row>
    <row r="557" spans="1:15" x14ac:dyDescent="0.2">
      <c r="A557" s="12" t="s">
        <v>25</v>
      </c>
      <c r="B557" s="38" t="s">
        <v>52</v>
      </c>
      <c r="C557" s="24">
        <v>0</v>
      </c>
      <c r="D557" s="24">
        <v>0</v>
      </c>
      <c r="E557" s="24">
        <v>0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f>SUM(C557:N557)</f>
        <v>0</v>
      </c>
    </row>
    <row r="558" spans="1:15" x14ac:dyDescent="0.2">
      <c r="A558" s="12" t="s">
        <v>25</v>
      </c>
      <c r="B558" s="39" t="s">
        <v>53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f>SUM(C558:N558)</f>
        <v>0</v>
      </c>
    </row>
    <row r="559" spans="1:15" x14ac:dyDescent="0.2">
      <c r="A559" s="12" t="s">
        <v>25</v>
      </c>
      <c r="B559" s="18" t="s">
        <v>0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f>SUM(C559:N559)</f>
        <v>0</v>
      </c>
    </row>
    <row r="560" spans="1:15" x14ac:dyDescent="0.2">
      <c r="A560" s="12" t="s">
        <v>25</v>
      </c>
      <c r="B560" s="13" t="s">
        <v>8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 t="b">
        <f>IF(O559=0=0,(O559/O557)/O599)</f>
        <v>0</v>
      </c>
    </row>
    <row r="561" spans="1:15" x14ac:dyDescent="0.2">
      <c r="A561" s="12" t="s">
        <v>25</v>
      </c>
      <c r="B561" s="13" t="s">
        <v>9</v>
      </c>
      <c r="C561" s="26">
        <v>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0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f>IF(O558=0,0,(O559/O558))</f>
        <v>0</v>
      </c>
    </row>
    <row r="562" spans="1:15" x14ac:dyDescent="0.2">
      <c r="A562" s="14"/>
      <c r="B562" s="14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</row>
    <row r="563" spans="1:15" x14ac:dyDescent="0.2">
      <c r="A563" s="12" t="s">
        <v>25</v>
      </c>
      <c r="B563" s="38" t="s">
        <v>54</v>
      </c>
      <c r="C563" s="24">
        <v>0</v>
      </c>
      <c r="D563" s="24"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f>SUM(C563:N563)</f>
        <v>0</v>
      </c>
    </row>
    <row r="564" spans="1:15" x14ac:dyDescent="0.2">
      <c r="A564" s="12" t="s">
        <v>25</v>
      </c>
      <c r="B564" s="39" t="s">
        <v>55</v>
      </c>
      <c r="C564" s="25">
        <v>0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f>SUM(C564:N564)</f>
        <v>0</v>
      </c>
    </row>
    <row r="565" spans="1:15" x14ac:dyDescent="0.2">
      <c r="A565" s="12" t="s">
        <v>25</v>
      </c>
      <c r="B565" s="18" t="s">
        <v>0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f>SUM(C565:N565)</f>
        <v>0</v>
      </c>
    </row>
    <row r="566" spans="1:15" x14ac:dyDescent="0.2">
      <c r="A566" s="12" t="s">
        <v>25</v>
      </c>
      <c r="B566" s="13" t="s">
        <v>8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 t="b">
        <f>IF(O565=0=0,(O565/O563)/O599)</f>
        <v>0</v>
      </c>
    </row>
    <row r="567" spans="1:15" x14ac:dyDescent="0.2">
      <c r="A567" s="12" t="s">
        <v>25</v>
      </c>
      <c r="B567" s="13" t="s">
        <v>9</v>
      </c>
      <c r="C567" s="26">
        <v>0</v>
      </c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f>IF(O564=0,0,(O565/O564))</f>
        <v>0</v>
      </c>
    </row>
    <row r="568" spans="1:15" x14ac:dyDescent="0.2">
      <c r="A568" s="14"/>
      <c r="B568" s="14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x14ac:dyDescent="0.2">
      <c r="A569" s="12" t="s">
        <v>25</v>
      </c>
      <c r="B569" s="38" t="s">
        <v>50</v>
      </c>
      <c r="C569" s="24">
        <v>0</v>
      </c>
      <c r="D569" s="24">
        <v>0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f>SUM(C569:N569)</f>
        <v>0</v>
      </c>
    </row>
    <row r="570" spans="1:15" x14ac:dyDescent="0.2">
      <c r="A570" s="12" t="s">
        <v>25</v>
      </c>
      <c r="B570" s="39" t="s">
        <v>51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f>SUM(C570:N570)</f>
        <v>0</v>
      </c>
    </row>
    <row r="571" spans="1:15" x14ac:dyDescent="0.2">
      <c r="A571" s="12" t="s">
        <v>25</v>
      </c>
      <c r="B571" s="18" t="s">
        <v>0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f>SUM(C571:N571)</f>
        <v>0</v>
      </c>
    </row>
    <row r="572" spans="1:15" x14ac:dyDescent="0.2">
      <c r="A572" s="12" t="s">
        <v>25</v>
      </c>
      <c r="B572" s="13" t="s">
        <v>8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 t="b">
        <f>IF(O571=0=0,(O571/O569)/O599)</f>
        <v>0</v>
      </c>
    </row>
    <row r="573" spans="1:15" x14ac:dyDescent="0.2">
      <c r="A573" s="12" t="s">
        <v>25</v>
      </c>
      <c r="B573" s="13" t="s">
        <v>9</v>
      </c>
      <c r="C573" s="26">
        <v>0</v>
      </c>
      <c r="D573" s="26">
        <v>0</v>
      </c>
      <c r="E573" s="26">
        <v>0</v>
      </c>
      <c r="F573" s="26">
        <v>0</v>
      </c>
      <c r="G573" s="26">
        <v>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f>IF(O570=0,0,(O571/O570))</f>
        <v>0</v>
      </c>
    </row>
    <row r="574" spans="1:15" x14ac:dyDescent="0.2">
      <c r="A574" s="14"/>
      <c r="B574" s="14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</row>
    <row r="575" spans="1:15" x14ac:dyDescent="0.2">
      <c r="A575" s="12" t="s">
        <v>25</v>
      </c>
      <c r="B575" s="38" t="s">
        <v>56</v>
      </c>
      <c r="C575" s="24">
        <v>0</v>
      </c>
      <c r="D575" s="24">
        <v>0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f>SUM(C575:N575)</f>
        <v>0</v>
      </c>
    </row>
    <row r="576" spans="1:15" x14ac:dyDescent="0.2">
      <c r="A576" s="12" t="s">
        <v>25</v>
      </c>
      <c r="B576" s="39" t="s">
        <v>57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f>SUM(C576:N576)</f>
        <v>0</v>
      </c>
    </row>
    <row r="577" spans="1:15" x14ac:dyDescent="0.2">
      <c r="A577" s="12" t="s">
        <v>25</v>
      </c>
      <c r="B577" s="18" t="s">
        <v>0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f>SUM(C577:N577)</f>
        <v>0</v>
      </c>
    </row>
    <row r="578" spans="1:15" x14ac:dyDescent="0.2">
      <c r="A578" s="12" t="s">
        <v>25</v>
      </c>
      <c r="B578" s="13" t="s">
        <v>8</v>
      </c>
      <c r="C578" s="25">
        <v>0</v>
      </c>
      <c r="D578" s="25">
        <v>0</v>
      </c>
      <c r="E578" s="25">
        <v>0</v>
      </c>
      <c r="F578" s="25">
        <v>0</v>
      </c>
      <c r="G578" s="25">
        <v>0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 t="b">
        <f>IF(O577=0=0,(O577/O575)/O599)</f>
        <v>0</v>
      </c>
    </row>
    <row r="579" spans="1:15" x14ac:dyDescent="0.2">
      <c r="A579" s="12" t="s">
        <v>25</v>
      </c>
      <c r="B579" s="13" t="s">
        <v>9</v>
      </c>
      <c r="C579" s="26">
        <v>0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f>IF(O576=0,0,(O577/O576))</f>
        <v>0</v>
      </c>
    </row>
    <row r="580" spans="1:15" x14ac:dyDescent="0.2">
      <c r="A580" s="14"/>
      <c r="B580" s="14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</row>
    <row r="581" spans="1:15" x14ac:dyDescent="0.2">
      <c r="A581" s="12" t="s">
        <v>25</v>
      </c>
      <c r="B581" s="38" t="s">
        <v>58</v>
      </c>
      <c r="C581" s="24">
        <v>2</v>
      </c>
      <c r="D581" s="24">
        <v>2</v>
      </c>
      <c r="E581" s="24">
        <v>4</v>
      </c>
      <c r="F581" s="24">
        <v>4</v>
      </c>
      <c r="G581" s="24">
        <v>4</v>
      </c>
      <c r="H581" s="24">
        <v>2</v>
      </c>
      <c r="I581" s="24">
        <v>2</v>
      </c>
      <c r="J581" s="24">
        <v>2</v>
      </c>
      <c r="K581" s="24">
        <v>2</v>
      </c>
      <c r="L581" s="24">
        <v>2</v>
      </c>
      <c r="M581" s="24">
        <v>2</v>
      </c>
      <c r="N581" s="24">
        <v>0</v>
      </c>
      <c r="O581" s="24">
        <f>SUM(C581:N581)</f>
        <v>28</v>
      </c>
    </row>
    <row r="582" spans="1:15" x14ac:dyDescent="0.2">
      <c r="A582" s="12" t="s">
        <v>25</v>
      </c>
      <c r="B582" s="39" t="s">
        <v>60</v>
      </c>
      <c r="C582" s="25">
        <v>5317.03</v>
      </c>
      <c r="D582" s="25">
        <v>2197.8000000000002</v>
      </c>
      <c r="E582" s="25">
        <v>6461.91</v>
      </c>
      <c r="F582" s="25">
        <v>2624.96</v>
      </c>
      <c r="G582" s="25">
        <v>1679.1</v>
      </c>
      <c r="H582" s="25">
        <v>2095.9499999999998</v>
      </c>
      <c r="I582" s="25">
        <v>5273.74</v>
      </c>
      <c r="J582" s="25">
        <v>1553</v>
      </c>
      <c r="K582" s="25">
        <v>2024.95</v>
      </c>
      <c r="L582" s="25">
        <v>1967.45</v>
      </c>
      <c r="M582" s="25">
        <v>1425.6</v>
      </c>
      <c r="N582" s="25">
        <v>0</v>
      </c>
      <c r="O582" s="25">
        <f>SUM(C582:N582)</f>
        <v>32621.489999999998</v>
      </c>
    </row>
    <row r="583" spans="1:15" x14ac:dyDescent="0.2">
      <c r="A583" s="12" t="s">
        <v>25</v>
      </c>
      <c r="B583" s="18" t="s">
        <v>0</v>
      </c>
      <c r="C583" s="25">
        <v>2025.22</v>
      </c>
      <c r="D583" s="25">
        <v>1185.8800000000001</v>
      </c>
      <c r="E583" s="25">
        <v>2113.5300000000002</v>
      </c>
      <c r="F583" s="25">
        <v>-958.73</v>
      </c>
      <c r="G583" s="25">
        <v>-807.95</v>
      </c>
      <c r="H583" s="25">
        <v>649.14</v>
      </c>
      <c r="I583" s="25">
        <v>660.67</v>
      </c>
      <c r="J583" s="25">
        <v>273.27</v>
      </c>
      <c r="K583" s="25">
        <v>609.01</v>
      </c>
      <c r="L583" s="25">
        <v>1278.95</v>
      </c>
      <c r="M583" s="25">
        <v>-654.04999999999995</v>
      </c>
      <c r="N583" s="25">
        <v>0</v>
      </c>
      <c r="O583" s="25">
        <f>SUM(C583:N583)</f>
        <v>6374.9400000000023</v>
      </c>
    </row>
    <row r="584" spans="1:15" x14ac:dyDescent="0.2">
      <c r="A584" s="12" t="s">
        <v>25</v>
      </c>
      <c r="B584" s="13" t="s">
        <v>8</v>
      </c>
      <c r="C584" s="25">
        <v>32.659999999999997</v>
      </c>
      <c r="D584" s="25">
        <v>19.13</v>
      </c>
      <c r="E584" s="25">
        <v>17.61</v>
      </c>
      <c r="F584" s="25">
        <v>-7.73</v>
      </c>
      <c r="G584" s="25">
        <v>-6.73</v>
      </c>
      <c r="H584" s="25">
        <v>10.47</v>
      </c>
      <c r="I584" s="25">
        <v>11.01</v>
      </c>
      <c r="J584" s="25">
        <v>5.0599999999999996</v>
      </c>
      <c r="K584" s="25">
        <v>9.82</v>
      </c>
      <c r="L584" s="25">
        <v>21.32</v>
      </c>
      <c r="M584" s="25">
        <v>-10.55</v>
      </c>
      <c r="N584" s="25">
        <v>0</v>
      </c>
      <c r="O584" s="25">
        <f>IF(O583=0,0,(O583/O581)/O599)</f>
        <v>7.5264935064935097</v>
      </c>
    </row>
    <row r="585" spans="1:15" x14ac:dyDescent="0.2">
      <c r="A585" s="12" t="s">
        <v>25</v>
      </c>
      <c r="B585" s="13" t="s">
        <v>9</v>
      </c>
      <c r="C585" s="26">
        <v>0.38079999999999997</v>
      </c>
      <c r="D585" s="26">
        <v>0.53949999999999998</v>
      </c>
      <c r="E585" s="26">
        <v>0.32700000000000001</v>
      </c>
      <c r="F585" s="26">
        <v>-0.36520000000000002</v>
      </c>
      <c r="G585" s="26">
        <v>-0.48109999999999997</v>
      </c>
      <c r="H585" s="26">
        <v>0.30969999999999998</v>
      </c>
      <c r="I585" s="26">
        <v>0.12520000000000001</v>
      </c>
      <c r="J585" s="26">
        <v>0.1759</v>
      </c>
      <c r="K585" s="26">
        <v>0.30070000000000002</v>
      </c>
      <c r="L585" s="26">
        <v>0.65</v>
      </c>
      <c r="M585" s="26">
        <v>-0.4587</v>
      </c>
      <c r="N585" s="26">
        <v>0</v>
      </c>
      <c r="O585" s="26">
        <f>IF(O582=0,0,(O583/O582))</f>
        <v>0.19542148442637056</v>
      </c>
    </row>
    <row r="586" spans="1:15" x14ac:dyDescent="0.2">
      <c r="A586" s="14"/>
      <c r="B586" s="14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</row>
    <row r="587" spans="1:15" x14ac:dyDescent="0.2">
      <c r="A587" s="12" t="s">
        <v>25</v>
      </c>
      <c r="B587" s="38" t="s">
        <v>59</v>
      </c>
      <c r="C587" s="24">
        <v>0</v>
      </c>
      <c r="D587" s="24">
        <v>0</v>
      </c>
      <c r="E587" s="24">
        <v>0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f>SUM(C587:N587)</f>
        <v>0</v>
      </c>
    </row>
    <row r="588" spans="1:15" x14ac:dyDescent="0.2">
      <c r="A588" s="12" t="s">
        <v>25</v>
      </c>
      <c r="B588" s="39" t="s">
        <v>61</v>
      </c>
      <c r="C588" s="25">
        <v>0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25">
        <v>0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f>SUM(C588:N588)</f>
        <v>0</v>
      </c>
    </row>
    <row r="589" spans="1:15" x14ac:dyDescent="0.2">
      <c r="A589" s="12" t="s">
        <v>25</v>
      </c>
      <c r="B589" s="18" t="s">
        <v>0</v>
      </c>
      <c r="C589" s="25">
        <v>0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f>SUM(C589:N589)</f>
        <v>0</v>
      </c>
    </row>
    <row r="590" spans="1:15" x14ac:dyDescent="0.2">
      <c r="A590" s="12" t="s">
        <v>25</v>
      </c>
      <c r="B590" s="13" t="s">
        <v>8</v>
      </c>
      <c r="C590" s="25">
        <v>0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25">
        <v>0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 t="b">
        <f>IF(O589=0=0,(O589/O587)/O599)</f>
        <v>0</v>
      </c>
    </row>
    <row r="591" spans="1:15" x14ac:dyDescent="0.2">
      <c r="A591" s="12" t="s">
        <v>25</v>
      </c>
      <c r="B591" s="13" t="s">
        <v>9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f>IF(O588=0,0,(O589/O588))</f>
        <v>0</v>
      </c>
    </row>
    <row r="592" spans="1:15" x14ac:dyDescent="0.2">
      <c r="A592" s="14"/>
      <c r="B592" s="1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x14ac:dyDescent="0.2">
      <c r="A593" s="12" t="s">
        <v>25</v>
      </c>
      <c r="B593" s="15" t="s">
        <v>19</v>
      </c>
      <c r="C593" s="24">
        <v>1709</v>
      </c>
      <c r="D593" s="24">
        <v>1713</v>
      </c>
      <c r="E593" s="24">
        <v>1723</v>
      </c>
      <c r="F593" s="24">
        <v>1741</v>
      </c>
      <c r="G593" s="24">
        <v>1748</v>
      </c>
      <c r="H593" s="24">
        <v>1738</v>
      </c>
      <c r="I593" s="24">
        <v>1727</v>
      </c>
      <c r="J593" s="24">
        <v>1705</v>
      </c>
      <c r="K593" s="24">
        <v>1740</v>
      </c>
      <c r="L593" s="24">
        <v>1760</v>
      </c>
      <c r="M593" s="24">
        <v>1654</v>
      </c>
      <c r="N593" s="24">
        <v>1748</v>
      </c>
      <c r="O593" s="24">
        <f>SUM(C593:N593)</f>
        <v>20706</v>
      </c>
    </row>
    <row r="594" spans="1:15" x14ac:dyDescent="0.2">
      <c r="A594" s="12" t="s">
        <v>25</v>
      </c>
      <c r="B594" s="17" t="s">
        <v>20</v>
      </c>
      <c r="C594" s="25">
        <v>7705893.21</v>
      </c>
      <c r="D594" s="25">
        <v>7151215.0599999996</v>
      </c>
      <c r="E594" s="25">
        <v>7127749.71</v>
      </c>
      <c r="F594" s="25">
        <v>7038082.3399999999</v>
      </c>
      <c r="G594" s="25">
        <v>6502401.7300000004</v>
      </c>
      <c r="H594" s="25">
        <v>6949438.29</v>
      </c>
      <c r="I594" s="25">
        <v>6186017.0099999998</v>
      </c>
      <c r="J594" s="25">
        <v>6079097.3099999996</v>
      </c>
      <c r="K594" s="25">
        <v>7036433.1500000004</v>
      </c>
      <c r="L594" s="25">
        <v>7547338.9400000004</v>
      </c>
      <c r="M594" s="25">
        <v>6841638.3499999996</v>
      </c>
      <c r="N594" s="25">
        <v>6335886.3600000003</v>
      </c>
      <c r="O594" s="25">
        <f>SUM(C594:N594)</f>
        <v>82501191.459999993</v>
      </c>
    </row>
    <row r="595" spans="1:15" x14ac:dyDescent="0.2">
      <c r="A595" s="12" t="s">
        <v>25</v>
      </c>
      <c r="B595" s="17" t="s">
        <v>8</v>
      </c>
      <c r="C595" s="25">
        <v>145.44999999999999</v>
      </c>
      <c r="D595" s="25">
        <v>134.66999999999999</v>
      </c>
      <c r="E595" s="25">
        <v>137.88999999999999</v>
      </c>
      <c r="F595" s="25">
        <v>130.4</v>
      </c>
      <c r="G595" s="25">
        <v>124</v>
      </c>
      <c r="H595" s="25">
        <v>128.97999999999999</v>
      </c>
      <c r="I595" s="25">
        <v>119.4</v>
      </c>
      <c r="J595" s="25">
        <v>132.05000000000001</v>
      </c>
      <c r="K595" s="25">
        <v>130.44999999999999</v>
      </c>
      <c r="L595" s="25">
        <v>142.94</v>
      </c>
      <c r="M595" s="25">
        <v>133.43</v>
      </c>
      <c r="N595" s="25">
        <v>120.82</v>
      </c>
      <c r="O595" s="25">
        <f>IF(O593=0,0,(O594/O593/O599))</f>
        <v>131.71602986478146</v>
      </c>
    </row>
    <row r="596" spans="1:15" x14ac:dyDescent="0.2">
      <c r="A596" s="14"/>
      <c r="B596" s="17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</row>
    <row r="597" spans="1:15" x14ac:dyDescent="0.2">
      <c r="A597" s="12" t="s">
        <v>25</v>
      </c>
      <c r="B597" s="17" t="s">
        <v>21</v>
      </c>
      <c r="C597" s="25">
        <v>47906.79</v>
      </c>
      <c r="D597" s="25">
        <v>155105.01999999999</v>
      </c>
      <c r="E597" s="25">
        <v>469514.19</v>
      </c>
      <c r="F597" s="25">
        <v>641359.4</v>
      </c>
      <c r="G597" s="25">
        <v>792417.37</v>
      </c>
      <c r="H597" s="25">
        <v>1010222.4</v>
      </c>
      <c r="I597" s="25">
        <v>958614.91</v>
      </c>
      <c r="J597" s="25">
        <v>888609.68</v>
      </c>
      <c r="K597" s="25">
        <v>1156493.6000000001</v>
      </c>
      <c r="L597" s="25">
        <v>1266785.01</v>
      </c>
      <c r="M597" s="25">
        <v>1096667.48</v>
      </c>
      <c r="N597" s="25">
        <v>1053900.1000000001</v>
      </c>
      <c r="O597" s="25">
        <f>SUM(C597:N597)</f>
        <v>9537595.9499999993</v>
      </c>
    </row>
    <row r="598" spans="1:15" x14ac:dyDescent="0.2">
      <c r="A598" s="12" t="s">
        <v>25</v>
      </c>
      <c r="B598" s="17" t="s">
        <v>46</v>
      </c>
      <c r="C598" s="24">
        <v>6</v>
      </c>
      <c r="D598" s="24">
        <v>6</v>
      </c>
      <c r="E598" s="24">
        <v>6</v>
      </c>
      <c r="F598" s="24">
        <v>6</v>
      </c>
      <c r="G598" s="24">
        <v>6</v>
      </c>
      <c r="H598" s="24">
        <v>6</v>
      </c>
      <c r="I598" s="24">
        <v>6</v>
      </c>
      <c r="J598" s="24">
        <v>6</v>
      </c>
      <c r="K598" s="24">
        <v>6</v>
      </c>
      <c r="L598" s="24">
        <v>6</v>
      </c>
      <c r="M598" s="24">
        <v>6</v>
      </c>
      <c r="N598" s="24">
        <v>6</v>
      </c>
      <c r="O598" s="24">
        <f>AVERAGE(C598:N598)</f>
        <v>6</v>
      </c>
    </row>
    <row r="599" spans="1:15" x14ac:dyDescent="0.2">
      <c r="A599" s="12" t="s">
        <v>25</v>
      </c>
      <c r="B599" s="17" t="s">
        <v>22</v>
      </c>
      <c r="C599" s="37">
        <v>31</v>
      </c>
      <c r="D599" s="37">
        <v>31</v>
      </c>
      <c r="E599" s="37">
        <v>30</v>
      </c>
      <c r="F599" s="37">
        <v>31</v>
      </c>
      <c r="G599" s="37">
        <v>30</v>
      </c>
      <c r="H599" s="37">
        <v>31</v>
      </c>
      <c r="I599" s="37">
        <v>30</v>
      </c>
      <c r="J599" s="37">
        <v>27</v>
      </c>
      <c r="K599" s="37">
        <v>31</v>
      </c>
      <c r="L599" s="37">
        <v>30</v>
      </c>
      <c r="M599" s="37">
        <v>31</v>
      </c>
      <c r="N599" s="37">
        <v>30</v>
      </c>
      <c r="O599" s="37">
        <f>(((C598*C599)+(D598*D599)+(E598*E599)+(F598*F599)+(G598*G599)+(H598*H599)+(I598*I599)+(J598*J599)+(K598*K599)+(L598*L599)+(M598*M599)+(N598*N599))/$O$598)/COUNTIF(C599:N599,"&gt;0")</f>
        <v>30.25</v>
      </c>
    </row>
    <row r="600" spans="1:15" x14ac:dyDescent="0.2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42"/>
    </row>
    <row r="601" spans="1:15" x14ac:dyDescent="0.2"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43"/>
    </row>
  </sheetData>
  <phoneticPr fontId="0" type="noConversion"/>
  <pageMargins left="1" right="0.25" top="0.25" bottom="0.25" header="0" footer="0"/>
  <pageSetup scale="33" fitToHeight="6" orientation="portrait" r:id="rId1"/>
  <headerFooter alignWithMargins="0"/>
  <rowBreaks count="3" manualBreakCount="3">
    <brk id="150" max="14" man="1"/>
    <brk id="300" max="16383" man="1"/>
    <brk id="4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TAX21-22</vt:lpstr>
      <vt:lpstr>'TAX21-22'!Print_Area</vt:lpstr>
    </vt:vector>
  </TitlesOfParts>
  <Company>DOG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Rubino</dc:creator>
  <cp:lastModifiedBy>Johnson, Stephanie A</cp:lastModifiedBy>
  <cp:lastPrinted>2020-07-27T19:40:49Z</cp:lastPrinted>
  <dcterms:created xsi:type="dcterms:W3CDTF">1997-08-11T22:24:12Z</dcterms:created>
  <dcterms:modified xsi:type="dcterms:W3CDTF">2022-09-24T02:42:08Z</dcterms:modified>
</cp:coreProperties>
</file>