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80" windowWidth="5970" windowHeight="6150" activeTab="0"/>
  </bookViews>
  <sheets>
    <sheet name="TAX20-21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'TAX20-21'!$A$1:$O$599</definedName>
  </definedNames>
  <calcPr fullCalcOnLoad="1"/>
</workbook>
</file>

<file path=xl/sharedStrings.xml><?xml version="1.0" encoding="utf-8"?>
<sst xmlns="http://schemas.openxmlformats.org/spreadsheetml/2006/main" count="1030" uniqueCount="63">
  <si>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</si>
  <si>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</si>
  <si>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</si>
  <si>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</si>
  <si>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</si>
  <si>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</si>
  <si>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</si>
  <si>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</si>
  <si>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</si>
  <si>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</si>
  <si>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</si>
  <si>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</si>
  <si>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</si>
  <si>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</si>
  <si>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</si>
  <si>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</si>
  <si>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</si>
  <si>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</si>
  <si>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</si>
  <si>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</si>
  <si>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</si>
  <si>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</si>
  <si>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</si>
  <si>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</si>
  <si>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</si>
  <si>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</si>
  <si>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</si>
  <si>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</si>
  <si>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</si>
  <si>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</si>
  <si>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</si>
  <si>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</si>
  <si>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</si>
  <si>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</si>
  <si>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</si>
  <si>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</si>
  <si>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</si>
  <si>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</si>
  <si>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</si>
  <si>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</si>
  <si>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</si>
  <si>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</si>
  <si>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</si>
  <si>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</si>
  <si>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</si>
  <si>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</si>
  <si>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</si>
  <si>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</si>
  <si>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>2020-2021</t>
  </si>
  <si>
    <t>Baccarat Tables</t>
  </si>
  <si>
    <t>Baccarat Drop</t>
  </si>
  <si>
    <t>Pai Gow Tables</t>
  </si>
  <si>
    <t>Pai Gow Drop</t>
  </si>
  <si>
    <t>Big 6 Wheel Tables</t>
  </si>
  <si>
    <t>Big 6 Wheel Drop</t>
  </si>
  <si>
    <t>Casino War Tables</t>
  </si>
  <si>
    <t>Casino War Drop</t>
  </si>
  <si>
    <t>Other Tables</t>
  </si>
  <si>
    <t>Other Drop</t>
  </si>
  <si>
    <t>Keno</t>
  </si>
  <si>
    <t>Other Casino Games</t>
  </si>
  <si>
    <t>Keno Write</t>
  </si>
  <si>
    <t>Other Casino Games Drop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</si>
</sst>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  <numFmt numFmtId="212" formatCode="[$$]#,##0.00"/>
    <numFmt numFmtId="213" formatCode="[$$]0.00"/>
    <numFmt numFmtId="214" formatCode="[$$]00.00"/>
    <numFmt numFmtId="215" formatCode="[$$-540A]#,##0.00"/>
    <numFmt numFmtId="216" formatCode="&quot;$&quot;#,##0.00"/>
    <numFmt numFmtId="217" formatCode="#.00"/>
  </numFmts>
  <fonts count="50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theme="0" tint="-0.14993000030517578"/>
      </patternFill>
    </fill>
    <fill>
      <patternFill patternType="lightGray">
        <bgColor theme="0" tint="-0.14995999634265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3" fillId="0" borderId="0" applyFont="0" applyFill="0" applyBorder="0" applyAlignment="0" applyProtection="0"/>
    <xf numFmtId="0" fontId="1" fillId="0" borderId="0">
      <alignment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8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217" fontId="2" fillId="0" borderId="0">
      <alignment/>
      <protection locked="0"/>
    </xf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49" fontId="3" fillId="0" borderId="0" xfId="42" applyNumberFormat="1" applyFont="1" applyFill="1" applyAlignment="1" applyProtection="1">
      <alignment horizontal="left"/>
      <protection/>
    </xf>
    <xf numFmtId="186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186" fontId="4" fillId="0" borderId="0" xfId="0" applyNumberFormat="1" applyFont="1" applyFill="1" applyAlignment="1">
      <alignment horizontal="right" vertical="center"/>
    </xf>
    <xf numFmtId="178" fontId="4" fillId="0" borderId="0" xfId="42" applyNumberFormat="1" applyFont="1" applyFill="1" applyBorder="1" applyAlignment="1" applyProtection="1">
      <alignment/>
      <protection/>
    </xf>
    <xf numFmtId="44" fontId="4" fillId="0" borderId="0" xfId="63" applyFont="1" applyFill="1" applyBorder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4" fontId="4" fillId="0" borderId="0" xfId="63" applyFont="1" applyFill="1" applyBorder="1" applyAlignment="1" applyProtection="1">
      <alignment/>
      <protection/>
    </xf>
    <xf numFmtId="178" fontId="4" fillId="0" borderId="0" xfId="42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42" applyNumberFormat="1" applyFont="1" applyFill="1" applyAlignment="1" applyProtection="1">
      <alignment horizontal="left"/>
      <protection/>
    </xf>
    <xf numFmtId="178" fontId="4" fillId="33" borderId="0" xfId="42" applyNumberFormat="1" applyFont="1" applyFill="1" applyBorder="1" applyAlignment="1" applyProtection="1">
      <alignment/>
      <protection/>
    </xf>
    <xf numFmtId="44" fontId="4" fillId="33" borderId="0" xfId="63" applyFont="1" applyFill="1" applyBorder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78" fontId="4" fillId="34" borderId="0" xfId="42" applyNumberFormat="1" applyFont="1" applyFill="1" applyBorder="1" applyAlignment="1" applyProtection="1">
      <alignment/>
      <protection/>
    </xf>
    <xf numFmtId="44" fontId="4" fillId="34" borderId="0" xfId="63" applyFont="1" applyFill="1" applyBorder="1" applyAlignment="1" applyProtection="1">
      <alignment/>
      <protection/>
    </xf>
    <xf numFmtId="10" fontId="3" fillId="34" borderId="0" xfId="0" applyNumberFormat="1" applyFont="1" applyFill="1" applyAlignment="1" applyProtection="1">
      <alignment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3 2" xfId="48"/>
    <cellStyle name="Comma 2 4" xfId="49"/>
    <cellStyle name="Comma 2_FY 15" xfId="50"/>
    <cellStyle name="Comma 3" xfId="51"/>
    <cellStyle name="Comma 3 2" xfId="52"/>
    <cellStyle name="Comma 3 3" xfId="53"/>
    <cellStyle name="Comma 3_September" xfId="54"/>
    <cellStyle name="Comma 4" xfId="55"/>
    <cellStyle name="Comma 4 2" xfId="56"/>
    <cellStyle name="Comma 5" xfId="57"/>
    <cellStyle name="Comma 5 2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Date" xfId="65"/>
    <cellStyle name="Date 2" xfId="66"/>
    <cellStyle name="Date 2 2" xfId="67"/>
    <cellStyle name="Explanatory Text" xfId="68"/>
    <cellStyle name="F2" xfId="69"/>
    <cellStyle name="F2 2" xfId="70"/>
    <cellStyle name="F2 2 2" xfId="71"/>
    <cellStyle name="F3" xfId="72"/>
    <cellStyle name="F3 2" xfId="73"/>
    <cellStyle name="F3 2 2" xfId="74"/>
    <cellStyle name="F4" xfId="75"/>
    <cellStyle name="F4 2" xfId="76"/>
    <cellStyle name="F4 3" xfId="77"/>
    <cellStyle name="F4 3 2" xfId="78"/>
    <cellStyle name="F4 4" xfId="79"/>
    <cellStyle name="F4_FY 15" xfId="80"/>
    <cellStyle name="F5" xfId="81"/>
    <cellStyle name="F5 2" xfId="82"/>
    <cellStyle name="F5 2 2" xfId="83"/>
    <cellStyle name="F6" xfId="84"/>
    <cellStyle name="F6 2" xfId="85"/>
    <cellStyle name="F6 2 2" xfId="86"/>
    <cellStyle name="F7" xfId="87"/>
    <cellStyle name="F7 2" xfId="88"/>
    <cellStyle name="F7 2 2" xfId="89"/>
    <cellStyle name="F8" xfId="90"/>
    <cellStyle name="F8 2" xfId="91"/>
    <cellStyle name="F8 3" xfId="92"/>
    <cellStyle name="F8 3 2" xfId="93"/>
    <cellStyle name="F8 4" xfId="94"/>
    <cellStyle name="F8_FY 15" xfId="95"/>
    <cellStyle name="Fixed" xfId="96"/>
    <cellStyle name="Fixed 2" xfId="97"/>
    <cellStyle name="Fixed 2 2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eading1" xfId="105"/>
    <cellStyle name="Heading1 2" xfId="106"/>
    <cellStyle name="Heading1 2 2" xfId="107"/>
    <cellStyle name="Heading2" xfId="108"/>
    <cellStyle name="Heading2 2" xfId="109"/>
    <cellStyle name="Heading2 2 2" xfId="110"/>
    <cellStyle name="Hyperlink" xfId="111"/>
    <cellStyle name="Input" xfId="112"/>
    <cellStyle name="Linked Cell" xfId="113"/>
    <cellStyle name="Neutral" xfId="114"/>
    <cellStyle name="Normal 10" xfId="115"/>
    <cellStyle name="Normal 2" xfId="116"/>
    <cellStyle name="Normal 2 2" xfId="117"/>
    <cellStyle name="Normal 2 2 2" xfId="118"/>
    <cellStyle name="Normal 3" xfId="119"/>
    <cellStyle name="Normal 3 2" xfId="120"/>
    <cellStyle name="Normal 3 2 2" xfId="121"/>
    <cellStyle name="Normal 3 2_September" xfId="122"/>
    <cellStyle name="Normal 3 3" xfId="123"/>
    <cellStyle name="Normal 3 4" xfId="124"/>
    <cellStyle name="Normal 3 5" xfId="125"/>
    <cellStyle name="Normal 3 6" xfId="126"/>
    <cellStyle name="Normal 3_FY 15" xfId="127"/>
    <cellStyle name="Normal 4" xfId="128"/>
    <cellStyle name="Normal 4 2" xfId="129"/>
    <cellStyle name="Normal 4 2 2" xfId="130"/>
    <cellStyle name="Normal 4 2_September" xfId="131"/>
    <cellStyle name="Normal 4 3" xfId="132"/>
    <cellStyle name="Normal 4_FY 15" xfId="133"/>
    <cellStyle name="Normal 5" xfId="134"/>
    <cellStyle name="Normal 5 2" xfId="135"/>
    <cellStyle name="Normal 6" xfId="136"/>
    <cellStyle name="Normal 6 2" xfId="137"/>
    <cellStyle name="Normal 7" xfId="138"/>
    <cellStyle name="Normal 8" xfId="139"/>
    <cellStyle name="Normal 9" xfId="140"/>
    <cellStyle name="Note" xfId="141"/>
    <cellStyle name="Output" xfId="142"/>
    <cellStyle name="Percent" xfId="143"/>
    <cellStyle name="Percent 2" xfId="144"/>
    <cellStyle name="Percent 3" xfId="145"/>
    <cellStyle name="Percent 3 2" xfId="146"/>
    <cellStyle name="Percent 4" xfId="147"/>
    <cellStyle name="Percent 4 2" xfId="148"/>
    <cellStyle name="Percent 5" xfId="149"/>
    <cellStyle name="Title" xfId="150"/>
    <cellStyle name="Total" xfId="151"/>
    <cellStyle name="Total 2" xfId="152"/>
    <cellStyle name="Total 2 2" xfId="153"/>
    <cellStyle name="Warning Text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601"/>
  <sheetViews>
    <sheetView tabSelected="1" view="pageBreakPreview" zoomScale="75" zoomScaleNormal="75" zoomScaleSheetLayoutView="75" zoomScalePageLayoutView="0" workbookViewId="0" topLeftCell="A1">
      <pane xSplit="2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5"/>
  <cols>
    <col min="1" max="1" width="12.69921875" style="2" customWidth="1"/>
    <col min="2" max="2" width="18.796875" style="9" bestFit="1" customWidth="1"/>
    <col min="3" max="7" width="13.796875" style="2" customWidth="1"/>
    <col min="8" max="10" width="13.796875" style="3" customWidth="1"/>
    <col min="11" max="12" width="13.796875" style="2" customWidth="1"/>
    <col min="13" max="13" width="14.8984375" style="2" bestFit="1" customWidth="1"/>
    <col min="14" max="14" width="13.796875" style="2" customWidth="1"/>
    <col min="15" max="15" width="16" style="2" bestFit="1" customWidth="1"/>
    <col min="16" max="191" width="9.69921875" style="2" customWidth="1"/>
    <col min="192" max="192" width="1.69921875" style="2" customWidth="1"/>
    <col min="193" max="16384" width="8.8984375" style="2" customWidth="1"/>
  </cols>
  <sheetData>
    <row r="1" spans="1:15" ht="20.25">
      <c r="A1" s="4" t="s">
        <v>48</v>
      </c>
      <c r="B1" s="5" t="s">
        <v>34</v>
      </c>
      <c r="C1" s="3"/>
      <c r="D1" s="3"/>
      <c r="E1" s="3"/>
      <c r="F1" s="3"/>
      <c r="G1" s="3"/>
      <c r="K1" s="3"/>
      <c r="L1" s="3"/>
      <c r="M1" s="3"/>
      <c r="N1" s="3"/>
      <c r="O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1" t="s">
        <v>26</v>
      </c>
    </row>
    <row r="3" spans="1:15" ht="15">
      <c r="A3" s="12" t="s">
        <v>5</v>
      </c>
      <c r="B3" s="13" t="s">
        <v>6</v>
      </c>
      <c r="C3" s="24">
        <f aca="true" t="shared" si="0" ref="C3:D5">SUM(C9+C15+C21+C27+C33+C39+C45+C51+C63+C57)</f>
        <v>9866</v>
      </c>
      <c r="D3" s="24">
        <f t="shared" si="0"/>
        <v>9876</v>
      </c>
      <c r="E3" s="24">
        <f aca="true" t="shared" si="1" ref="E3:G5">SUM(E9+E15+E21+E27+E33+E39+E45+E51+E63+E57)</f>
        <v>9927</v>
      </c>
      <c r="F3" s="24">
        <f t="shared" si="1"/>
        <v>9568</v>
      </c>
      <c r="G3" s="24">
        <f t="shared" si="1"/>
        <v>9801</v>
      </c>
      <c r="H3" s="24">
        <f aca="true" t="shared" si="2" ref="H3:N3">SUM(H9+H15+H21+H27+H33+H39+H45+H51+H63+H57)</f>
        <v>9689</v>
      </c>
      <c r="I3" s="24">
        <f t="shared" si="2"/>
        <v>9791</v>
      </c>
      <c r="J3" s="24">
        <f t="shared" si="2"/>
        <v>9635</v>
      </c>
      <c r="K3" s="24">
        <f t="shared" si="2"/>
        <v>9794</v>
      </c>
      <c r="L3" s="24">
        <f t="shared" si="2"/>
        <v>9970</v>
      </c>
      <c r="M3" s="24">
        <f>SUM(M9+M15+M21+M27+M33+M39+M45+M51+M63+M57)</f>
        <v>10405</v>
      </c>
      <c r="N3" s="24">
        <f t="shared" si="2"/>
        <v>10625</v>
      </c>
      <c r="O3" s="24">
        <f>SUM(C3:N3)</f>
        <v>118947</v>
      </c>
    </row>
    <row r="4" spans="1:15" ht="15">
      <c r="A4" s="12" t="s">
        <v>5</v>
      </c>
      <c r="B4" s="13" t="s">
        <v>7</v>
      </c>
      <c r="C4" s="25">
        <f t="shared" si="0"/>
        <v>824007184.24</v>
      </c>
      <c r="D4" s="25">
        <f t="shared" si="0"/>
        <v>834221070.76</v>
      </c>
      <c r="E4" s="25">
        <f t="shared" si="1"/>
        <v>804407237.78</v>
      </c>
      <c r="F4" s="25">
        <f t="shared" si="1"/>
        <v>796511314.26</v>
      </c>
      <c r="G4" s="25">
        <f t="shared" si="1"/>
        <v>681634932.4000001</v>
      </c>
      <c r="H4" s="25">
        <f aca="true" t="shared" si="3" ref="H4:N4">SUM(H10+H16+H22+H28+H34+H40+H46+H52+H64+H58)</f>
        <v>719259262.95</v>
      </c>
      <c r="I4" s="25">
        <f t="shared" si="3"/>
        <v>850275507.9499999</v>
      </c>
      <c r="J4" s="25">
        <f t="shared" si="3"/>
        <v>768447490.62</v>
      </c>
      <c r="K4" s="25">
        <f t="shared" si="3"/>
        <v>899562378.82</v>
      </c>
      <c r="L4" s="25">
        <f t="shared" si="3"/>
        <v>960508527.56</v>
      </c>
      <c r="M4" s="25">
        <f t="shared" si="3"/>
        <v>1004723495.9799999</v>
      </c>
      <c r="N4" s="25">
        <f t="shared" si="3"/>
        <v>990075791.76</v>
      </c>
      <c r="O4" s="25">
        <f>SUM(C4:N4)</f>
        <v>10133634195.08</v>
      </c>
    </row>
    <row r="5" spans="1:15" ht="15">
      <c r="A5" s="12" t="s">
        <v>5</v>
      </c>
      <c r="B5" s="13" t="s">
        <v>0</v>
      </c>
      <c r="C5" s="25">
        <f t="shared" si="0"/>
        <v>61687738.31</v>
      </c>
      <c r="D5" s="25">
        <f t="shared" si="0"/>
        <v>63152264.56000001</v>
      </c>
      <c r="E5" s="25">
        <f t="shared" si="1"/>
        <v>61244706.449999996</v>
      </c>
      <c r="F5" s="25">
        <f t="shared" si="1"/>
        <v>58633938.1</v>
      </c>
      <c r="G5" s="25">
        <f t="shared" si="1"/>
        <v>52440830.42999999</v>
      </c>
      <c r="H5" s="25">
        <f aca="true" t="shared" si="4" ref="H5:N5">SUM(H11+H17+H23+H29+H35+H41+H47+H53+H65+H59)</f>
        <v>53972287.940000005</v>
      </c>
      <c r="I5" s="25">
        <f t="shared" si="4"/>
        <v>62730614.050000004</v>
      </c>
      <c r="J5" s="25">
        <f t="shared" si="4"/>
        <v>57216943.449999996</v>
      </c>
      <c r="K5" s="25">
        <f t="shared" si="4"/>
        <v>67299118.1</v>
      </c>
      <c r="L5" s="25">
        <f t="shared" si="4"/>
        <v>73129925.59</v>
      </c>
      <c r="M5" s="25">
        <f t="shared" si="4"/>
        <v>69198617.82</v>
      </c>
      <c r="N5" s="25">
        <f t="shared" si="4"/>
        <v>82682794.91</v>
      </c>
      <c r="O5" s="25">
        <f>SUM(C5:N5)</f>
        <v>763389779.7099999</v>
      </c>
    </row>
    <row r="6" spans="1:15" ht="15">
      <c r="A6" s="12" t="s">
        <v>5</v>
      </c>
      <c r="B6" s="13" t="s">
        <v>8</v>
      </c>
      <c r="C6" s="25">
        <f aca="true" t="shared" si="5" ref="C6:O6">IF(C149=0,0,(C5/C3/C149))</f>
        <v>201.69542289256685</v>
      </c>
      <c r="D6" s="25">
        <f t="shared" si="5"/>
        <v>211.2303403525032</v>
      </c>
      <c r="E6" s="25">
        <f t="shared" si="5"/>
        <v>216.69759693073485</v>
      </c>
      <c r="F6" s="25">
        <f t="shared" si="5"/>
        <v>197.68158006527133</v>
      </c>
      <c r="G6" s="25">
        <f t="shared" si="5"/>
        <v>178.35197234976022</v>
      </c>
      <c r="H6" s="25">
        <f t="shared" si="5"/>
        <v>179.69259432878658</v>
      </c>
      <c r="I6" s="25">
        <f t="shared" si="5"/>
        <v>206.67635534279344</v>
      </c>
      <c r="J6" s="25">
        <f t="shared" si="5"/>
        <v>212.08741734005483</v>
      </c>
      <c r="K6" s="25">
        <f t="shared" si="5"/>
        <v>227.66898688279767</v>
      </c>
      <c r="L6" s="25">
        <f t="shared" si="5"/>
        <v>245.99077154940431</v>
      </c>
      <c r="M6" s="25">
        <f t="shared" si="5"/>
        <v>214.53277059726244</v>
      </c>
      <c r="N6" s="25">
        <f t="shared" si="5"/>
        <v>259.3970036392157</v>
      </c>
      <c r="O6" s="25">
        <f>IF(O5=0,0,(O5/O3/O149))</f>
        <v>212.92877547197224</v>
      </c>
    </row>
    <row r="7" spans="1:15" ht="15">
      <c r="A7" s="12" t="s">
        <v>5</v>
      </c>
      <c r="B7" s="13" t="s">
        <v>9</v>
      </c>
      <c r="C7" s="26">
        <f aca="true" t="shared" si="6" ref="C7:O7">IF(C4=0,0,(C5/C4))</f>
        <v>0.07486310737314258</v>
      </c>
      <c r="D7" s="26">
        <f t="shared" si="6"/>
        <v>0.0757020731956176</v>
      </c>
      <c r="E7" s="26">
        <f t="shared" si="6"/>
        <v>0.07613644379807286</v>
      </c>
      <c r="F7" s="26">
        <f t="shared" si="6"/>
        <v>0.07361344032441516</v>
      </c>
      <c r="G7" s="26">
        <f t="shared" si="6"/>
        <v>0.07693389516490688</v>
      </c>
      <c r="H7" s="26">
        <f t="shared" si="6"/>
        <v>0.07503871096304801</v>
      </c>
      <c r="I7" s="26">
        <f t="shared" si="6"/>
        <v>0.07377680935587863</v>
      </c>
      <c r="J7" s="26">
        <f t="shared" si="6"/>
        <v>0.07445784409268633</v>
      </c>
      <c r="K7" s="26">
        <f t="shared" si="6"/>
        <v>0.07481317547792465</v>
      </c>
      <c r="L7" s="26">
        <f t="shared" si="6"/>
        <v>0.07613667499212474</v>
      </c>
      <c r="M7" s="26">
        <f t="shared" si="6"/>
        <v>0.06887329508752472</v>
      </c>
      <c r="N7" s="26">
        <f t="shared" si="6"/>
        <v>0.08351158123260403</v>
      </c>
      <c r="O7" s="26">
        <f t="shared" si="6"/>
        <v>0.07533228109621667</v>
      </c>
    </row>
    <row r="8" spans="1:15" ht="15">
      <c r="A8" s="14"/>
      <c r="B8" s="15"/>
      <c r="C8" s="27"/>
      <c r="D8" s="27"/>
      <c r="E8" s="27"/>
      <c r="F8" s="27"/>
      <c r="G8" s="27"/>
      <c r="H8" s="28"/>
      <c r="I8" s="28"/>
      <c r="J8" s="28"/>
      <c r="K8" s="27"/>
      <c r="L8" s="27"/>
      <c r="M8" s="27"/>
      <c r="N8" s="27"/>
      <c r="O8" s="27"/>
    </row>
    <row r="9" spans="1:15" ht="15">
      <c r="A9" s="12" t="s">
        <v>5</v>
      </c>
      <c r="B9" s="17" t="s">
        <v>33</v>
      </c>
      <c r="C9" s="24">
        <f aca="true" t="shared" si="7" ref="C9:N9">SUM(C159+C309+C459)</f>
        <v>5596</v>
      </c>
      <c r="D9" s="24">
        <f t="shared" si="7"/>
        <v>5536</v>
      </c>
      <c r="E9" s="24">
        <f t="shared" si="7"/>
        <v>5584</v>
      </c>
      <c r="F9" s="24">
        <f t="shared" si="7"/>
        <v>5420</v>
      </c>
      <c r="G9" s="24">
        <f t="shared" si="7"/>
        <v>5540</v>
      </c>
      <c r="H9" s="24">
        <f t="shared" si="7"/>
        <v>5480</v>
      </c>
      <c r="I9" s="24">
        <f t="shared" si="7"/>
        <v>5490</v>
      </c>
      <c r="J9" s="24">
        <f t="shared" si="7"/>
        <v>5400</v>
      </c>
      <c r="K9" s="24">
        <f t="shared" si="7"/>
        <v>5484</v>
      </c>
      <c r="L9" s="24">
        <f t="shared" si="7"/>
        <v>5400</v>
      </c>
      <c r="M9" s="24">
        <f>SUM(M159+M309+M459)</f>
        <v>5602</v>
      </c>
      <c r="N9" s="24">
        <f t="shared" si="7"/>
        <v>5745</v>
      </c>
      <c r="O9" s="24">
        <f>SUM(C9:N9)</f>
        <v>66277</v>
      </c>
    </row>
    <row r="10" spans="1:15" ht="15">
      <c r="A10" s="12" t="s">
        <v>5</v>
      </c>
      <c r="B10" s="13" t="s">
        <v>7</v>
      </c>
      <c r="C10" s="25">
        <f aca="true" t="shared" si="8" ref="C10:N10">SUM(C160+C310+C460)</f>
        <v>344824033</v>
      </c>
      <c r="D10" s="25">
        <f t="shared" si="8"/>
        <v>347891039.28</v>
      </c>
      <c r="E10" s="25">
        <f t="shared" si="8"/>
        <v>334686849.01</v>
      </c>
      <c r="F10" s="25">
        <f t="shared" si="8"/>
        <v>327462647.15</v>
      </c>
      <c r="G10" s="25">
        <f t="shared" si="8"/>
        <v>275726858.84000003</v>
      </c>
      <c r="H10" s="25">
        <f t="shared" si="8"/>
        <v>284112161.9</v>
      </c>
      <c r="I10" s="25">
        <f t="shared" si="8"/>
        <v>341321530.09000003</v>
      </c>
      <c r="J10" s="25">
        <f t="shared" si="8"/>
        <v>305415365.94</v>
      </c>
      <c r="K10" s="25">
        <f t="shared" si="8"/>
        <v>366284238.93</v>
      </c>
      <c r="L10" s="25">
        <f t="shared" si="8"/>
        <v>384881286.35</v>
      </c>
      <c r="M10" s="25">
        <f t="shared" si="8"/>
        <v>403557067.93999994</v>
      </c>
      <c r="N10" s="25">
        <f t="shared" si="8"/>
        <v>388927888.53999996</v>
      </c>
      <c r="O10" s="25">
        <f>SUM(C10:N10)</f>
        <v>4105090966.9700003</v>
      </c>
    </row>
    <row r="11" spans="1:15" ht="15">
      <c r="A11" s="12" t="s">
        <v>5</v>
      </c>
      <c r="B11" s="13" t="s">
        <v>0</v>
      </c>
      <c r="C11" s="25">
        <f aca="true" t="shared" si="9" ref="C11:N11">SUM(C161+C311+C461)</f>
        <v>33333236.72</v>
      </c>
      <c r="D11" s="25">
        <f t="shared" si="9"/>
        <v>33414916.150000002</v>
      </c>
      <c r="E11" s="25">
        <f t="shared" si="9"/>
        <v>32559709.59</v>
      </c>
      <c r="F11" s="25">
        <f t="shared" si="9"/>
        <v>30577980.9</v>
      </c>
      <c r="G11" s="25">
        <f t="shared" si="9"/>
        <v>27564916.33</v>
      </c>
      <c r="H11" s="25">
        <f t="shared" si="9"/>
        <v>27638041.01</v>
      </c>
      <c r="I11" s="25">
        <f t="shared" si="9"/>
        <v>33059816.26</v>
      </c>
      <c r="J11" s="25">
        <f t="shared" si="9"/>
        <v>29597578.59</v>
      </c>
      <c r="K11" s="25">
        <f t="shared" si="9"/>
        <v>35580634.32</v>
      </c>
      <c r="L11" s="25">
        <f t="shared" si="9"/>
        <v>37413022.3</v>
      </c>
      <c r="M11" s="25">
        <f t="shared" si="9"/>
        <v>35214372.39</v>
      </c>
      <c r="N11" s="25">
        <f t="shared" si="9"/>
        <v>41947836.83</v>
      </c>
      <c r="O11" s="25">
        <f>SUM(C11:N11)</f>
        <v>397902061.39</v>
      </c>
    </row>
    <row r="12" spans="1:15" ht="15">
      <c r="A12" s="12" t="s">
        <v>5</v>
      </c>
      <c r="B12" s="13" t="s">
        <v>8</v>
      </c>
      <c r="C12" s="25">
        <f>IF(C149=0,0,(C11/C9/C149))</f>
        <v>192.14898153058638</v>
      </c>
      <c r="D12" s="25">
        <f aca="true" t="shared" si="10" ref="D12:O12">IF(D149=0,0,(D11/D9/D149))</f>
        <v>199.38512084157858</v>
      </c>
      <c r="E12" s="25">
        <f t="shared" si="10"/>
        <v>204.80411233616118</v>
      </c>
      <c r="F12" s="25">
        <f t="shared" si="10"/>
        <v>181.99012558028804</v>
      </c>
      <c r="G12" s="25">
        <f t="shared" si="10"/>
        <v>165.8538888688327</v>
      </c>
      <c r="H12" s="25">
        <f t="shared" si="10"/>
        <v>162.69155291970802</v>
      </c>
      <c r="I12" s="25">
        <f>IF(I149=0,0,(I11/I9/I149))</f>
        <v>194.25240178623892</v>
      </c>
      <c r="J12" s="25">
        <f t="shared" si="10"/>
        <v>195.75118115079366</v>
      </c>
      <c r="K12" s="25">
        <f t="shared" si="10"/>
        <v>214.96652777411614</v>
      </c>
      <c r="L12" s="25">
        <f t="shared" si="10"/>
        <v>232.35278077009937</v>
      </c>
      <c r="M12" s="25">
        <f>IF(M149=0,0,(M11/M9/M149))</f>
        <v>202.77534745655353</v>
      </c>
      <c r="N12" s="25">
        <f t="shared" si="10"/>
        <v>243.3875069915869</v>
      </c>
      <c r="O12" s="25">
        <f>IF(O11=0,0,(O11/O9/O149))</f>
        <v>199.1841860701246</v>
      </c>
    </row>
    <row r="13" spans="1:15" ht="15">
      <c r="A13" s="12" t="s">
        <v>5</v>
      </c>
      <c r="B13" s="13" t="s">
        <v>9</v>
      </c>
      <c r="C13" s="26">
        <f aca="true" t="shared" si="11" ref="C13:O13">IF(C10=0,0,(C11/C10))</f>
        <v>0.09666738257771029</v>
      </c>
      <c r="D13" s="26">
        <f t="shared" si="11"/>
        <v>0.09604994776282817</v>
      </c>
      <c r="E13" s="26">
        <f t="shared" si="11"/>
        <v>0.0972841020981591</v>
      </c>
      <c r="F13" s="26">
        <f t="shared" si="11"/>
        <v>0.09337853085269057</v>
      </c>
      <c r="G13" s="26">
        <f t="shared" si="11"/>
        <v>0.09997182155546003</v>
      </c>
      <c r="H13" s="26">
        <f t="shared" si="11"/>
        <v>0.09727862695201293</v>
      </c>
      <c r="I13" s="26">
        <f>IF(I10=0,0,(I11/I10))</f>
        <v>0.09685827979056215</v>
      </c>
      <c r="J13" s="26">
        <f t="shared" si="11"/>
        <v>0.09690926485936714</v>
      </c>
      <c r="K13" s="26">
        <f t="shared" si="11"/>
        <v>0.09713940852038615</v>
      </c>
      <c r="L13" s="26">
        <f t="shared" si="11"/>
        <v>0.09720665469294255</v>
      </c>
      <c r="M13" s="26">
        <f t="shared" si="11"/>
        <v>0.0872599569863948</v>
      </c>
      <c r="N13" s="26">
        <f t="shared" si="11"/>
        <v>0.10785504991032753</v>
      </c>
      <c r="O13" s="26">
        <f t="shared" si="11"/>
        <v>0.09692892668921649</v>
      </c>
    </row>
    <row r="14" spans="1:15" ht="15" customHeight="1">
      <c r="A14" s="14"/>
      <c r="B14" s="15"/>
      <c r="C14" s="27"/>
      <c r="D14" s="27"/>
      <c r="E14" s="27"/>
      <c r="F14" s="27"/>
      <c r="G14" s="27"/>
      <c r="H14" s="28"/>
      <c r="I14" s="28"/>
      <c r="J14" s="28"/>
      <c r="K14" s="27"/>
      <c r="L14" s="27"/>
      <c r="M14" s="27"/>
      <c r="N14" s="27"/>
      <c r="O14" s="27"/>
    </row>
    <row r="15" spans="1:15" ht="15">
      <c r="A15" s="12" t="s">
        <v>5</v>
      </c>
      <c r="B15" s="17" t="s">
        <v>10</v>
      </c>
      <c r="C15" s="24">
        <f aca="true" t="shared" si="12" ref="C15:N15">SUM(C165+C315+C465)</f>
        <v>250</v>
      </c>
      <c r="D15" s="24">
        <f t="shared" si="12"/>
        <v>260</v>
      </c>
      <c r="E15" s="24">
        <f t="shared" si="12"/>
        <v>265</v>
      </c>
      <c r="F15" s="24">
        <f t="shared" si="12"/>
        <v>245</v>
      </c>
      <c r="G15" s="24">
        <f t="shared" si="12"/>
        <v>253</v>
      </c>
      <c r="H15" s="24">
        <f t="shared" si="12"/>
        <v>245</v>
      </c>
      <c r="I15" s="24">
        <f t="shared" si="12"/>
        <v>250</v>
      </c>
      <c r="J15" s="24">
        <f t="shared" si="12"/>
        <v>249</v>
      </c>
      <c r="K15" s="24">
        <f t="shared" si="12"/>
        <v>247</v>
      </c>
      <c r="L15" s="24">
        <f t="shared" si="12"/>
        <v>282</v>
      </c>
      <c r="M15" s="24">
        <f t="shared" si="12"/>
        <v>231</v>
      </c>
      <c r="N15" s="24">
        <f t="shared" si="12"/>
        <v>233</v>
      </c>
      <c r="O15" s="24">
        <f>SUM(C15:N15)</f>
        <v>3010</v>
      </c>
    </row>
    <row r="16" spans="1:15" ht="15">
      <c r="A16" s="12" t="s">
        <v>5</v>
      </c>
      <c r="B16" s="13" t="s">
        <v>7</v>
      </c>
      <c r="C16" s="25">
        <f aca="true" t="shared" si="13" ref="C16:N16">SUM(C166+C316+C466)</f>
        <v>18601504.02</v>
      </c>
      <c r="D16" s="25">
        <f t="shared" si="13"/>
        <v>17894709.18</v>
      </c>
      <c r="E16" s="25">
        <f t="shared" si="13"/>
        <v>17471011.88</v>
      </c>
      <c r="F16" s="25">
        <f t="shared" si="13"/>
        <v>15572323.32</v>
      </c>
      <c r="G16" s="25">
        <f t="shared" si="13"/>
        <v>13320418.849999998</v>
      </c>
      <c r="H16" s="25">
        <f t="shared" si="13"/>
        <v>13075590.66</v>
      </c>
      <c r="I16" s="25">
        <f t="shared" si="13"/>
        <v>14414583.030000001</v>
      </c>
      <c r="J16" s="25">
        <f t="shared" si="13"/>
        <v>14080182.18</v>
      </c>
      <c r="K16" s="25">
        <f t="shared" si="13"/>
        <v>18252733.48</v>
      </c>
      <c r="L16" s="25">
        <f t="shared" si="13"/>
        <v>19488804.03</v>
      </c>
      <c r="M16" s="25">
        <f t="shared" si="13"/>
        <v>21645156.84</v>
      </c>
      <c r="N16" s="25">
        <f t="shared" si="13"/>
        <v>22184333.939999998</v>
      </c>
      <c r="O16" s="25">
        <f>SUM(C16:N16)</f>
        <v>206001351.41</v>
      </c>
    </row>
    <row r="17" spans="1:15" ht="15">
      <c r="A17" s="12" t="s">
        <v>5</v>
      </c>
      <c r="B17" s="13" t="s">
        <v>0</v>
      </c>
      <c r="C17" s="25">
        <f aca="true" t="shared" si="14" ref="C17:N17">SUM(C167+C317+C467)</f>
        <v>1124318.8800000001</v>
      </c>
      <c r="D17" s="25">
        <f t="shared" si="14"/>
        <v>1090803.88</v>
      </c>
      <c r="E17" s="25">
        <f t="shared" si="14"/>
        <v>1180453.8</v>
      </c>
      <c r="F17" s="25">
        <f t="shared" si="14"/>
        <v>1115189.68</v>
      </c>
      <c r="G17" s="25">
        <f t="shared" si="14"/>
        <v>881504.85</v>
      </c>
      <c r="H17" s="25">
        <f t="shared" si="14"/>
        <v>909296.44</v>
      </c>
      <c r="I17" s="25">
        <f t="shared" si="14"/>
        <v>1016180.15</v>
      </c>
      <c r="J17" s="25">
        <f t="shared" si="14"/>
        <v>798815.2100000001</v>
      </c>
      <c r="K17" s="25">
        <f t="shared" si="14"/>
        <v>1170161.6600000001</v>
      </c>
      <c r="L17" s="25">
        <f t="shared" si="14"/>
        <v>1265005.28</v>
      </c>
      <c r="M17" s="25">
        <f t="shared" si="14"/>
        <v>1205192.7999999998</v>
      </c>
      <c r="N17" s="25">
        <f t="shared" si="14"/>
        <v>1664219.75</v>
      </c>
      <c r="O17" s="25">
        <f>SUM(C17:N17)</f>
        <v>13421142.379999999</v>
      </c>
    </row>
    <row r="18" spans="1:15" ht="15">
      <c r="A18" s="12" t="s">
        <v>5</v>
      </c>
      <c r="B18" s="13" t="s">
        <v>8</v>
      </c>
      <c r="C18" s="25">
        <f>IF(C149=0,0,(C17/C15/C149))</f>
        <v>145.07340387096775</v>
      </c>
      <c r="D18" s="25">
        <f aca="true" t="shared" si="15" ref="D18:O18">IF(D149=0,0,(D17/D15/D149))</f>
        <v>138.58677154077154</v>
      </c>
      <c r="E18" s="25">
        <f t="shared" si="15"/>
        <v>156.4612084827694</v>
      </c>
      <c r="F18" s="25">
        <f t="shared" si="15"/>
        <v>146.83208426596443</v>
      </c>
      <c r="G18" s="25">
        <f t="shared" si="15"/>
        <v>116.14029644268774</v>
      </c>
      <c r="H18" s="25">
        <f t="shared" si="15"/>
        <v>119.7230335747202</v>
      </c>
      <c r="I18" s="25">
        <f>IF(I149=0,0,(I17/I15/I149))</f>
        <v>131.12001935483872</v>
      </c>
      <c r="J18" s="25">
        <f t="shared" si="15"/>
        <v>114.57475760183593</v>
      </c>
      <c r="K18" s="25">
        <f t="shared" si="15"/>
        <v>156.96524876835275</v>
      </c>
      <c r="L18" s="25">
        <f t="shared" si="15"/>
        <v>150.43956581906244</v>
      </c>
      <c r="M18" s="25">
        <f t="shared" si="15"/>
        <v>168.29951124144668</v>
      </c>
      <c r="N18" s="25">
        <f t="shared" si="15"/>
        <v>238.08580114449214</v>
      </c>
      <c r="O18" s="25">
        <f>IF(O17=0,0,(O17/O15/O149))</f>
        <v>147.93280643051216</v>
      </c>
    </row>
    <row r="19" spans="1:15" ht="15">
      <c r="A19" s="12" t="s">
        <v>5</v>
      </c>
      <c r="B19" s="13" t="s">
        <v>9</v>
      </c>
      <c r="C19" s="26">
        <f aca="true" t="shared" si="16" ref="C19:O19">IF(C16=0,0,(C17/C16))</f>
        <v>0.06044236416534668</v>
      </c>
      <c r="D19" s="26">
        <f t="shared" si="16"/>
        <v>0.06095678164019204</v>
      </c>
      <c r="E19" s="26">
        <f t="shared" si="16"/>
        <v>0.06756642420644958</v>
      </c>
      <c r="F19" s="26">
        <f t="shared" si="16"/>
        <v>0.07161357089007576</v>
      </c>
      <c r="G19" s="26">
        <f t="shared" si="16"/>
        <v>0.06617696184531015</v>
      </c>
      <c r="H19" s="26">
        <f t="shared" si="16"/>
        <v>0.06954151928154655</v>
      </c>
      <c r="I19" s="26">
        <f>IF(I16=0,0,(I17/I16))</f>
        <v>0.07049667325687463</v>
      </c>
      <c r="J19" s="26">
        <f t="shared" si="16"/>
        <v>0.056733300733471055</v>
      </c>
      <c r="K19" s="26">
        <f t="shared" si="16"/>
        <v>0.06410884491805992</v>
      </c>
      <c r="L19" s="26">
        <f t="shared" si="16"/>
        <v>0.06490933348463661</v>
      </c>
      <c r="M19" s="26">
        <f t="shared" si="16"/>
        <v>0.055679559585025386</v>
      </c>
      <c r="N19" s="26">
        <f t="shared" si="16"/>
        <v>0.07501779203743812</v>
      </c>
      <c r="O19" s="26">
        <f t="shared" si="16"/>
        <v>0.06515074919721373</v>
      </c>
    </row>
    <row r="20" spans="1:15" ht="15">
      <c r="A20" s="14"/>
      <c r="B20" s="15"/>
      <c r="C20" s="29"/>
      <c r="D20" s="29"/>
      <c r="E20" s="29"/>
      <c r="F20" s="29"/>
      <c r="G20" s="29"/>
      <c r="H20" s="30"/>
      <c r="I20" s="30"/>
      <c r="J20" s="30"/>
      <c r="K20" s="29"/>
      <c r="L20" s="29"/>
      <c r="M20" s="29"/>
      <c r="N20" s="29"/>
      <c r="O20" s="29"/>
    </row>
    <row r="21" spans="1:15" ht="15">
      <c r="A21" s="12" t="s">
        <v>5</v>
      </c>
      <c r="B21" s="17" t="s">
        <v>11</v>
      </c>
      <c r="C21" s="24">
        <f aca="true" t="shared" si="17" ref="C21:N21">SUM(C171+C321+C471)</f>
        <v>49</v>
      </c>
      <c r="D21" s="24">
        <f t="shared" si="17"/>
        <v>51</v>
      </c>
      <c r="E21" s="24">
        <f t="shared" si="17"/>
        <v>52</v>
      </c>
      <c r="F21" s="24">
        <f t="shared" si="17"/>
        <v>48</v>
      </c>
      <c r="G21" s="24">
        <f t="shared" si="17"/>
        <v>48</v>
      </c>
      <c r="H21" s="24">
        <f t="shared" si="17"/>
        <v>49</v>
      </c>
      <c r="I21" s="24">
        <f t="shared" si="17"/>
        <v>58</v>
      </c>
      <c r="J21" s="24">
        <f t="shared" si="17"/>
        <v>44</v>
      </c>
      <c r="K21" s="24">
        <f t="shared" si="17"/>
        <v>43</v>
      </c>
      <c r="L21" s="24">
        <f t="shared" si="17"/>
        <v>52</v>
      </c>
      <c r="M21" s="24">
        <f t="shared" si="17"/>
        <v>46</v>
      </c>
      <c r="N21" s="24">
        <f t="shared" si="17"/>
        <v>47</v>
      </c>
      <c r="O21" s="24">
        <f>SUM(C21:N21)</f>
        <v>587</v>
      </c>
    </row>
    <row r="22" spans="1:15" ht="15">
      <c r="A22" s="12" t="s">
        <v>5</v>
      </c>
      <c r="B22" s="13" t="s">
        <v>7</v>
      </c>
      <c r="C22" s="25">
        <f aca="true" t="shared" si="18" ref="C22:N22">SUM(C172+C322+C472)</f>
        <v>7063234.1</v>
      </c>
      <c r="D22" s="25">
        <f t="shared" si="18"/>
        <v>6987890.2</v>
      </c>
      <c r="E22" s="25">
        <f t="shared" si="18"/>
        <v>6043789.5</v>
      </c>
      <c r="F22" s="25">
        <f t="shared" si="18"/>
        <v>5988458.4</v>
      </c>
      <c r="G22" s="25">
        <f t="shared" si="18"/>
        <v>4475897.8</v>
      </c>
      <c r="H22" s="25">
        <f t="shared" si="18"/>
        <v>5760064.93</v>
      </c>
      <c r="I22" s="25">
        <f t="shared" si="18"/>
        <v>5314742</v>
      </c>
      <c r="J22" s="25">
        <f t="shared" si="18"/>
        <v>5357091.2</v>
      </c>
      <c r="K22" s="25">
        <f t="shared" si="18"/>
        <v>7108811.47</v>
      </c>
      <c r="L22" s="25">
        <f t="shared" si="18"/>
        <v>6797676.19</v>
      </c>
      <c r="M22" s="25">
        <f t="shared" si="18"/>
        <v>6327101.6</v>
      </c>
      <c r="N22" s="25">
        <f t="shared" si="18"/>
        <v>6890152.4</v>
      </c>
      <c r="O22" s="25">
        <f>SUM(C22:N22)</f>
        <v>74114909.79</v>
      </c>
    </row>
    <row r="23" spans="1:15" ht="15">
      <c r="A23" s="12" t="s">
        <v>5</v>
      </c>
      <c r="B23" s="13" t="s">
        <v>0</v>
      </c>
      <c r="C23" s="25">
        <f aca="true" t="shared" si="19" ref="C23:N23">SUM(C173+C323+C473)</f>
        <v>381688.85</v>
      </c>
      <c r="D23" s="25">
        <f t="shared" si="19"/>
        <v>394916.77</v>
      </c>
      <c r="E23" s="25">
        <f t="shared" si="19"/>
        <v>374166.13</v>
      </c>
      <c r="F23" s="25">
        <f t="shared" si="19"/>
        <v>378664.76</v>
      </c>
      <c r="G23" s="25">
        <f t="shared" si="19"/>
        <v>379108.93</v>
      </c>
      <c r="H23" s="25">
        <f t="shared" si="19"/>
        <v>235093.54</v>
      </c>
      <c r="I23" s="25">
        <f t="shared" si="19"/>
        <v>361807.14</v>
      </c>
      <c r="J23" s="25">
        <f t="shared" si="19"/>
        <v>327288.07</v>
      </c>
      <c r="K23" s="25">
        <f t="shared" si="19"/>
        <v>337270.06</v>
      </c>
      <c r="L23" s="25">
        <f t="shared" si="19"/>
        <v>406371.44</v>
      </c>
      <c r="M23" s="25">
        <f t="shared" si="19"/>
        <v>415240.89</v>
      </c>
      <c r="N23" s="25">
        <f t="shared" si="19"/>
        <v>541267.6</v>
      </c>
      <c r="O23" s="25">
        <f>SUM(C23:N23)</f>
        <v>4532884.18</v>
      </c>
    </row>
    <row r="24" spans="1:15" ht="15">
      <c r="A24" s="12" t="s">
        <v>5</v>
      </c>
      <c r="B24" s="13" t="s">
        <v>8</v>
      </c>
      <c r="C24" s="25">
        <f>IF(C149=0,0,(C23/C21/C149))</f>
        <v>251.27639894667544</v>
      </c>
      <c r="D24" s="25">
        <f aca="true" t="shared" si="20" ref="D24:O24">IF(D149=0,0,(D23/D21/D149))</f>
        <v>255.7901707589943</v>
      </c>
      <c r="E24" s="25">
        <f t="shared" si="20"/>
        <v>252.7345919421488</v>
      </c>
      <c r="F24" s="25">
        <f t="shared" si="20"/>
        <v>254.4790053763441</v>
      </c>
      <c r="G24" s="25">
        <f t="shared" si="20"/>
        <v>263.27009027777774</v>
      </c>
      <c r="H24" s="25">
        <f t="shared" si="20"/>
        <v>154.76862409479924</v>
      </c>
      <c r="I24" s="25">
        <f>IF(I149=0,0,(I23/I21/I149))</f>
        <v>201.227552836485</v>
      </c>
      <c r="J24" s="25">
        <f t="shared" si="20"/>
        <v>265.655900974026</v>
      </c>
      <c r="K24" s="25">
        <f t="shared" si="20"/>
        <v>259.8746609694592</v>
      </c>
      <c r="L24" s="25">
        <f t="shared" si="20"/>
        <v>262.08289399624766</v>
      </c>
      <c r="M24" s="25">
        <f t="shared" si="20"/>
        <v>291.1927699859748</v>
      </c>
      <c r="N24" s="25">
        <f t="shared" si="20"/>
        <v>383.8777304964539</v>
      </c>
      <c r="O24" s="25">
        <f>IF(O23=0,0,(O23/O21/O149))</f>
        <v>256.19935351468575</v>
      </c>
    </row>
    <row r="25" spans="1:15" ht="15">
      <c r="A25" s="12" t="s">
        <v>5</v>
      </c>
      <c r="B25" s="13" t="s">
        <v>9</v>
      </c>
      <c r="C25" s="26">
        <f aca="true" t="shared" si="21" ref="C25:O25">IF(C22=0,0,(C23/C22))</f>
        <v>0.05403882196117498</v>
      </c>
      <c r="D25" s="26">
        <f t="shared" si="21"/>
        <v>0.05651444981204771</v>
      </c>
      <c r="E25" s="26">
        <f t="shared" si="21"/>
        <v>0.061909192899587254</v>
      </c>
      <c r="F25" s="26">
        <f t="shared" si="21"/>
        <v>0.06323242723035363</v>
      </c>
      <c r="G25" s="26">
        <f t="shared" si="21"/>
        <v>0.08470008631564376</v>
      </c>
      <c r="H25" s="26">
        <f t="shared" si="21"/>
        <v>0.04081439061139195</v>
      </c>
      <c r="I25" s="26">
        <f>IF(I22=0,0,(I23/I22))</f>
        <v>0.06807614367734126</v>
      </c>
      <c r="J25" s="26">
        <f t="shared" si="21"/>
        <v>0.061094362179236375</v>
      </c>
      <c r="K25" s="26">
        <f t="shared" si="21"/>
        <v>0.04744394494400623</v>
      </c>
      <c r="L25" s="26">
        <f t="shared" si="21"/>
        <v>0.05978093522574808</v>
      </c>
      <c r="M25" s="26">
        <f t="shared" si="21"/>
        <v>0.0656289271536275</v>
      </c>
      <c r="N25" s="26">
        <f t="shared" si="21"/>
        <v>0.07855669491432439</v>
      </c>
      <c r="O25" s="26">
        <f t="shared" si="21"/>
        <v>0.061160219891566295</v>
      </c>
    </row>
    <row r="26" spans="1:15" ht="15">
      <c r="A26" s="14"/>
      <c r="B26" s="15"/>
      <c r="C26" s="29"/>
      <c r="D26" s="29"/>
      <c r="E26" s="29"/>
      <c r="F26" s="29"/>
      <c r="G26" s="29"/>
      <c r="H26" s="30"/>
      <c r="I26" s="30"/>
      <c r="J26" s="30"/>
      <c r="K26" s="29"/>
      <c r="L26" s="29"/>
      <c r="M26" s="29"/>
      <c r="N26" s="29"/>
      <c r="O26" s="29"/>
    </row>
    <row r="27" spans="1:15" ht="15">
      <c r="A27" s="12" t="s">
        <v>5</v>
      </c>
      <c r="B27" s="17" t="s">
        <v>12</v>
      </c>
      <c r="C27" s="24">
        <f aca="true" t="shared" si="22" ref="C27:N27">SUM(C177+C327+C477)</f>
        <v>508</v>
      </c>
      <c r="D27" s="24">
        <f t="shared" si="22"/>
        <v>522</v>
      </c>
      <c r="E27" s="24">
        <f t="shared" si="22"/>
        <v>507</v>
      </c>
      <c r="F27" s="24">
        <f t="shared" si="22"/>
        <v>495</v>
      </c>
      <c r="G27" s="24">
        <f t="shared" si="22"/>
        <v>497</v>
      </c>
      <c r="H27" s="24">
        <f t="shared" si="22"/>
        <v>497</v>
      </c>
      <c r="I27" s="24">
        <f t="shared" si="22"/>
        <v>496</v>
      </c>
      <c r="J27" s="24">
        <f t="shared" si="22"/>
        <v>489</v>
      </c>
      <c r="K27" s="24">
        <f t="shared" si="22"/>
        <v>493</v>
      </c>
      <c r="L27" s="24">
        <f t="shared" si="22"/>
        <v>528</v>
      </c>
      <c r="M27" s="24">
        <f t="shared" si="22"/>
        <v>506</v>
      </c>
      <c r="N27" s="24">
        <f t="shared" si="22"/>
        <v>505</v>
      </c>
      <c r="O27" s="24">
        <f>SUM(C27:N27)</f>
        <v>6043</v>
      </c>
    </row>
    <row r="28" spans="1:15" ht="15">
      <c r="A28" s="12" t="s">
        <v>5</v>
      </c>
      <c r="B28" s="13" t="s">
        <v>7</v>
      </c>
      <c r="C28" s="25">
        <f aca="true" t="shared" si="23" ref="C28:N28">SUM(C178+C328+C478)</f>
        <v>21836771.05</v>
      </c>
      <c r="D28" s="25">
        <f t="shared" si="23"/>
        <v>22720904.5</v>
      </c>
      <c r="E28" s="25">
        <f t="shared" si="23"/>
        <v>22057429.5</v>
      </c>
      <c r="F28" s="25">
        <f t="shared" si="23"/>
        <v>20605402.98</v>
      </c>
      <c r="G28" s="25">
        <f t="shared" si="23"/>
        <v>15793885.25</v>
      </c>
      <c r="H28" s="25">
        <f t="shared" si="23"/>
        <v>15935468</v>
      </c>
      <c r="I28" s="25">
        <f t="shared" si="23"/>
        <v>21205474.52</v>
      </c>
      <c r="J28" s="25">
        <f t="shared" si="23"/>
        <v>17348009</v>
      </c>
      <c r="K28" s="25">
        <f t="shared" si="23"/>
        <v>22189179</v>
      </c>
      <c r="L28" s="25">
        <f t="shared" si="23"/>
        <v>24084845</v>
      </c>
      <c r="M28" s="25">
        <f t="shared" si="23"/>
        <v>24161403</v>
      </c>
      <c r="N28" s="25">
        <f t="shared" si="23"/>
        <v>24691262.75</v>
      </c>
      <c r="O28" s="25">
        <f>SUM(C28:N28)</f>
        <v>252630034.55</v>
      </c>
    </row>
    <row r="29" spans="1:15" ht="15">
      <c r="A29" s="12" t="s">
        <v>5</v>
      </c>
      <c r="B29" s="13" t="s">
        <v>0</v>
      </c>
      <c r="C29" s="25">
        <f aca="true" t="shared" si="24" ref="C29:N29">SUM(C179+C329+C479)</f>
        <v>1588782.89</v>
      </c>
      <c r="D29" s="25">
        <f t="shared" si="24"/>
        <v>1632322.2599999998</v>
      </c>
      <c r="E29" s="25">
        <f t="shared" si="24"/>
        <v>1546738.5</v>
      </c>
      <c r="F29" s="25">
        <f t="shared" si="24"/>
        <v>1583297.9100000001</v>
      </c>
      <c r="G29" s="25">
        <f t="shared" si="24"/>
        <v>1002009.08</v>
      </c>
      <c r="H29" s="25">
        <f t="shared" si="24"/>
        <v>1121818.19</v>
      </c>
      <c r="I29" s="25">
        <f t="shared" si="24"/>
        <v>1392751.21</v>
      </c>
      <c r="J29" s="25">
        <f t="shared" si="24"/>
        <v>1304455.94</v>
      </c>
      <c r="K29" s="25">
        <f t="shared" si="24"/>
        <v>1572735.89</v>
      </c>
      <c r="L29" s="25">
        <f t="shared" si="24"/>
        <v>1596114.2899999998</v>
      </c>
      <c r="M29" s="25">
        <f t="shared" si="24"/>
        <v>1539237.4299999997</v>
      </c>
      <c r="N29" s="25">
        <f t="shared" si="24"/>
        <v>1779332.2</v>
      </c>
      <c r="O29" s="25">
        <f>SUM(C29:N29)</f>
        <v>17659595.79</v>
      </c>
    </row>
    <row r="30" spans="1:15" ht="15">
      <c r="A30" s="12" t="s">
        <v>5</v>
      </c>
      <c r="B30" s="13" t="s">
        <v>8</v>
      </c>
      <c r="C30" s="25">
        <f>IF(C149=0,0,(C29/C27/C149))</f>
        <v>100.88791529083058</v>
      </c>
      <c r="D30" s="25">
        <f aca="true" t="shared" si="25" ref="D30:O30">IF(D149=0,0,(D29/D27/D149))</f>
        <v>103.29608263435847</v>
      </c>
      <c r="E30" s="25">
        <f t="shared" si="25"/>
        <v>107.1550136926011</v>
      </c>
      <c r="F30" s="25">
        <f t="shared" si="25"/>
        <v>103.18005278592376</v>
      </c>
      <c r="G30" s="25">
        <f t="shared" si="25"/>
        <v>67.20382830315224</v>
      </c>
      <c r="H30" s="25">
        <f t="shared" si="25"/>
        <v>72.81224054001429</v>
      </c>
      <c r="I30" s="25">
        <f>IF(I149=0,0,(I29/I27/I149))</f>
        <v>90.57955319979189</v>
      </c>
      <c r="J30" s="25">
        <f t="shared" si="25"/>
        <v>95.27139497516798</v>
      </c>
      <c r="K30" s="25">
        <f t="shared" si="25"/>
        <v>105.6971992839512</v>
      </c>
      <c r="L30" s="25">
        <f t="shared" si="25"/>
        <v>101.37921049288617</v>
      </c>
      <c r="M30" s="25">
        <f t="shared" si="25"/>
        <v>98.12810340430956</v>
      </c>
      <c r="N30" s="25">
        <f t="shared" si="25"/>
        <v>117.4476699669967</v>
      </c>
      <c r="O30" s="25">
        <f>IF(O29=0,0,(O29/O27/O149))</f>
        <v>96.95487991847054</v>
      </c>
    </row>
    <row r="31" spans="1:15" ht="15">
      <c r="A31" s="12" t="s">
        <v>5</v>
      </c>
      <c r="B31" s="13" t="s">
        <v>9</v>
      </c>
      <c r="C31" s="26">
        <f aca="true" t="shared" si="26" ref="C31:O31">IF(C28=0,0,(C29/C28))</f>
        <v>0.0727572261650836</v>
      </c>
      <c r="D31" s="26">
        <f t="shared" si="26"/>
        <v>0.07184230979889025</v>
      </c>
      <c r="E31" s="26">
        <f t="shared" si="26"/>
        <v>0.07012324350849676</v>
      </c>
      <c r="F31" s="26">
        <f t="shared" si="26"/>
        <v>0.07683896847524795</v>
      </c>
      <c r="G31" s="26">
        <f t="shared" si="26"/>
        <v>0.06344284918747273</v>
      </c>
      <c r="H31" s="26">
        <f t="shared" si="26"/>
        <v>0.0703975678655939</v>
      </c>
      <c r="I31" s="26">
        <f>IF(I28=0,0,(I29/I28))</f>
        <v>0.06567885140633957</v>
      </c>
      <c r="J31" s="26">
        <f t="shared" si="26"/>
        <v>0.07519340922638441</v>
      </c>
      <c r="K31" s="26">
        <f t="shared" si="26"/>
        <v>0.07087850749232316</v>
      </c>
      <c r="L31" s="26">
        <f t="shared" si="26"/>
        <v>0.0662704821226792</v>
      </c>
      <c r="M31" s="26">
        <f t="shared" si="26"/>
        <v>0.0637064590164735</v>
      </c>
      <c r="N31" s="26">
        <f t="shared" si="26"/>
        <v>0.07206323216498921</v>
      </c>
      <c r="O31" s="26">
        <f t="shared" si="26"/>
        <v>0.06990299400249993</v>
      </c>
    </row>
    <row r="32" spans="1:15" ht="15">
      <c r="A32" s="14"/>
      <c r="B32" s="15"/>
      <c r="C32" s="29"/>
      <c r="D32" s="29"/>
      <c r="E32" s="29"/>
      <c r="F32" s="29"/>
      <c r="G32" s="29"/>
      <c r="H32" s="30"/>
      <c r="I32" s="30"/>
      <c r="J32" s="30"/>
      <c r="K32" s="29"/>
      <c r="L32" s="29"/>
      <c r="M32" s="29"/>
      <c r="N32" s="29"/>
      <c r="O32" s="29"/>
    </row>
    <row r="33" spans="1:15" ht="15">
      <c r="A33" s="12" t="s">
        <v>5</v>
      </c>
      <c r="B33" s="17" t="s">
        <v>13</v>
      </c>
      <c r="C33" s="24">
        <f aca="true" t="shared" si="27" ref="C33:N33">SUM(C183+C333+C483)</f>
        <v>41</v>
      </c>
      <c r="D33" s="24">
        <f t="shared" si="27"/>
        <v>40</v>
      </c>
      <c r="E33" s="24">
        <f t="shared" si="27"/>
        <v>44</v>
      </c>
      <c r="F33" s="24">
        <f t="shared" si="27"/>
        <v>40</v>
      </c>
      <c r="G33" s="24">
        <f t="shared" si="27"/>
        <v>40</v>
      </c>
      <c r="H33" s="24">
        <f t="shared" si="27"/>
        <v>40</v>
      </c>
      <c r="I33" s="24">
        <f t="shared" si="27"/>
        <v>40</v>
      </c>
      <c r="J33" s="24">
        <f t="shared" si="27"/>
        <v>40</v>
      </c>
      <c r="K33" s="24">
        <f t="shared" si="27"/>
        <v>40</v>
      </c>
      <c r="L33" s="24">
        <f t="shared" si="27"/>
        <v>43</v>
      </c>
      <c r="M33" s="24">
        <f t="shared" si="27"/>
        <v>39</v>
      </c>
      <c r="N33" s="24">
        <f t="shared" si="27"/>
        <v>39</v>
      </c>
      <c r="O33" s="24">
        <f>SUM(C33:N33)</f>
        <v>486</v>
      </c>
    </row>
    <row r="34" spans="1:15" ht="15">
      <c r="A34" s="12" t="s">
        <v>5</v>
      </c>
      <c r="B34" s="13" t="s">
        <v>7</v>
      </c>
      <c r="C34" s="25">
        <f aca="true" t="shared" si="28" ref="C34:N34">SUM(C184+C334+C484)</f>
        <v>1573632.5</v>
      </c>
      <c r="D34" s="25">
        <f t="shared" si="28"/>
        <v>1806693.5</v>
      </c>
      <c r="E34" s="25">
        <f t="shared" si="28"/>
        <v>1563597</v>
      </c>
      <c r="F34" s="25">
        <f t="shared" si="28"/>
        <v>1389590.5</v>
      </c>
      <c r="G34" s="25">
        <f t="shared" si="28"/>
        <v>1022036.5</v>
      </c>
      <c r="H34" s="25">
        <f t="shared" si="28"/>
        <v>1307701</v>
      </c>
      <c r="I34" s="25">
        <f t="shared" si="28"/>
        <v>1513738.5</v>
      </c>
      <c r="J34" s="25">
        <f t="shared" si="28"/>
        <v>1320795.5</v>
      </c>
      <c r="K34" s="25">
        <f t="shared" si="28"/>
        <v>1526942.5</v>
      </c>
      <c r="L34" s="25">
        <f t="shared" si="28"/>
        <v>1773594.5</v>
      </c>
      <c r="M34" s="25">
        <f t="shared" si="28"/>
        <v>2129491.5</v>
      </c>
      <c r="N34" s="25">
        <f t="shared" si="28"/>
        <v>2130025</v>
      </c>
      <c r="O34" s="25">
        <f>SUM(C34:N34)</f>
        <v>19057838.5</v>
      </c>
    </row>
    <row r="35" spans="1:15" ht="15">
      <c r="A35" s="12" t="s">
        <v>5</v>
      </c>
      <c r="B35" s="13" t="s">
        <v>0</v>
      </c>
      <c r="C35" s="25">
        <f aca="true" t="shared" si="29" ref="C35:N35">SUM(C185+C335+C485)</f>
        <v>79738.76000000001</v>
      </c>
      <c r="D35" s="25">
        <f t="shared" si="29"/>
        <v>123711.42000000001</v>
      </c>
      <c r="E35" s="25">
        <f t="shared" si="29"/>
        <v>108571.94</v>
      </c>
      <c r="F35" s="25">
        <f t="shared" si="29"/>
        <v>106855.15</v>
      </c>
      <c r="G35" s="25">
        <f t="shared" si="29"/>
        <v>69255.22</v>
      </c>
      <c r="H35" s="25">
        <f t="shared" si="29"/>
        <v>73587.68</v>
      </c>
      <c r="I35" s="25">
        <f t="shared" si="29"/>
        <v>113064.55</v>
      </c>
      <c r="J35" s="25">
        <f t="shared" si="29"/>
        <v>105265.45000000001</v>
      </c>
      <c r="K35" s="25">
        <f t="shared" si="29"/>
        <v>66406.58</v>
      </c>
      <c r="L35" s="25">
        <f t="shared" si="29"/>
        <v>123534.06</v>
      </c>
      <c r="M35" s="25">
        <f t="shared" si="29"/>
        <v>119134.23000000001</v>
      </c>
      <c r="N35" s="25">
        <f t="shared" si="29"/>
        <v>136140.81</v>
      </c>
      <c r="O35" s="25">
        <f>SUM(C35:N35)</f>
        <v>1225265.8499999999</v>
      </c>
    </row>
    <row r="36" spans="1:15" ht="15">
      <c r="A36" s="12" t="s">
        <v>5</v>
      </c>
      <c r="B36" s="13" t="s">
        <v>8</v>
      </c>
      <c r="C36" s="25">
        <f>IF(C149=0,0,(C35/C33/C149))</f>
        <v>62.73702596380803</v>
      </c>
      <c r="D36" s="25">
        <f aca="true" t="shared" si="30" ref="D36:O36">IF(D149=0,0,(D35/D33/D149))</f>
        <v>102.1640855855856</v>
      </c>
      <c r="E36" s="25">
        <f t="shared" si="30"/>
        <v>86.66993707738543</v>
      </c>
      <c r="F36" s="25">
        <f t="shared" si="30"/>
        <v>86.17350806451613</v>
      </c>
      <c r="G36" s="25">
        <f t="shared" si="30"/>
        <v>57.71268333333333</v>
      </c>
      <c r="H36" s="25">
        <f t="shared" si="30"/>
        <v>59.34490322580645</v>
      </c>
      <c r="I36" s="25">
        <f>IF(I149=0,0,(I35/I33/I149))</f>
        <v>91.18108870967743</v>
      </c>
      <c r="J36" s="25">
        <f t="shared" si="30"/>
        <v>93.98700892857144</v>
      </c>
      <c r="K36" s="25">
        <f t="shared" si="30"/>
        <v>55.00545030120482</v>
      </c>
      <c r="L36" s="25">
        <f t="shared" si="30"/>
        <v>96.34675694838344</v>
      </c>
      <c r="M36" s="25">
        <f t="shared" si="30"/>
        <v>98.5394789081886</v>
      </c>
      <c r="N36" s="25">
        <f t="shared" si="30"/>
        <v>116.35966666666667</v>
      </c>
      <c r="O36" s="25">
        <f>IF(O35=0,0,(O35/O33/O149))</f>
        <v>83.64414924075002</v>
      </c>
    </row>
    <row r="37" spans="1:15" ht="15">
      <c r="A37" s="12" t="s">
        <v>5</v>
      </c>
      <c r="B37" s="13" t="s">
        <v>9</v>
      </c>
      <c r="C37" s="26">
        <f aca="true" t="shared" si="31" ref="C37:O37">IF(C34=0,0,(C35/C34))</f>
        <v>0.05067178010113543</v>
      </c>
      <c r="D37" s="26">
        <f t="shared" si="31"/>
        <v>0.06847393871733086</v>
      </c>
      <c r="E37" s="26">
        <f t="shared" si="31"/>
        <v>0.0694372910666879</v>
      </c>
      <c r="F37" s="26">
        <f t="shared" si="31"/>
        <v>0.07689686278079765</v>
      </c>
      <c r="G37" s="26">
        <f t="shared" si="31"/>
        <v>0.06776198306029188</v>
      </c>
      <c r="H37" s="26">
        <f t="shared" si="31"/>
        <v>0.05627255771770458</v>
      </c>
      <c r="I37" s="26">
        <f>IF(I34=0,0,(I35/I34))</f>
        <v>0.0746922602549912</v>
      </c>
      <c r="J37" s="26">
        <f t="shared" si="31"/>
        <v>0.07969852259490588</v>
      </c>
      <c r="K37" s="26">
        <f t="shared" si="31"/>
        <v>0.04348990220653365</v>
      </c>
      <c r="L37" s="26">
        <f t="shared" si="31"/>
        <v>0.06965180597932616</v>
      </c>
      <c r="M37" s="26">
        <f t="shared" si="31"/>
        <v>0.05594491924480563</v>
      </c>
      <c r="N37" s="26">
        <f t="shared" si="31"/>
        <v>0.06391512306193589</v>
      </c>
      <c r="O37" s="26">
        <f t="shared" si="31"/>
        <v>0.06429196312058158</v>
      </c>
    </row>
    <row r="38" spans="1:15" ht="15">
      <c r="A38" s="14"/>
      <c r="B38" s="15"/>
      <c r="C38" s="31"/>
      <c r="D38" s="31"/>
      <c r="E38" s="31"/>
      <c r="F38" s="31"/>
      <c r="G38" s="31"/>
      <c r="H38" s="32"/>
      <c r="I38" s="32"/>
      <c r="J38" s="32"/>
      <c r="K38" s="31"/>
      <c r="L38" s="31"/>
      <c r="M38" s="31"/>
      <c r="N38" s="31"/>
      <c r="O38" s="31"/>
    </row>
    <row r="39" spans="1:15" ht="15">
      <c r="A39" s="12" t="s">
        <v>5</v>
      </c>
      <c r="B39" s="17" t="s">
        <v>14</v>
      </c>
      <c r="C39" s="24">
        <f aca="true" t="shared" si="32" ref="C39:N39">SUM(C189+C339+C489)</f>
        <v>1083</v>
      </c>
      <c r="D39" s="24">
        <f t="shared" si="32"/>
        <v>1104</v>
      </c>
      <c r="E39" s="24">
        <f t="shared" si="32"/>
        <v>1099</v>
      </c>
      <c r="F39" s="24">
        <f t="shared" si="32"/>
        <v>1057</v>
      </c>
      <c r="G39" s="24">
        <f t="shared" si="32"/>
        <v>1081</v>
      </c>
      <c r="H39" s="24">
        <f t="shared" si="32"/>
        <v>1099</v>
      </c>
      <c r="I39" s="24">
        <f t="shared" si="32"/>
        <v>1134</v>
      </c>
      <c r="J39" s="24">
        <f t="shared" si="32"/>
        <v>1072</v>
      </c>
      <c r="K39" s="24">
        <f t="shared" si="32"/>
        <v>1106</v>
      </c>
      <c r="L39" s="24">
        <f t="shared" si="32"/>
        <v>1171</v>
      </c>
      <c r="M39" s="24">
        <f t="shared" si="32"/>
        <v>1122</v>
      </c>
      <c r="N39" s="24">
        <f t="shared" si="32"/>
        <v>1126</v>
      </c>
      <c r="O39" s="24">
        <f>SUM(C39:N39)</f>
        <v>13254</v>
      </c>
    </row>
    <row r="40" spans="1:15" ht="15">
      <c r="A40" s="12" t="s">
        <v>5</v>
      </c>
      <c r="B40" s="13" t="s">
        <v>7</v>
      </c>
      <c r="C40" s="25">
        <f aca="true" t="shared" si="33" ref="C40:N40">SUM(C190+C340+C490)</f>
        <v>121353379.11999999</v>
      </c>
      <c r="D40" s="25">
        <f t="shared" si="33"/>
        <v>123182401.4</v>
      </c>
      <c r="E40" s="25">
        <f t="shared" si="33"/>
        <v>115359009.11</v>
      </c>
      <c r="F40" s="25">
        <f t="shared" si="33"/>
        <v>117139293.8</v>
      </c>
      <c r="G40" s="25">
        <f t="shared" si="33"/>
        <v>99057934.78999999</v>
      </c>
      <c r="H40" s="25">
        <f t="shared" si="33"/>
        <v>109102775.12</v>
      </c>
      <c r="I40" s="25">
        <f t="shared" si="33"/>
        <v>138074092.24</v>
      </c>
      <c r="J40" s="25">
        <f t="shared" si="33"/>
        <v>126157923.91</v>
      </c>
      <c r="K40" s="25">
        <f t="shared" si="33"/>
        <v>144959437.28</v>
      </c>
      <c r="L40" s="25">
        <f t="shared" si="33"/>
        <v>153044278.33</v>
      </c>
      <c r="M40" s="25">
        <f t="shared" si="33"/>
        <v>157330779.7</v>
      </c>
      <c r="N40" s="25">
        <f t="shared" si="33"/>
        <v>157336082.04</v>
      </c>
      <c r="O40" s="25">
        <f>SUM(C40:N40)</f>
        <v>1562097386.84</v>
      </c>
    </row>
    <row r="41" spans="1:15" ht="15">
      <c r="A41" s="12" t="s">
        <v>5</v>
      </c>
      <c r="B41" s="13" t="s">
        <v>0</v>
      </c>
      <c r="C41" s="25">
        <f aca="true" t="shared" si="34" ref="C41:N41">SUM(C191+C341+C491)</f>
        <v>7736494.000000001</v>
      </c>
      <c r="D41" s="25">
        <f t="shared" si="34"/>
        <v>7862573.28</v>
      </c>
      <c r="E41" s="25">
        <f t="shared" si="34"/>
        <v>7312536.22</v>
      </c>
      <c r="F41" s="25">
        <f t="shared" si="34"/>
        <v>7102885.930000001</v>
      </c>
      <c r="G41" s="25">
        <f t="shared" si="34"/>
        <v>6341829.62</v>
      </c>
      <c r="H41" s="25">
        <f t="shared" si="34"/>
        <v>6879568.08</v>
      </c>
      <c r="I41" s="25">
        <f t="shared" si="34"/>
        <v>7548634.42</v>
      </c>
      <c r="J41" s="25">
        <f t="shared" si="34"/>
        <v>7495623.95</v>
      </c>
      <c r="K41" s="25">
        <f t="shared" si="34"/>
        <v>8672484.799999999</v>
      </c>
      <c r="L41" s="25">
        <f t="shared" si="34"/>
        <v>9122316.64</v>
      </c>
      <c r="M41" s="25">
        <f t="shared" si="34"/>
        <v>8989471.02</v>
      </c>
      <c r="N41" s="25">
        <f t="shared" si="34"/>
        <v>10838006.72</v>
      </c>
      <c r="O41" s="25">
        <f>SUM(C41:N41)</f>
        <v>95902424.67999999</v>
      </c>
    </row>
    <row r="42" spans="1:15" ht="15">
      <c r="A42" s="12" t="s">
        <v>5</v>
      </c>
      <c r="B42" s="13" t="s">
        <v>8</v>
      </c>
      <c r="C42" s="25">
        <f>IF(C149=0,0,(C41/C39/C149))</f>
        <v>230.43797098859207</v>
      </c>
      <c r="D42" s="25">
        <f aca="true" t="shared" si="35" ref="D42:O42">IF(D149=0,0,(D41/D39/D149))</f>
        <v>235.25782869826347</v>
      </c>
      <c r="E42" s="25">
        <f t="shared" si="35"/>
        <v>233.70817147820333</v>
      </c>
      <c r="F42" s="25">
        <f t="shared" si="35"/>
        <v>216.76949156163215</v>
      </c>
      <c r="G42" s="25">
        <f t="shared" si="35"/>
        <v>195.55441319765652</v>
      </c>
      <c r="H42" s="25">
        <f t="shared" si="35"/>
        <v>201.93043764125744</v>
      </c>
      <c r="I42" s="25">
        <f>IF(I149=0,0,(I41/I39/I149))</f>
        <v>214.73045514024008</v>
      </c>
      <c r="J42" s="25">
        <f t="shared" si="35"/>
        <v>249.72094716151386</v>
      </c>
      <c r="K42" s="25">
        <f t="shared" si="35"/>
        <v>259.8023181332926</v>
      </c>
      <c r="L42" s="25">
        <f t="shared" si="35"/>
        <v>261.2564908041907</v>
      </c>
      <c r="M42" s="25">
        <f t="shared" si="35"/>
        <v>258.4518147317578</v>
      </c>
      <c r="N42" s="25">
        <f t="shared" si="35"/>
        <v>320.84093309650683</v>
      </c>
      <c r="O42" s="25">
        <f>IF(O41=0,0,(O41/O39/O149))</f>
        <v>240.0623921968842</v>
      </c>
    </row>
    <row r="43" spans="1:15" ht="15">
      <c r="A43" s="12" t="s">
        <v>5</v>
      </c>
      <c r="B43" s="13" t="s">
        <v>9</v>
      </c>
      <c r="C43" s="26">
        <f aca="true" t="shared" si="36" ref="C43:O43">IF(C40=0,0,(C41/C40))</f>
        <v>0.06375178059401039</v>
      </c>
      <c r="D43" s="26">
        <f t="shared" si="36"/>
        <v>0.06382870597292967</v>
      </c>
      <c r="E43" s="26">
        <f t="shared" si="36"/>
        <v>0.0633893813445222</v>
      </c>
      <c r="F43" s="26">
        <f t="shared" si="36"/>
        <v>0.06063623656573556</v>
      </c>
      <c r="G43" s="26">
        <f t="shared" si="36"/>
        <v>0.06402141972215046</v>
      </c>
      <c r="H43" s="26">
        <f t="shared" si="36"/>
        <v>0.06305584869342964</v>
      </c>
      <c r="I43" s="26">
        <f>IF(I40=0,0,(I41/I40))</f>
        <v>0.054670896600058645</v>
      </c>
      <c r="J43" s="26">
        <f t="shared" si="36"/>
        <v>0.05941461081229678</v>
      </c>
      <c r="K43" s="26">
        <f t="shared" si="36"/>
        <v>0.05982697617160617</v>
      </c>
      <c r="L43" s="26">
        <f t="shared" si="36"/>
        <v>0.05960573462491755</v>
      </c>
      <c r="M43" s="26">
        <f t="shared" si="36"/>
        <v>0.0571373957285486</v>
      </c>
      <c r="N43" s="26">
        <f t="shared" si="36"/>
        <v>0.06888443248030432</v>
      </c>
      <c r="O43" s="26">
        <f t="shared" si="36"/>
        <v>0.06139337117386967</v>
      </c>
    </row>
    <row r="44" spans="1:15" ht="15">
      <c r="A44" s="14"/>
      <c r="B44" s="15"/>
      <c r="C44" s="31"/>
      <c r="D44" s="31"/>
      <c r="E44" s="31"/>
      <c r="F44" s="31"/>
      <c r="G44" s="31"/>
      <c r="H44" s="32"/>
      <c r="I44" s="32"/>
      <c r="J44" s="32"/>
      <c r="K44" s="31"/>
      <c r="L44" s="31"/>
      <c r="M44" s="31"/>
      <c r="N44" s="31"/>
      <c r="O44" s="31"/>
    </row>
    <row r="45" spans="1:15" ht="15">
      <c r="A45" s="12" t="s">
        <v>5</v>
      </c>
      <c r="B45" s="17" t="s">
        <v>38</v>
      </c>
      <c r="C45" s="24">
        <f aca="true" t="shared" si="37" ref="C45:N45">SUM(C195+C345+C495)</f>
        <v>28</v>
      </c>
      <c r="D45" s="24">
        <f t="shared" si="37"/>
        <v>35</v>
      </c>
      <c r="E45" s="24">
        <f t="shared" si="37"/>
        <v>31</v>
      </c>
      <c r="F45" s="24">
        <f t="shared" si="37"/>
        <v>30</v>
      </c>
      <c r="G45" s="24">
        <f t="shared" si="37"/>
        <v>32</v>
      </c>
      <c r="H45" s="24">
        <f t="shared" si="37"/>
        <v>32</v>
      </c>
      <c r="I45" s="24">
        <f t="shared" si="37"/>
        <v>32</v>
      </c>
      <c r="J45" s="24">
        <f t="shared" si="37"/>
        <v>24</v>
      </c>
      <c r="K45" s="24">
        <f t="shared" si="37"/>
        <v>24</v>
      </c>
      <c r="L45" s="24">
        <f t="shared" si="37"/>
        <v>32</v>
      </c>
      <c r="M45" s="24">
        <f t="shared" si="37"/>
        <v>25</v>
      </c>
      <c r="N45" s="24">
        <f t="shared" si="37"/>
        <v>25</v>
      </c>
      <c r="O45" s="24">
        <f>SUM(C45:N45)</f>
        <v>350</v>
      </c>
    </row>
    <row r="46" spans="1:15" ht="15">
      <c r="A46" s="12" t="s">
        <v>5</v>
      </c>
      <c r="B46" s="13" t="s">
        <v>7</v>
      </c>
      <c r="C46" s="25">
        <f aca="true" t="shared" si="38" ref="C46:N46">SUM(C196+C346+C496)</f>
        <v>4080776</v>
      </c>
      <c r="D46" s="25">
        <f t="shared" si="38"/>
        <v>4307498</v>
      </c>
      <c r="E46" s="25">
        <f t="shared" si="38"/>
        <v>4078066</v>
      </c>
      <c r="F46" s="25">
        <f t="shared" si="38"/>
        <v>4029189.5</v>
      </c>
      <c r="G46" s="25">
        <f t="shared" si="38"/>
        <v>3369614</v>
      </c>
      <c r="H46" s="25">
        <f t="shared" si="38"/>
        <v>2996366</v>
      </c>
      <c r="I46" s="25">
        <f t="shared" si="38"/>
        <v>3550168</v>
      </c>
      <c r="J46" s="25">
        <f t="shared" si="38"/>
        <v>3171218</v>
      </c>
      <c r="K46" s="25">
        <f t="shared" si="38"/>
        <v>3592288</v>
      </c>
      <c r="L46" s="25">
        <f t="shared" si="38"/>
        <v>3925740</v>
      </c>
      <c r="M46" s="25">
        <f t="shared" si="38"/>
        <v>3091778</v>
      </c>
      <c r="N46" s="25">
        <f t="shared" si="38"/>
        <v>3425082</v>
      </c>
      <c r="O46" s="25">
        <f>SUM(C46:N46)</f>
        <v>43617783.5</v>
      </c>
    </row>
    <row r="47" spans="1:15" ht="15">
      <c r="A47" s="12" t="s">
        <v>5</v>
      </c>
      <c r="B47" s="13" t="s">
        <v>0</v>
      </c>
      <c r="C47" s="25">
        <f aca="true" t="shared" si="39" ref="C47:N47">SUM(C197+C347+C497)</f>
        <v>345889.27</v>
      </c>
      <c r="D47" s="25">
        <f t="shared" si="39"/>
        <v>363254.59</v>
      </c>
      <c r="E47" s="25">
        <f t="shared" si="39"/>
        <v>333894.78</v>
      </c>
      <c r="F47" s="25">
        <f t="shared" si="39"/>
        <v>147282.28</v>
      </c>
      <c r="G47" s="25">
        <f t="shared" si="39"/>
        <v>218089.82</v>
      </c>
      <c r="H47" s="25">
        <f t="shared" si="39"/>
        <v>261458.13</v>
      </c>
      <c r="I47" s="25">
        <f t="shared" si="39"/>
        <v>234549.46</v>
      </c>
      <c r="J47" s="25">
        <f t="shared" si="39"/>
        <v>-53612.14</v>
      </c>
      <c r="K47" s="25">
        <f t="shared" si="39"/>
        <v>326885.47</v>
      </c>
      <c r="L47" s="25">
        <f t="shared" si="39"/>
        <v>304112.65</v>
      </c>
      <c r="M47" s="25">
        <f t="shared" si="39"/>
        <v>189916.56</v>
      </c>
      <c r="N47" s="25">
        <f t="shared" si="39"/>
        <v>289943.62</v>
      </c>
      <c r="O47" s="25">
        <f>SUM(C47:N47)</f>
        <v>2961664.49</v>
      </c>
    </row>
    <row r="48" spans="1:15" ht="15">
      <c r="A48" s="12" t="s">
        <v>5</v>
      </c>
      <c r="B48" s="13" t="s">
        <v>8</v>
      </c>
      <c r="C48" s="25">
        <f>IF(C149=0,0,(C47/C45/C149))</f>
        <v>398.48994239631344</v>
      </c>
      <c r="D48" s="25">
        <f aca="true" t="shared" si="40" ref="D48:O48">IF(D149=0,0,(D47/D45/D149))</f>
        <v>342.84002488202486</v>
      </c>
      <c r="E48" s="25">
        <f t="shared" si="40"/>
        <v>378.31320047987214</v>
      </c>
      <c r="F48" s="25">
        <f t="shared" si="40"/>
        <v>158.36804301075267</v>
      </c>
      <c r="G48" s="25">
        <f t="shared" si="40"/>
        <v>227.17689583333333</v>
      </c>
      <c r="H48" s="25">
        <f t="shared" si="40"/>
        <v>263.56666330645163</v>
      </c>
      <c r="I48" s="25">
        <f>IF(I149=0,0,(I47/I45/I149))</f>
        <v>236.4409879032258</v>
      </c>
      <c r="J48" s="25">
        <f t="shared" si="40"/>
        <v>-79.77997023809523</v>
      </c>
      <c r="K48" s="25">
        <f t="shared" si="40"/>
        <v>451.27261169678707</v>
      </c>
      <c r="L48" s="25">
        <f t="shared" si="40"/>
        <v>318.71562023628053</v>
      </c>
      <c r="M48" s="25">
        <f t="shared" si="40"/>
        <v>245.0536258064516</v>
      </c>
      <c r="N48" s="25">
        <f t="shared" si="40"/>
        <v>386.59149333333335</v>
      </c>
      <c r="O48" s="25">
        <f>IF(O47=0,0,(O47/O45/O149))</f>
        <v>280.743249332633</v>
      </c>
    </row>
    <row r="49" spans="1:15" ht="15" customHeight="1">
      <c r="A49" s="12" t="s">
        <v>5</v>
      </c>
      <c r="B49" s="13" t="s">
        <v>9</v>
      </c>
      <c r="C49" s="26">
        <f aca="true" t="shared" si="41" ref="C49:O49">IF(C46=0,0,(C47/C46))</f>
        <v>0.08476066071747139</v>
      </c>
      <c r="D49" s="26">
        <f t="shared" si="41"/>
        <v>0.08433076231260003</v>
      </c>
      <c r="E49" s="26">
        <f t="shared" si="41"/>
        <v>0.08187576660112907</v>
      </c>
      <c r="F49" s="26">
        <f t="shared" si="41"/>
        <v>0.036553823045552956</v>
      </c>
      <c r="G49" s="26">
        <f t="shared" si="41"/>
        <v>0.06472249343693373</v>
      </c>
      <c r="H49" s="26">
        <f t="shared" si="41"/>
        <v>0.0872584090194589</v>
      </c>
      <c r="I49" s="26">
        <f>IF(I46=0,0,(I47/I46))</f>
        <v>0.06606714386474105</v>
      </c>
      <c r="J49" s="26">
        <f t="shared" si="41"/>
        <v>-0.016905851316434253</v>
      </c>
      <c r="K49" s="26">
        <f t="shared" si="41"/>
        <v>0.09099645407049768</v>
      </c>
      <c r="L49" s="26">
        <f t="shared" si="41"/>
        <v>0.07746632482028866</v>
      </c>
      <c r="M49" s="26">
        <f t="shared" si="41"/>
        <v>0.06142632491724826</v>
      </c>
      <c r="N49" s="26">
        <f t="shared" si="41"/>
        <v>0.08465304480301493</v>
      </c>
      <c r="O49" s="26">
        <f t="shared" si="41"/>
        <v>0.06790038952804651</v>
      </c>
    </row>
    <row r="50" spans="1:15" ht="15">
      <c r="A50" s="14"/>
      <c r="B50" s="15"/>
      <c r="C50" s="31"/>
      <c r="D50" s="31"/>
      <c r="E50" s="31"/>
      <c r="F50" s="31"/>
      <c r="G50" s="31"/>
      <c r="H50" s="32"/>
      <c r="I50" s="32"/>
      <c r="J50" s="32"/>
      <c r="K50" s="31"/>
      <c r="L50" s="31"/>
      <c r="M50" s="31"/>
      <c r="N50" s="31"/>
      <c r="O50" s="31"/>
    </row>
    <row r="51" spans="1:15" ht="15">
      <c r="A51" s="12" t="s">
        <v>5</v>
      </c>
      <c r="B51" s="17" t="s">
        <v>15</v>
      </c>
      <c r="C51" s="24">
        <f aca="true" t="shared" si="42" ref="C51:N51">SUM(C201+C351+C501)</f>
        <v>126</v>
      </c>
      <c r="D51" s="24">
        <f t="shared" si="42"/>
        <v>128</v>
      </c>
      <c r="E51" s="24">
        <f t="shared" si="42"/>
        <v>127</v>
      </c>
      <c r="F51" s="24">
        <f t="shared" si="42"/>
        <v>126</v>
      </c>
      <c r="G51" s="24">
        <f t="shared" si="42"/>
        <v>127</v>
      </c>
      <c r="H51" s="24">
        <f t="shared" si="42"/>
        <v>125</v>
      </c>
      <c r="I51" s="24">
        <f t="shared" si="42"/>
        <v>124</v>
      </c>
      <c r="J51" s="24">
        <f t="shared" si="42"/>
        <v>125</v>
      </c>
      <c r="K51" s="24">
        <f t="shared" si="42"/>
        <v>123</v>
      </c>
      <c r="L51" s="24">
        <f t="shared" si="42"/>
        <v>142</v>
      </c>
      <c r="M51" s="24">
        <f t="shared" si="42"/>
        <v>130</v>
      </c>
      <c r="N51" s="24">
        <f t="shared" si="42"/>
        <v>133</v>
      </c>
      <c r="O51" s="24">
        <f>SUM(C51:N51)</f>
        <v>1536</v>
      </c>
    </row>
    <row r="52" spans="1:15" ht="15">
      <c r="A52" s="12" t="s">
        <v>5</v>
      </c>
      <c r="B52" s="13" t="s">
        <v>7</v>
      </c>
      <c r="C52" s="25">
        <f aca="true" t="shared" si="43" ref="C52:N52">SUM(C202+C352+C502)</f>
        <v>15065770</v>
      </c>
      <c r="D52" s="25">
        <f t="shared" si="43"/>
        <v>15895740</v>
      </c>
      <c r="E52" s="25">
        <f t="shared" si="43"/>
        <v>16996545</v>
      </c>
      <c r="F52" s="25">
        <f t="shared" si="43"/>
        <v>15539297.5</v>
      </c>
      <c r="G52" s="25">
        <f t="shared" si="43"/>
        <v>12359050</v>
      </c>
      <c r="H52" s="25">
        <f t="shared" si="43"/>
        <v>14931745.01</v>
      </c>
      <c r="I52" s="25">
        <f t="shared" si="43"/>
        <v>15988935</v>
      </c>
      <c r="J52" s="25">
        <f t="shared" si="43"/>
        <v>14644770</v>
      </c>
      <c r="K52" s="25">
        <f t="shared" si="43"/>
        <v>17851748.5</v>
      </c>
      <c r="L52" s="25">
        <f t="shared" si="43"/>
        <v>19921490</v>
      </c>
      <c r="M52" s="25">
        <f t="shared" si="43"/>
        <v>20514545</v>
      </c>
      <c r="N52" s="25">
        <f t="shared" si="43"/>
        <v>20630525</v>
      </c>
      <c r="O52" s="25">
        <f>SUM(C52:N52)</f>
        <v>200340161.01</v>
      </c>
    </row>
    <row r="53" spans="1:15" ht="15">
      <c r="A53" s="12" t="s">
        <v>5</v>
      </c>
      <c r="B53" s="13" t="s">
        <v>0</v>
      </c>
      <c r="C53" s="25">
        <f aca="true" t="shared" si="44" ref="C53:N53">SUM(C203+C353+C503)</f>
        <v>1010651.61</v>
      </c>
      <c r="D53" s="25">
        <f t="shared" si="44"/>
        <v>1073592.54</v>
      </c>
      <c r="E53" s="25">
        <f t="shared" si="44"/>
        <v>921631.21</v>
      </c>
      <c r="F53" s="25">
        <f t="shared" si="44"/>
        <v>1127666.33</v>
      </c>
      <c r="G53" s="25">
        <f t="shared" si="44"/>
        <v>850588.82</v>
      </c>
      <c r="H53" s="25">
        <f t="shared" si="44"/>
        <v>905757.8</v>
      </c>
      <c r="I53" s="25">
        <f t="shared" si="44"/>
        <v>822903.16</v>
      </c>
      <c r="J53" s="25">
        <f t="shared" si="44"/>
        <v>1259060.83</v>
      </c>
      <c r="K53" s="25">
        <f t="shared" si="44"/>
        <v>1029019.71</v>
      </c>
      <c r="L53" s="25">
        <f t="shared" si="44"/>
        <v>1474768.32</v>
      </c>
      <c r="M53" s="25">
        <f t="shared" si="44"/>
        <v>1409141.9500000002</v>
      </c>
      <c r="N53" s="25">
        <f t="shared" si="44"/>
        <v>1502835.73</v>
      </c>
      <c r="O53" s="25">
        <f>SUM(C53:N53)</f>
        <v>13387618.010000002</v>
      </c>
    </row>
    <row r="54" spans="1:15" ht="15">
      <c r="A54" s="12" t="s">
        <v>5</v>
      </c>
      <c r="B54" s="13" t="s">
        <v>8</v>
      </c>
      <c r="C54" s="25">
        <f>IF(C149=0,0,(C53/C51/C149))</f>
        <v>258.7433717357911</v>
      </c>
      <c r="D54" s="25">
        <f aca="true" t="shared" si="45" ref="D54:O54">IF(D149=0,0,(D53/D51/D149))</f>
        <v>277.06263935810813</v>
      </c>
      <c r="E54" s="25">
        <f t="shared" si="45"/>
        <v>254.89247364482333</v>
      </c>
      <c r="F54" s="25">
        <f t="shared" si="45"/>
        <v>288.7010573476703</v>
      </c>
      <c r="G54" s="25">
        <f t="shared" si="45"/>
        <v>223.2516587926509</v>
      </c>
      <c r="H54" s="25">
        <f t="shared" si="45"/>
        <v>233.7439483870968</v>
      </c>
      <c r="I54" s="25">
        <f>IF(I149=0,0,(I53/I51/I149))</f>
        <v>214.074703433923</v>
      </c>
      <c r="J54" s="25">
        <f t="shared" si="45"/>
        <v>359.7316657142857</v>
      </c>
      <c r="K54" s="25">
        <f t="shared" si="45"/>
        <v>277.1872076109315</v>
      </c>
      <c r="L54" s="25">
        <f t="shared" si="45"/>
        <v>348.3006595671591</v>
      </c>
      <c r="M54" s="25">
        <f t="shared" si="45"/>
        <v>349.6630148883375</v>
      </c>
      <c r="N54" s="25">
        <f t="shared" si="45"/>
        <v>376.6505588972431</v>
      </c>
      <c r="O54" s="25">
        <f>IF(O53=0,0,(O53/O51/O149))</f>
        <v>289.17024614282576</v>
      </c>
    </row>
    <row r="55" spans="1:15" ht="15" customHeight="1">
      <c r="A55" s="12" t="s">
        <v>5</v>
      </c>
      <c r="B55" s="13" t="s">
        <v>9</v>
      </c>
      <c r="C55" s="26">
        <f aca="true" t="shared" si="46" ref="C55:O55">IF(C52=0,0,(C53/C52))</f>
        <v>0.06708263898891327</v>
      </c>
      <c r="D55" s="26">
        <f t="shared" si="46"/>
        <v>0.0675396389221263</v>
      </c>
      <c r="E55" s="26">
        <f t="shared" si="46"/>
        <v>0.05422462094502147</v>
      </c>
      <c r="F55" s="26">
        <f t="shared" si="46"/>
        <v>0.0725686814349233</v>
      </c>
      <c r="G55" s="26">
        <f t="shared" si="46"/>
        <v>0.06882315550143417</v>
      </c>
      <c r="H55" s="26">
        <f t="shared" si="46"/>
        <v>0.06065987594841737</v>
      </c>
      <c r="I55" s="26">
        <f>IF(I52=0,0,(I53/I52))</f>
        <v>0.05146704017497101</v>
      </c>
      <c r="J55" s="26">
        <f t="shared" si="46"/>
        <v>0.08597341098562832</v>
      </c>
      <c r="K55" s="26">
        <f t="shared" si="46"/>
        <v>0.05764251664199728</v>
      </c>
      <c r="L55" s="26">
        <f t="shared" si="46"/>
        <v>0.07402901690586397</v>
      </c>
      <c r="M55" s="26">
        <f t="shared" si="46"/>
        <v>0.06868989538885703</v>
      </c>
      <c r="N55" s="26">
        <f t="shared" si="46"/>
        <v>0.07284524896966994</v>
      </c>
      <c r="O55" s="26">
        <f t="shared" si="46"/>
        <v>0.06682443471397509</v>
      </c>
    </row>
    <row r="56" spans="1:15" ht="15" customHeight="1">
      <c r="A56" s="14"/>
      <c r="B56" s="15"/>
      <c r="C56" s="26"/>
      <c r="D56" s="26"/>
      <c r="E56" s="26"/>
      <c r="F56" s="26"/>
      <c r="G56" s="26"/>
      <c r="H56" s="33"/>
      <c r="I56" s="33"/>
      <c r="J56" s="33"/>
      <c r="K56" s="26"/>
      <c r="L56" s="26"/>
      <c r="M56" s="26"/>
      <c r="N56" s="26"/>
      <c r="O56" s="26"/>
    </row>
    <row r="57" spans="1:15" ht="15" customHeight="1">
      <c r="A57" s="12" t="s">
        <v>5</v>
      </c>
      <c r="B57" s="17" t="s">
        <v>41</v>
      </c>
      <c r="C57" s="24">
        <f aca="true" t="shared" si="47" ref="C57:N57">SUM(C207+C357+C507)</f>
        <v>39</v>
      </c>
      <c r="D57" s="24">
        <f t="shared" si="47"/>
        <v>40</v>
      </c>
      <c r="E57" s="24">
        <f t="shared" si="47"/>
        <v>37</v>
      </c>
      <c r="F57" s="24">
        <f t="shared" si="47"/>
        <v>39</v>
      </c>
      <c r="G57" s="24">
        <f t="shared" si="47"/>
        <v>40</v>
      </c>
      <c r="H57" s="24">
        <f t="shared" si="47"/>
        <v>55</v>
      </c>
      <c r="I57" s="24">
        <f t="shared" si="47"/>
        <v>50</v>
      </c>
      <c r="J57" s="24">
        <f t="shared" si="47"/>
        <v>42</v>
      </c>
      <c r="K57" s="24">
        <f t="shared" si="47"/>
        <v>44</v>
      </c>
      <c r="L57" s="24">
        <f t="shared" si="47"/>
        <v>58</v>
      </c>
      <c r="M57" s="24">
        <f t="shared" si="47"/>
        <v>46</v>
      </c>
      <c r="N57" s="24">
        <f t="shared" si="47"/>
        <v>49</v>
      </c>
      <c r="O57" s="24">
        <f>SUM(C57:N57)</f>
        <v>539</v>
      </c>
    </row>
    <row r="58" spans="1:15" ht="15" customHeight="1">
      <c r="A58" s="12" t="s">
        <v>5</v>
      </c>
      <c r="B58" s="13" t="s">
        <v>7</v>
      </c>
      <c r="C58" s="25">
        <f aca="true" t="shared" si="48" ref="C58:N58">SUM(C208+C358+C508)</f>
        <v>12269540</v>
      </c>
      <c r="D58" s="25">
        <f t="shared" si="48"/>
        <v>11858120</v>
      </c>
      <c r="E58" s="25">
        <f t="shared" si="48"/>
        <v>14185785</v>
      </c>
      <c r="F58" s="25">
        <f t="shared" si="48"/>
        <v>12417440</v>
      </c>
      <c r="G58" s="25">
        <f t="shared" si="48"/>
        <v>10545387</v>
      </c>
      <c r="H58" s="25">
        <f t="shared" si="48"/>
        <v>12684264.97</v>
      </c>
      <c r="I58" s="25">
        <f t="shared" si="48"/>
        <v>11554007.39</v>
      </c>
      <c r="J58" s="25">
        <f t="shared" si="48"/>
        <v>9142435</v>
      </c>
      <c r="K58" s="25">
        <f t="shared" si="48"/>
        <v>12367420</v>
      </c>
      <c r="L58" s="25">
        <f t="shared" si="48"/>
        <v>13292900</v>
      </c>
      <c r="M58" s="25">
        <f t="shared" si="48"/>
        <v>13694350</v>
      </c>
      <c r="N58" s="25">
        <f t="shared" si="48"/>
        <v>12060310</v>
      </c>
      <c r="O58" s="25">
        <f>SUM(C58:N58)</f>
        <v>146071959.36</v>
      </c>
    </row>
    <row r="59" spans="1:15" ht="15" customHeight="1">
      <c r="A59" s="12" t="s">
        <v>5</v>
      </c>
      <c r="B59" s="13" t="s">
        <v>0</v>
      </c>
      <c r="C59" s="25">
        <f aca="true" t="shared" si="49" ref="C59:N59">SUM(C209+C359+C509)</f>
        <v>648906.32</v>
      </c>
      <c r="D59" s="25">
        <f t="shared" si="49"/>
        <v>597781.38</v>
      </c>
      <c r="E59" s="25">
        <f t="shared" si="49"/>
        <v>736293.23</v>
      </c>
      <c r="F59" s="25">
        <f t="shared" si="49"/>
        <v>557808.27</v>
      </c>
      <c r="G59" s="25">
        <f t="shared" si="49"/>
        <v>412410.77999999997</v>
      </c>
      <c r="H59" s="25">
        <f t="shared" si="49"/>
        <v>766392</v>
      </c>
      <c r="I59" s="25">
        <f t="shared" si="49"/>
        <v>742866.84</v>
      </c>
      <c r="J59" s="25">
        <f t="shared" si="49"/>
        <v>872676.64</v>
      </c>
      <c r="K59" s="25">
        <f t="shared" si="49"/>
        <v>410709.53</v>
      </c>
      <c r="L59" s="25">
        <f t="shared" si="49"/>
        <v>909877.37</v>
      </c>
      <c r="M59" s="25">
        <f t="shared" si="49"/>
        <v>889558.49</v>
      </c>
      <c r="N59" s="25">
        <f t="shared" si="49"/>
        <v>680317.34</v>
      </c>
      <c r="O59" s="25">
        <f>SUM(C59:N59)</f>
        <v>8225598.19</v>
      </c>
    </row>
    <row r="60" spans="1:15" ht="15" customHeight="1">
      <c r="A60" s="12" t="s">
        <v>5</v>
      </c>
      <c r="B60" s="13" t="s">
        <v>8</v>
      </c>
      <c r="C60" s="25">
        <f>IF(C149=0,0,(C59/C57/C149))</f>
        <v>536.7297932175351</v>
      </c>
      <c r="D60" s="25">
        <f aca="true" t="shared" si="50" ref="D60:O60">IF(D149=0,0,(D59/D57/D149))</f>
        <v>493.66330180180177</v>
      </c>
      <c r="E60" s="25">
        <f t="shared" si="50"/>
        <v>698.9605154121064</v>
      </c>
      <c r="F60" s="25">
        <f t="shared" si="50"/>
        <v>461.3798759305211</v>
      </c>
      <c r="G60" s="25">
        <f t="shared" si="50"/>
        <v>343.67564999999996</v>
      </c>
      <c r="H60" s="25">
        <f t="shared" si="50"/>
        <v>449.4967741935484</v>
      </c>
      <c r="I60" s="25">
        <f>IF(I149=0,0,(I59/I57/I149))</f>
        <v>479.26892903225803</v>
      </c>
      <c r="J60" s="25">
        <f t="shared" si="50"/>
        <v>742.0719727891156</v>
      </c>
      <c r="K60" s="25">
        <f t="shared" si="50"/>
        <v>309.2692243975904</v>
      </c>
      <c r="L60" s="25">
        <f t="shared" si="50"/>
        <v>526.1065533010934</v>
      </c>
      <c r="M60" s="25">
        <f t="shared" si="50"/>
        <v>623.8138078541375</v>
      </c>
      <c r="N60" s="25">
        <f t="shared" si="50"/>
        <v>462.80091156462584</v>
      </c>
      <c r="O60" s="25">
        <f>IF(O59=0,0,(O59/O57/O149))</f>
        <v>506.31434727243584</v>
      </c>
    </row>
    <row r="61" spans="1:15" ht="15" customHeight="1">
      <c r="A61" s="12" t="s">
        <v>5</v>
      </c>
      <c r="B61" s="13" t="s">
        <v>9</v>
      </c>
      <c r="C61" s="26">
        <f aca="true" t="shared" si="51" ref="C61:O61">IF(C58=0,0,(C59/C58))</f>
        <v>0.052887583397584585</v>
      </c>
      <c r="D61" s="26">
        <f t="shared" si="51"/>
        <v>0.05041114274438106</v>
      </c>
      <c r="E61" s="26">
        <f t="shared" si="51"/>
        <v>0.051903594337571024</v>
      </c>
      <c r="F61" s="26">
        <f t="shared" si="51"/>
        <v>0.044921358186550533</v>
      </c>
      <c r="G61" s="26">
        <f t="shared" si="51"/>
        <v>0.03910816928767052</v>
      </c>
      <c r="H61" s="26">
        <f t="shared" si="51"/>
        <v>0.06042068671796281</v>
      </c>
      <c r="I61" s="26">
        <f>IF(I58=0,0,(I59/I58))</f>
        <v>0.06429516746223926</v>
      </c>
      <c r="J61" s="26">
        <f t="shared" si="51"/>
        <v>0.09545341476313476</v>
      </c>
      <c r="K61" s="26">
        <f t="shared" si="51"/>
        <v>0.03320899023401809</v>
      </c>
      <c r="L61" s="26">
        <f t="shared" si="51"/>
        <v>0.06844837243942255</v>
      </c>
      <c r="M61" s="26">
        <f t="shared" si="51"/>
        <v>0.06495806591769598</v>
      </c>
      <c r="N61" s="26">
        <f t="shared" si="51"/>
        <v>0.056409606386568834</v>
      </c>
      <c r="O61" s="26">
        <f t="shared" si="51"/>
        <v>0.056311959023755506</v>
      </c>
    </row>
    <row r="62" spans="1:15" ht="15" customHeight="1">
      <c r="A62" s="14"/>
      <c r="B62" s="15"/>
      <c r="C62" s="26"/>
      <c r="D62" s="26"/>
      <c r="E62" s="26"/>
      <c r="F62" s="26"/>
      <c r="G62" s="26"/>
      <c r="H62" s="33"/>
      <c r="I62" s="33"/>
      <c r="J62" s="33"/>
      <c r="K62" s="26"/>
      <c r="L62" s="26"/>
      <c r="M62" s="26"/>
      <c r="N62" s="26"/>
      <c r="O62" s="26"/>
    </row>
    <row r="63" spans="1:15" ht="15" customHeight="1">
      <c r="A63" s="12" t="s">
        <v>5</v>
      </c>
      <c r="B63" s="17" t="s">
        <v>39</v>
      </c>
      <c r="C63" s="24">
        <f aca="true" t="shared" si="52" ref="C63:N63">SUM(C213+C363+C513)</f>
        <v>2146</v>
      </c>
      <c r="D63" s="24">
        <f t="shared" si="52"/>
        <v>2160</v>
      </c>
      <c r="E63" s="24">
        <f t="shared" si="52"/>
        <v>2181</v>
      </c>
      <c r="F63" s="24">
        <f t="shared" si="52"/>
        <v>2068</v>
      </c>
      <c r="G63" s="24">
        <f t="shared" si="52"/>
        <v>2143</v>
      </c>
      <c r="H63" s="24">
        <f t="shared" si="52"/>
        <v>2067</v>
      </c>
      <c r="I63" s="24">
        <f t="shared" si="52"/>
        <v>2117</v>
      </c>
      <c r="J63" s="24">
        <f t="shared" si="52"/>
        <v>2150</v>
      </c>
      <c r="K63" s="24">
        <f t="shared" si="52"/>
        <v>2190</v>
      </c>
      <c r="L63" s="24">
        <f t="shared" si="52"/>
        <v>2262</v>
      </c>
      <c r="M63" s="24">
        <f t="shared" si="52"/>
        <v>2658</v>
      </c>
      <c r="N63" s="24">
        <f t="shared" si="52"/>
        <v>2723</v>
      </c>
      <c r="O63" s="24">
        <f>SUM(C63:N63)</f>
        <v>26865</v>
      </c>
    </row>
    <row r="64" spans="1:15" ht="15" customHeight="1">
      <c r="A64" s="12" t="s">
        <v>5</v>
      </c>
      <c r="B64" s="13" t="s">
        <v>7</v>
      </c>
      <c r="C64" s="25">
        <f aca="true" t="shared" si="53" ref="C64:N64">SUM(C214+C364+C514)</f>
        <v>277338544.45</v>
      </c>
      <c r="D64" s="25">
        <f t="shared" si="53"/>
        <v>281676074.7</v>
      </c>
      <c r="E64" s="25">
        <f t="shared" si="53"/>
        <v>271965155.78</v>
      </c>
      <c r="F64" s="25">
        <f t="shared" si="53"/>
        <v>276367671.11</v>
      </c>
      <c r="G64" s="25">
        <f t="shared" si="53"/>
        <v>245963849.37</v>
      </c>
      <c r="H64" s="25">
        <f t="shared" si="53"/>
        <v>259353125.36</v>
      </c>
      <c r="I64" s="25">
        <f t="shared" si="53"/>
        <v>297338237.18</v>
      </c>
      <c r="J64" s="25">
        <f t="shared" si="53"/>
        <v>271809699.89</v>
      </c>
      <c r="K64" s="25">
        <f t="shared" si="53"/>
        <v>305429579.65999997</v>
      </c>
      <c r="L64" s="25">
        <f t="shared" si="53"/>
        <v>333297913.15999997</v>
      </c>
      <c r="M64" s="25">
        <f t="shared" si="53"/>
        <v>352271822.4</v>
      </c>
      <c r="N64" s="25">
        <f t="shared" si="53"/>
        <v>351800130.09</v>
      </c>
      <c r="O64" s="25">
        <f>SUM(C64:N64)</f>
        <v>3524611803.15</v>
      </c>
    </row>
    <row r="65" spans="1:15" ht="15" customHeight="1">
      <c r="A65" s="12" t="s">
        <v>5</v>
      </c>
      <c r="B65" s="13" t="s">
        <v>0</v>
      </c>
      <c r="C65" s="25">
        <f aca="true" t="shared" si="54" ref="C65:N65">SUM(C215+C365+C515)</f>
        <v>15438031.01</v>
      </c>
      <c r="D65" s="25">
        <f t="shared" si="54"/>
        <v>16598392.29</v>
      </c>
      <c r="E65" s="25">
        <f t="shared" si="54"/>
        <v>16170711.049999999</v>
      </c>
      <c r="F65" s="25">
        <f t="shared" si="54"/>
        <v>15936306.89</v>
      </c>
      <c r="G65" s="25">
        <f t="shared" si="54"/>
        <v>14721116.979999999</v>
      </c>
      <c r="H65" s="25">
        <f t="shared" si="54"/>
        <v>15181275.07</v>
      </c>
      <c r="I65" s="25">
        <f t="shared" si="54"/>
        <v>17438040.86</v>
      </c>
      <c r="J65" s="25">
        <f t="shared" si="54"/>
        <v>15509790.909999998</v>
      </c>
      <c r="K65" s="25">
        <f t="shared" si="54"/>
        <v>18132810.08</v>
      </c>
      <c r="L65" s="25">
        <f t="shared" si="54"/>
        <v>20514803.24</v>
      </c>
      <c r="M65" s="25">
        <f t="shared" si="54"/>
        <v>19227352.06</v>
      </c>
      <c r="N65" s="25">
        <f t="shared" si="54"/>
        <v>23302894.310000002</v>
      </c>
      <c r="O65" s="25">
        <f>SUM(C65:N65)</f>
        <v>208171524.75</v>
      </c>
    </row>
    <row r="66" spans="1:15" ht="15" customHeight="1">
      <c r="A66" s="12" t="s">
        <v>5</v>
      </c>
      <c r="B66" s="13" t="s">
        <v>8</v>
      </c>
      <c r="C66" s="25">
        <f>IF(C149=0,0,(C65/C63/C149))</f>
        <v>232.06011198629108</v>
      </c>
      <c r="D66" s="25">
        <f aca="true" t="shared" si="55" ref="D66:O66">IF(D149=0,0,(D65/D63/D149))</f>
        <v>253.84038926426425</v>
      </c>
      <c r="E66" s="25">
        <f t="shared" si="55"/>
        <v>260.42160492950006</v>
      </c>
      <c r="F66" s="25">
        <f t="shared" si="55"/>
        <v>248.58530744992825</v>
      </c>
      <c r="G66" s="25">
        <f t="shared" si="55"/>
        <v>228.97988769637578</v>
      </c>
      <c r="H66" s="25">
        <f t="shared" si="55"/>
        <v>236.9223757354433</v>
      </c>
      <c r="I66" s="25">
        <f>IF(I149=0,0,(I65/I63/I149))</f>
        <v>265.7144294269127</v>
      </c>
      <c r="J66" s="25">
        <f t="shared" si="55"/>
        <v>257.63772275747505</v>
      </c>
      <c r="K66" s="25">
        <f t="shared" si="55"/>
        <v>274.33145029432796</v>
      </c>
      <c r="L66" s="25">
        <f t="shared" si="55"/>
        <v>304.1540451467512</v>
      </c>
      <c r="M66" s="25">
        <f t="shared" si="55"/>
        <v>233.34731498337337</v>
      </c>
      <c r="N66" s="25">
        <f t="shared" si="55"/>
        <v>285.26006010527607</v>
      </c>
      <c r="O66" s="25">
        <f>IF(O65=0,0,(O65/O63/O149))</f>
        <v>257.08455527446887</v>
      </c>
    </row>
    <row r="67" spans="1:15" ht="15" customHeight="1">
      <c r="A67" s="12" t="s">
        <v>5</v>
      </c>
      <c r="B67" s="13" t="s">
        <v>9</v>
      </c>
      <c r="C67" s="26">
        <f aca="true" t="shared" si="56" ref="C67:O67">IF(C64=0,0,(C65/C64))</f>
        <v>0.055664931250777684</v>
      </c>
      <c r="D67" s="26">
        <f t="shared" si="56"/>
        <v>0.05892723515008568</v>
      </c>
      <c r="E67" s="26">
        <f t="shared" si="56"/>
        <v>0.05945876045636128</v>
      </c>
      <c r="F67" s="26">
        <f t="shared" si="56"/>
        <v>0.057663426499899924</v>
      </c>
      <c r="G67" s="26">
        <f t="shared" si="56"/>
        <v>0.059850734234750194</v>
      </c>
      <c r="H67" s="26">
        <f t="shared" si="56"/>
        <v>0.05853515375581977</v>
      </c>
      <c r="I67" s="26">
        <f>IF(I64=0,0,(I65/I64))</f>
        <v>0.058647152231024735</v>
      </c>
      <c r="J67" s="26">
        <f t="shared" si="56"/>
        <v>0.057061212003385944</v>
      </c>
      <c r="K67" s="26">
        <f t="shared" si="56"/>
        <v>0.05936821869114706</v>
      </c>
      <c r="L67" s="26">
        <f t="shared" si="56"/>
        <v>0.06155095015597007</v>
      </c>
      <c r="M67" s="26">
        <f t="shared" si="56"/>
        <v>0.054581010564528194</v>
      </c>
      <c r="N67" s="26">
        <f t="shared" si="56"/>
        <v>0.0662390156138899</v>
      </c>
      <c r="O67" s="26">
        <f t="shared" si="56"/>
        <v>0.05906225603737521</v>
      </c>
    </row>
    <row r="68" spans="1:15" ht="15" customHeight="1">
      <c r="A68" s="14"/>
      <c r="B68" s="15"/>
      <c r="C68" s="26"/>
      <c r="D68" s="26"/>
      <c r="E68" s="26"/>
      <c r="F68" s="26"/>
      <c r="G68" s="26"/>
      <c r="H68" s="33"/>
      <c r="I68" s="33"/>
      <c r="J68" s="33"/>
      <c r="K68" s="26"/>
      <c r="L68" s="26"/>
      <c r="M68" s="26"/>
      <c r="N68" s="26"/>
      <c r="O68" s="26"/>
    </row>
    <row r="69" spans="1:15" ht="15" customHeight="1">
      <c r="A69" s="12" t="s">
        <v>5</v>
      </c>
      <c r="B69" s="17" t="s">
        <v>16</v>
      </c>
      <c r="C69" s="24">
        <f aca="true" t="shared" si="57" ref="C69:M69">SUM(C219+C369+C519)</f>
        <v>21</v>
      </c>
      <c r="D69" s="24">
        <f t="shared" si="57"/>
        <v>22</v>
      </c>
      <c r="E69" s="24">
        <f t="shared" si="57"/>
        <v>176</v>
      </c>
      <c r="F69" s="24">
        <f t="shared" si="57"/>
        <v>182</v>
      </c>
      <c r="G69" s="24">
        <f t="shared" si="57"/>
        <v>152</v>
      </c>
      <c r="H69" s="24">
        <f t="shared" si="57"/>
        <v>0</v>
      </c>
      <c r="I69" s="24">
        <f t="shared" si="57"/>
        <v>0</v>
      </c>
      <c r="J69" s="24">
        <f t="shared" si="57"/>
        <v>190</v>
      </c>
      <c r="K69" s="24">
        <f t="shared" si="57"/>
        <v>191</v>
      </c>
      <c r="L69" s="24">
        <f t="shared" si="57"/>
        <v>202</v>
      </c>
      <c r="M69" s="24">
        <f t="shared" si="57"/>
        <v>236</v>
      </c>
      <c r="N69" s="24">
        <f>SUM(N219+N369+N519)</f>
        <v>239</v>
      </c>
      <c r="O69" s="24">
        <f>SUM(C69:N69)</f>
        <v>1611</v>
      </c>
    </row>
    <row r="70" spans="1:15" ht="15" customHeight="1">
      <c r="A70" s="12" t="s">
        <v>5</v>
      </c>
      <c r="B70" s="13" t="s">
        <v>0</v>
      </c>
      <c r="C70" s="25">
        <f aca="true" t="shared" si="58" ref="C70:N70">SUM(C220+C370+C520)</f>
        <v>0</v>
      </c>
      <c r="D70" s="25">
        <f t="shared" si="58"/>
        <v>0</v>
      </c>
      <c r="E70" s="25">
        <f t="shared" si="58"/>
        <v>3703939.64</v>
      </c>
      <c r="F70" s="25">
        <f t="shared" si="58"/>
        <v>6596587.99</v>
      </c>
      <c r="G70" s="25">
        <f t="shared" si="58"/>
        <v>1991519.82</v>
      </c>
      <c r="H70" s="25">
        <f t="shared" si="58"/>
        <v>0</v>
      </c>
      <c r="I70" s="25">
        <f t="shared" si="58"/>
        <v>0</v>
      </c>
      <c r="J70" s="25">
        <f t="shared" si="58"/>
        <v>4637545.71</v>
      </c>
      <c r="K70" s="25">
        <f t="shared" si="58"/>
        <v>8383764.97</v>
      </c>
      <c r="L70" s="25">
        <f t="shared" si="58"/>
        <v>7539450.65</v>
      </c>
      <c r="M70" s="25">
        <f t="shared" si="58"/>
        <v>11478579.000000002</v>
      </c>
      <c r="N70" s="25">
        <f t="shared" si="58"/>
        <v>10509166.14</v>
      </c>
      <c r="O70" s="25">
        <f>SUM(C70:N70)</f>
        <v>54840553.92</v>
      </c>
    </row>
    <row r="71" spans="1:15" ht="15" customHeight="1">
      <c r="A71" s="12" t="s">
        <v>5</v>
      </c>
      <c r="B71" s="13" t="s">
        <v>8</v>
      </c>
      <c r="C71" s="25">
        <f>IF(C149=0,0,(C70/C69/C149))</f>
        <v>0</v>
      </c>
      <c r="D71" s="25">
        <f aca="true" t="shared" si="59" ref="D71:O71">IF(D149=0,0,(D70/D69/D149))</f>
        <v>0</v>
      </c>
      <c r="E71" s="25">
        <f t="shared" si="59"/>
        <v>739.1878038129227</v>
      </c>
      <c r="F71" s="25">
        <f t="shared" si="59"/>
        <v>1169.1931921304501</v>
      </c>
      <c r="G71" s="25">
        <f t="shared" si="59"/>
        <v>436.73680263157894</v>
      </c>
      <c r="H71" s="25">
        <f>SUM(H221+H371+H521)</f>
        <v>0</v>
      </c>
      <c r="I71" s="25">
        <f>SUM(I221+I371+I521)</f>
        <v>0</v>
      </c>
      <c r="J71" s="25">
        <f t="shared" si="59"/>
        <v>871.7191184210526</v>
      </c>
      <c r="K71" s="25">
        <f t="shared" si="59"/>
        <v>1454.3211800605563</v>
      </c>
      <c r="L71" s="25">
        <f t="shared" si="59"/>
        <v>1251.7199521552766</v>
      </c>
      <c r="M71" s="25">
        <f t="shared" si="59"/>
        <v>1568.9692454893386</v>
      </c>
      <c r="N71" s="25">
        <f t="shared" si="59"/>
        <v>1465.713548117155</v>
      </c>
      <c r="O71" s="25">
        <f>IF(O70=0,0,(O70/O69/O149))</f>
        <v>1129.4000447076776</v>
      </c>
    </row>
    <row r="72" spans="1:15" ht="15">
      <c r="A72" s="12"/>
      <c r="B72" s="15"/>
      <c r="C72" s="27"/>
      <c r="D72" s="27"/>
      <c r="E72" s="27"/>
      <c r="F72" s="27"/>
      <c r="G72" s="27"/>
      <c r="H72" s="28"/>
      <c r="I72" s="28"/>
      <c r="J72" s="28"/>
      <c r="K72" s="27"/>
      <c r="L72" s="27"/>
      <c r="M72" s="27"/>
      <c r="N72" s="27"/>
      <c r="O72" s="27"/>
    </row>
    <row r="73" spans="1:15" ht="15">
      <c r="A73" s="12" t="s">
        <v>5</v>
      </c>
      <c r="B73" s="17" t="s">
        <v>17</v>
      </c>
      <c r="C73" s="24">
        <f aca="true" t="shared" si="60" ref="C73:N73">SUM(C223+C373+C523)</f>
        <v>11</v>
      </c>
      <c r="D73" s="24">
        <f t="shared" si="60"/>
        <v>12</v>
      </c>
      <c r="E73" s="24">
        <f t="shared" si="60"/>
        <v>86</v>
      </c>
      <c r="F73" s="24">
        <f t="shared" si="60"/>
        <v>91</v>
      </c>
      <c r="G73" s="24">
        <f t="shared" si="60"/>
        <v>89</v>
      </c>
      <c r="H73" s="24">
        <f t="shared" si="60"/>
        <v>0</v>
      </c>
      <c r="I73" s="24">
        <f t="shared" si="60"/>
        <v>0</v>
      </c>
      <c r="J73" s="24">
        <f t="shared" si="60"/>
        <v>98</v>
      </c>
      <c r="K73" s="24">
        <f t="shared" si="60"/>
        <v>100</v>
      </c>
      <c r="L73" s="24">
        <f t="shared" si="60"/>
        <v>105</v>
      </c>
      <c r="M73" s="24">
        <f t="shared" si="60"/>
        <v>106</v>
      </c>
      <c r="N73" s="24">
        <f t="shared" si="60"/>
        <v>102</v>
      </c>
      <c r="O73" s="24">
        <f>SUM(C73:N73)</f>
        <v>800</v>
      </c>
    </row>
    <row r="74" spans="1:15" ht="15">
      <c r="A74" s="12" t="s">
        <v>5</v>
      </c>
      <c r="B74" s="17" t="s">
        <v>18</v>
      </c>
      <c r="C74" s="25">
        <f aca="true" t="shared" si="61" ref="C74:M74">SUM(C224+C374+C524)</f>
        <v>0</v>
      </c>
      <c r="D74" s="25">
        <f t="shared" si="61"/>
        <v>0</v>
      </c>
      <c r="E74" s="25">
        <f t="shared" si="61"/>
        <v>7299488.899999999</v>
      </c>
      <c r="F74" s="25">
        <f t="shared" si="61"/>
        <v>11902194.22</v>
      </c>
      <c r="G74" s="25">
        <f t="shared" si="61"/>
        <v>4621734.04</v>
      </c>
      <c r="H74" s="25">
        <f t="shared" si="61"/>
        <v>0</v>
      </c>
      <c r="I74" s="25">
        <f t="shared" si="61"/>
        <v>0</v>
      </c>
      <c r="J74" s="25">
        <f t="shared" si="61"/>
        <v>8132066.85</v>
      </c>
      <c r="K74" s="25">
        <f t="shared" si="61"/>
        <v>14076906.85</v>
      </c>
      <c r="L74" s="25">
        <f t="shared" si="61"/>
        <v>14329425.52</v>
      </c>
      <c r="M74" s="25">
        <f t="shared" si="61"/>
        <v>21083392.94</v>
      </c>
      <c r="N74" s="25">
        <f>SUM(N224+N374+N524)</f>
        <v>18896726.86</v>
      </c>
      <c r="O74" s="25">
        <f>SUM(C74:N74)</f>
        <v>100341936.17999999</v>
      </c>
    </row>
    <row r="75" spans="1:15" ht="15">
      <c r="A75" s="12" t="s">
        <v>5</v>
      </c>
      <c r="B75" s="13" t="s">
        <v>0</v>
      </c>
      <c r="C75" s="25">
        <f aca="true" t="shared" si="62" ref="C75:M75">SUM(C225+C375+C525)</f>
        <v>0</v>
      </c>
      <c r="D75" s="25">
        <f t="shared" si="62"/>
        <v>0</v>
      </c>
      <c r="E75" s="25">
        <f t="shared" si="62"/>
        <v>1726441.6500000001</v>
      </c>
      <c r="F75" s="25">
        <f t="shared" si="62"/>
        <v>3038908.47</v>
      </c>
      <c r="G75" s="25">
        <f t="shared" si="62"/>
        <v>1322305.04</v>
      </c>
      <c r="H75" s="25">
        <f t="shared" si="62"/>
        <v>0</v>
      </c>
      <c r="I75" s="25">
        <f t="shared" si="62"/>
        <v>0</v>
      </c>
      <c r="J75" s="25">
        <f t="shared" si="62"/>
        <v>2227213.6</v>
      </c>
      <c r="K75" s="25">
        <f t="shared" si="62"/>
        <v>3849330.1</v>
      </c>
      <c r="L75" s="25">
        <f t="shared" si="62"/>
        <v>3403373.77</v>
      </c>
      <c r="M75" s="25">
        <f t="shared" si="62"/>
        <v>4492641.94</v>
      </c>
      <c r="N75" s="25">
        <f>SUM(N225+N375+N525)</f>
        <v>4294626.859999999</v>
      </c>
      <c r="O75" s="25">
        <f>SUM(C75:N75)</f>
        <v>24354841.43</v>
      </c>
    </row>
    <row r="76" spans="1:15" ht="15">
      <c r="A76" s="12" t="s">
        <v>5</v>
      </c>
      <c r="B76" s="13" t="s">
        <v>8</v>
      </c>
      <c r="C76" s="25">
        <f>IF(C149=0,0,(C75/C73/C149))</f>
        <v>0</v>
      </c>
      <c r="D76" s="25">
        <f aca="true" t="shared" si="63" ref="D76:O76">IF(D149=0,0,(D75/D73/D149))</f>
        <v>0</v>
      </c>
      <c r="E76" s="25">
        <f t="shared" si="63"/>
        <v>705.1102260714973</v>
      </c>
      <c r="F76" s="25">
        <f t="shared" si="63"/>
        <v>1077.2451152073731</v>
      </c>
      <c r="G76" s="25">
        <f t="shared" si="63"/>
        <v>495.24533333333335</v>
      </c>
      <c r="H76" s="25">
        <f>SUM(H226+H376+H526)</f>
        <v>0</v>
      </c>
      <c r="I76" s="25">
        <f>SUM(I226+I376+I526)</f>
        <v>0</v>
      </c>
      <c r="J76" s="25">
        <f t="shared" si="63"/>
        <v>811.6667638483966</v>
      </c>
      <c r="K76" s="25">
        <f t="shared" si="63"/>
        <v>1275.380454819277</v>
      </c>
      <c r="L76" s="25">
        <f t="shared" si="63"/>
        <v>1087.024142566783</v>
      </c>
      <c r="M76" s="25">
        <f t="shared" si="63"/>
        <v>1367.2069202678028</v>
      </c>
      <c r="N76" s="25">
        <f>IF(N149=0,0,(N75/N73/N149))</f>
        <v>1403.4728300653592</v>
      </c>
      <c r="O76" s="25">
        <f>IF(O75=0,0,(O75/O73/O149))</f>
        <v>1010.0359401335035</v>
      </c>
    </row>
    <row r="77" spans="1:15" ht="15">
      <c r="A77" s="12" t="s">
        <v>5</v>
      </c>
      <c r="B77" s="13" t="s">
        <v>9</v>
      </c>
      <c r="C77" s="26">
        <f aca="true" t="shared" si="64" ref="C77:O77">IF(C74=0,0,(C75/C74))</f>
        <v>0</v>
      </c>
      <c r="D77" s="26">
        <f t="shared" si="64"/>
        <v>0</v>
      </c>
      <c r="E77" s="26">
        <f t="shared" si="64"/>
        <v>0.23651541548340463</v>
      </c>
      <c r="F77" s="26">
        <f t="shared" si="64"/>
        <v>0.25532338103620694</v>
      </c>
      <c r="G77" s="26">
        <f t="shared" si="64"/>
        <v>0.2861058270674528</v>
      </c>
      <c r="H77" s="26">
        <f t="shared" si="64"/>
        <v>0</v>
      </c>
      <c r="I77" s="26">
        <f>IF(I74=0,0,(I75/I74))</f>
        <v>0</v>
      </c>
      <c r="J77" s="26">
        <f t="shared" si="64"/>
        <v>0.27388038503397205</v>
      </c>
      <c r="K77" s="26">
        <f t="shared" si="64"/>
        <v>0.27344999444959744</v>
      </c>
      <c r="L77" s="26">
        <f t="shared" si="64"/>
        <v>0.23750943575859418</v>
      </c>
      <c r="M77" s="26">
        <f t="shared" si="64"/>
        <v>0.2130891338403334</v>
      </c>
      <c r="N77" s="26">
        <f>IF(N74=0,0,(N75/N74))</f>
        <v>0.22726829317148733</v>
      </c>
      <c r="O77" s="26">
        <f t="shared" si="64"/>
        <v>0.2427184720285911</v>
      </c>
    </row>
    <row r="78" spans="1:15" ht="15">
      <c r="A78" s="14"/>
      <c r="B78" s="15"/>
      <c r="C78" s="31"/>
      <c r="D78" s="31"/>
      <c r="E78" s="31"/>
      <c r="F78" s="31"/>
      <c r="G78" s="31"/>
      <c r="H78" s="32"/>
      <c r="I78" s="32"/>
      <c r="J78" s="32"/>
      <c r="K78" s="31"/>
      <c r="L78" s="31"/>
      <c r="M78" s="31"/>
      <c r="N78" s="31"/>
      <c r="O78" s="31"/>
    </row>
    <row r="79" spans="1:15" ht="15">
      <c r="A79" s="12" t="s">
        <v>5</v>
      </c>
      <c r="B79" s="17" t="s">
        <v>42</v>
      </c>
      <c r="C79" s="24">
        <f aca="true" t="shared" si="65" ref="C79:M79">SUM(C229+C379+C529)</f>
        <v>2</v>
      </c>
      <c r="D79" s="24">
        <f t="shared" si="65"/>
        <v>2</v>
      </c>
      <c r="E79" s="24">
        <f t="shared" si="65"/>
        <v>16</v>
      </c>
      <c r="F79" s="24">
        <f t="shared" si="65"/>
        <v>16</v>
      </c>
      <c r="G79" s="24">
        <f t="shared" si="65"/>
        <v>1</v>
      </c>
      <c r="H79" s="24">
        <f t="shared" si="65"/>
        <v>0</v>
      </c>
      <c r="I79" s="24">
        <f t="shared" si="65"/>
        <v>0</v>
      </c>
      <c r="J79" s="24">
        <f t="shared" si="65"/>
        <v>16</v>
      </c>
      <c r="K79" s="24">
        <f t="shared" si="65"/>
        <v>14</v>
      </c>
      <c r="L79" s="24">
        <f t="shared" si="65"/>
        <v>17</v>
      </c>
      <c r="M79" s="24">
        <f t="shared" si="65"/>
        <v>19</v>
      </c>
      <c r="N79" s="24">
        <f>SUM(N229+N379+N529)</f>
        <v>18</v>
      </c>
      <c r="O79" s="24">
        <f>SUM(C79:N79)</f>
        <v>121</v>
      </c>
    </row>
    <row r="80" spans="1:15" ht="15">
      <c r="A80" s="12" t="s">
        <v>5</v>
      </c>
      <c r="B80" s="17" t="s">
        <v>43</v>
      </c>
      <c r="C80" s="25">
        <f aca="true" t="shared" si="66" ref="C80:M80">SUM(C230+C380+C530)</f>
        <v>0</v>
      </c>
      <c r="D80" s="25">
        <f t="shared" si="66"/>
        <v>0</v>
      </c>
      <c r="E80" s="25">
        <f t="shared" si="66"/>
        <v>4042192</v>
      </c>
      <c r="F80" s="25">
        <f t="shared" si="66"/>
        <v>5837099.5</v>
      </c>
      <c r="G80" s="25">
        <f t="shared" si="66"/>
        <v>52071</v>
      </c>
      <c r="H80" s="25">
        <f t="shared" si="66"/>
        <v>0</v>
      </c>
      <c r="I80" s="25">
        <f t="shared" si="66"/>
        <v>0</v>
      </c>
      <c r="J80" s="25">
        <f t="shared" si="66"/>
        <v>3839960.25</v>
      </c>
      <c r="K80" s="25">
        <f t="shared" si="66"/>
        <v>6166531.25</v>
      </c>
      <c r="L80" s="25">
        <f t="shared" si="66"/>
        <v>6380920.51</v>
      </c>
      <c r="M80" s="25">
        <f t="shared" si="66"/>
        <v>8398224.01</v>
      </c>
      <c r="N80" s="25">
        <f>SUM(N230+N380+N530)</f>
        <v>8261471.6</v>
      </c>
      <c r="O80" s="25">
        <f>SUM(C80:N80)</f>
        <v>42978470.12</v>
      </c>
    </row>
    <row r="81" spans="1:15" ht="15">
      <c r="A81" s="12" t="s">
        <v>5</v>
      </c>
      <c r="B81" s="13" t="s">
        <v>0</v>
      </c>
      <c r="C81" s="25">
        <f aca="true" t="shared" si="67" ref="C81:M81">SUM(C231+C381+C531)</f>
        <v>0</v>
      </c>
      <c r="D81" s="25">
        <f t="shared" si="67"/>
        <v>0</v>
      </c>
      <c r="E81" s="25">
        <f t="shared" si="67"/>
        <v>719154.5</v>
      </c>
      <c r="F81" s="25">
        <f t="shared" si="67"/>
        <v>1309558.25</v>
      </c>
      <c r="G81" s="25">
        <f t="shared" si="67"/>
        <v>44049.5</v>
      </c>
      <c r="H81" s="25">
        <f t="shared" si="67"/>
        <v>0</v>
      </c>
      <c r="I81" s="25">
        <f t="shared" si="67"/>
        <v>0</v>
      </c>
      <c r="J81" s="25">
        <f t="shared" si="67"/>
        <v>922454.25</v>
      </c>
      <c r="K81" s="25">
        <f t="shared" si="67"/>
        <v>1621985.75</v>
      </c>
      <c r="L81" s="25">
        <f t="shared" si="67"/>
        <v>1326513.26</v>
      </c>
      <c r="M81" s="25">
        <f t="shared" si="67"/>
        <v>2082626.51</v>
      </c>
      <c r="N81" s="25">
        <f>SUM(N231+N381+N531)</f>
        <v>1274724.6</v>
      </c>
      <c r="O81" s="25">
        <f>SUM(C81:N81)</f>
        <v>9301066.62</v>
      </c>
    </row>
    <row r="82" spans="1:15" ht="15">
      <c r="A82" s="12" t="s">
        <v>5</v>
      </c>
      <c r="B82" s="13" t="s">
        <v>8</v>
      </c>
      <c r="C82" s="25">
        <f>IF(C149=0,0,(C81/C79/C149))</f>
        <v>0</v>
      </c>
      <c r="D82" s="25">
        <f aca="true" t="shared" si="68" ref="D82:O82">IF(D149=0,0,(D81/D79/D149))</f>
        <v>0</v>
      </c>
      <c r="E82" s="25">
        <f t="shared" si="68"/>
        <v>1578.7224302685952</v>
      </c>
      <c r="F82" s="25">
        <f t="shared" si="68"/>
        <v>2640.2384072580644</v>
      </c>
      <c r="G82" s="25">
        <f t="shared" si="68"/>
        <v>1468.3166666666666</v>
      </c>
      <c r="H82" s="25">
        <f>SUM(H232+H382+H532)</f>
        <v>0</v>
      </c>
      <c r="I82" s="25">
        <f>SUM(I232+I382+I532)</f>
        <v>0</v>
      </c>
      <c r="J82" s="25">
        <f t="shared" si="68"/>
        <v>2059.0496651785716</v>
      </c>
      <c r="K82" s="25">
        <f t="shared" si="68"/>
        <v>3838.606551204819</v>
      </c>
      <c r="L82" s="25">
        <f t="shared" si="68"/>
        <v>2616.8661872309904</v>
      </c>
      <c r="M82" s="25">
        <f t="shared" si="68"/>
        <v>3535.8684380305604</v>
      </c>
      <c r="N82" s="25">
        <f>IF(N149=0,0,(N81/N79/N149))</f>
        <v>2360.6011111111115</v>
      </c>
      <c r="O82" s="25">
        <f>IF(O81=0,0,(O81/O79/O149))</f>
        <v>2550.2860364282824</v>
      </c>
    </row>
    <row r="83" spans="1:15" ht="15">
      <c r="A83" s="12" t="s">
        <v>5</v>
      </c>
      <c r="B83" s="13" t="s">
        <v>9</v>
      </c>
      <c r="C83" s="26">
        <f aca="true" t="shared" si="69" ref="C83:O83">IF(C80=0,0,(C81/C80))</f>
        <v>0</v>
      </c>
      <c r="D83" s="26">
        <f t="shared" si="69"/>
        <v>0</v>
      </c>
      <c r="E83" s="26">
        <f t="shared" si="69"/>
        <v>0.1779120091277208</v>
      </c>
      <c r="F83" s="26">
        <f t="shared" si="69"/>
        <v>0.22435085267948576</v>
      </c>
      <c r="G83" s="26">
        <f t="shared" si="69"/>
        <v>0.8459507211307637</v>
      </c>
      <c r="H83" s="26">
        <f t="shared" si="69"/>
        <v>0</v>
      </c>
      <c r="I83" s="26">
        <f>IF(I80=0,0,(I81/I80))</f>
        <v>0</v>
      </c>
      <c r="J83" s="26">
        <f t="shared" si="69"/>
        <v>0.24022494764105956</v>
      </c>
      <c r="K83" s="26">
        <f t="shared" si="69"/>
        <v>0.26303049222364683</v>
      </c>
      <c r="L83" s="26">
        <f t="shared" si="69"/>
        <v>0.20788744475364104</v>
      </c>
      <c r="M83" s="26">
        <f t="shared" si="69"/>
        <v>0.24798415802200066</v>
      </c>
      <c r="N83" s="26">
        <f>IF(N80=0,0,(N81/N80))</f>
        <v>0.1542975224898189</v>
      </c>
      <c r="O83" s="26">
        <f t="shared" si="69"/>
        <v>0.2164122313807479</v>
      </c>
    </row>
    <row r="84" spans="1:15" ht="15">
      <c r="A84" s="14"/>
      <c r="B84" s="15"/>
      <c r="C84" s="31"/>
      <c r="D84" s="31"/>
      <c r="E84" s="31"/>
      <c r="F84" s="31"/>
      <c r="G84" s="31"/>
      <c r="H84" s="32"/>
      <c r="I84" s="32"/>
      <c r="J84" s="32"/>
      <c r="K84" s="31"/>
      <c r="L84" s="31"/>
      <c r="M84" s="31"/>
      <c r="N84" s="31"/>
      <c r="O84" s="31"/>
    </row>
    <row r="85" spans="1:15" ht="15">
      <c r="A85" s="12" t="s">
        <v>5</v>
      </c>
      <c r="B85" s="13" t="s">
        <v>36</v>
      </c>
      <c r="C85" s="24">
        <f aca="true" t="shared" si="70" ref="C85:M85">SUM(C235+C385+C535)</f>
        <v>6</v>
      </c>
      <c r="D85" s="24">
        <f t="shared" si="70"/>
        <v>6</v>
      </c>
      <c r="E85" s="24">
        <f t="shared" si="70"/>
        <v>25</v>
      </c>
      <c r="F85" s="24">
        <f t="shared" si="70"/>
        <v>26</v>
      </c>
      <c r="G85" s="24">
        <f t="shared" si="70"/>
        <v>26</v>
      </c>
      <c r="H85" s="24">
        <f t="shared" si="70"/>
        <v>0</v>
      </c>
      <c r="I85" s="24">
        <f t="shared" si="70"/>
        <v>0</v>
      </c>
      <c r="J85" s="24">
        <f t="shared" si="70"/>
        <v>23</v>
      </c>
      <c r="K85" s="24">
        <f t="shared" si="70"/>
        <v>24</v>
      </c>
      <c r="L85" s="24">
        <f t="shared" si="70"/>
        <v>26</v>
      </c>
      <c r="M85" s="24">
        <f t="shared" si="70"/>
        <v>27</v>
      </c>
      <c r="N85" s="24">
        <f>SUM(N235+N385+N535)</f>
        <v>27</v>
      </c>
      <c r="O85" s="24">
        <f>SUM(C85:N85)</f>
        <v>216</v>
      </c>
    </row>
    <row r="86" spans="1:15" ht="15">
      <c r="A86" s="12" t="s">
        <v>5</v>
      </c>
      <c r="B86" s="18" t="s">
        <v>37</v>
      </c>
      <c r="C86" s="25">
        <f aca="true" t="shared" si="71" ref="C86:M86">SUM(C236+C386+C536)</f>
        <v>0</v>
      </c>
      <c r="D86" s="25">
        <f t="shared" si="71"/>
        <v>0</v>
      </c>
      <c r="E86" s="25">
        <f t="shared" si="71"/>
        <v>2029358.55</v>
      </c>
      <c r="F86" s="25">
        <f t="shared" si="71"/>
        <v>3367410.5</v>
      </c>
      <c r="G86" s="25">
        <f t="shared" si="71"/>
        <v>1253735</v>
      </c>
      <c r="H86" s="25">
        <f t="shared" si="71"/>
        <v>0</v>
      </c>
      <c r="I86" s="25">
        <f t="shared" si="71"/>
        <v>0</v>
      </c>
      <c r="J86" s="25">
        <f t="shared" si="71"/>
        <v>2214483.5</v>
      </c>
      <c r="K86" s="25">
        <f t="shared" si="71"/>
        <v>3760141.8</v>
      </c>
      <c r="L86" s="25">
        <f t="shared" si="71"/>
        <v>4113383.06</v>
      </c>
      <c r="M86" s="25">
        <f t="shared" si="71"/>
        <v>5295755.56</v>
      </c>
      <c r="N86" s="25">
        <f>SUM(N236+N386+N536)</f>
        <v>5507584.06</v>
      </c>
      <c r="O86" s="25">
        <f>SUM(C86:N86)</f>
        <v>27541852.03</v>
      </c>
    </row>
    <row r="87" spans="1:15" ht="15">
      <c r="A87" s="12" t="s">
        <v>5</v>
      </c>
      <c r="B87" s="18" t="s">
        <v>0</v>
      </c>
      <c r="C87" s="25">
        <f aca="true" t="shared" si="72" ref="C87:M87">SUM(C237+C387+C537)</f>
        <v>0</v>
      </c>
      <c r="D87" s="25">
        <f t="shared" si="72"/>
        <v>0</v>
      </c>
      <c r="E87" s="25">
        <f t="shared" si="72"/>
        <v>401113.19</v>
      </c>
      <c r="F87" s="25">
        <f t="shared" si="72"/>
        <v>807237.72</v>
      </c>
      <c r="G87" s="25">
        <f t="shared" si="72"/>
        <v>402881.28</v>
      </c>
      <c r="H87" s="25">
        <f t="shared" si="72"/>
        <v>0</v>
      </c>
      <c r="I87" s="25">
        <f t="shared" si="72"/>
        <v>0</v>
      </c>
      <c r="J87" s="25">
        <f t="shared" si="72"/>
        <v>698953.25</v>
      </c>
      <c r="K87" s="25">
        <f t="shared" si="72"/>
        <v>1085540.82</v>
      </c>
      <c r="L87" s="25">
        <f t="shared" si="72"/>
        <v>1033604.49</v>
      </c>
      <c r="M87" s="25">
        <f t="shared" si="72"/>
        <v>1106753.25</v>
      </c>
      <c r="N87" s="25">
        <f>SUM(N237+N387+N537)</f>
        <v>1335589.31</v>
      </c>
      <c r="O87" s="25">
        <f>SUM(C87:N87)</f>
        <v>6871673.3100000005</v>
      </c>
    </row>
    <row r="88" spans="1:15" ht="15">
      <c r="A88" s="12" t="s">
        <v>5</v>
      </c>
      <c r="B88" s="13" t="s">
        <v>8</v>
      </c>
      <c r="C88" s="25">
        <f>IF(C149=0,0,(C87/C85/C149))</f>
        <v>0</v>
      </c>
      <c r="D88" s="25">
        <f aca="true" t="shared" si="73" ref="D88:O88">IF(D149=0,0,(D87/D85/D149))</f>
        <v>0</v>
      </c>
      <c r="E88" s="25">
        <f t="shared" si="73"/>
        <v>563.5474570247934</v>
      </c>
      <c r="F88" s="25">
        <f t="shared" si="73"/>
        <v>1001.5356327543424</v>
      </c>
      <c r="G88" s="25">
        <f t="shared" si="73"/>
        <v>516.5144615384615</v>
      </c>
      <c r="H88" s="25">
        <f>SUM(H238+H388+H538)</f>
        <v>0</v>
      </c>
      <c r="I88" s="25">
        <f>SUM(I238+I388+I538)</f>
        <v>0</v>
      </c>
      <c r="J88" s="25">
        <f t="shared" si="73"/>
        <v>1085.3311335403728</v>
      </c>
      <c r="K88" s="25">
        <f t="shared" si="73"/>
        <v>1498.6130798192771</v>
      </c>
      <c r="L88" s="25">
        <f t="shared" si="73"/>
        <v>1333.2140466697938</v>
      </c>
      <c r="M88" s="25">
        <f t="shared" si="73"/>
        <v>1322.2858422939069</v>
      </c>
      <c r="N88" s="25">
        <f>IF(N149=0,0,(N87/N85/N149))</f>
        <v>1648.8756913580248</v>
      </c>
      <c r="O88" s="25">
        <f>IF(O87=0,0,(O87/O85/O149))</f>
        <v>1055.4806148555167</v>
      </c>
    </row>
    <row r="89" spans="1:15" ht="15">
      <c r="A89" s="12" t="s">
        <v>5</v>
      </c>
      <c r="B89" s="13" t="s">
        <v>9</v>
      </c>
      <c r="C89" s="26">
        <f aca="true" t="shared" si="74" ref="C89:O89">IF(C86=0,0,(C87/C86))</f>
        <v>0</v>
      </c>
      <c r="D89" s="26">
        <f t="shared" si="74"/>
        <v>0</v>
      </c>
      <c r="E89" s="26">
        <f t="shared" si="74"/>
        <v>0.19765516054321697</v>
      </c>
      <c r="F89" s="26">
        <f t="shared" si="74"/>
        <v>0.2397206161826721</v>
      </c>
      <c r="G89" s="26">
        <f t="shared" si="74"/>
        <v>0.3213448456013432</v>
      </c>
      <c r="H89" s="26">
        <f t="shared" si="74"/>
        <v>0</v>
      </c>
      <c r="I89" s="26">
        <f>IF(I86=0,0,(I87/I86))</f>
        <v>0</v>
      </c>
      <c r="J89" s="26">
        <f t="shared" si="74"/>
        <v>0.31562811373397004</v>
      </c>
      <c r="K89" s="26">
        <f t="shared" si="74"/>
        <v>0.28869677733962057</v>
      </c>
      <c r="L89" s="26">
        <f t="shared" si="74"/>
        <v>0.25127844281052686</v>
      </c>
      <c r="M89" s="26">
        <f t="shared" si="74"/>
        <v>0.20898873398907408</v>
      </c>
      <c r="N89" s="26">
        <f>IF(N86=0,0,(N87/N86))</f>
        <v>0.24250003185607305</v>
      </c>
      <c r="O89" s="26">
        <f t="shared" si="74"/>
        <v>0.2494993184378095</v>
      </c>
    </row>
    <row r="90" spans="1:15" ht="15">
      <c r="A90" s="14"/>
      <c r="B90" s="15"/>
      <c r="C90" s="31"/>
      <c r="D90" s="31"/>
      <c r="E90" s="31"/>
      <c r="F90" s="31"/>
      <c r="G90" s="31"/>
      <c r="H90" s="32"/>
      <c r="I90" s="32"/>
      <c r="J90" s="32"/>
      <c r="K90" s="31"/>
      <c r="L90" s="31"/>
      <c r="M90" s="31"/>
      <c r="N90" s="31"/>
      <c r="O90" s="31"/>
    </row>
    <row r="91" spans="1:15" ht="15">
      <c r="A91" s="12" t="s">
        <v>5</v>
      </c>
      <c r="B91" s="18" t="s">
        <v>35</v>
      </c>
      <c r="C91" s="24">
        <f aca="true" t="shared" si="75" ref="C91:M91">SUM(C241+C391+C541)</f>
        <v>0</v>
      </c>
      <c r="D91" s="24">
        <f t="shared" si="75"/>
        <v>0</v>
      </c>
      <c r="E91" s="24">
        <f t="shared" si="75"/>
        <v>32</v>
      </c>
      <c r="F91" s="24">
        <f t="shared" si="75"/>
        <v>32</v>
      </c>
      <c r="G91" s="24">
        <f t="shared" si="75"/>
        <v>34</v>
      </c>
      <c r="H91" s="24">
        <f t="shared" si="75"/>
        <v>0</v>
      </c>
      <c r="I91" s="24">
        <f t="shared" si="75"/>
        <v>0</v>
      </c>
      <c r="J91" s="24">
        <f t="shared" si="75"/>
        <v>35</v>
      </c>
      <c r="K91" s="24">
        <f t="shared" si="75"/>
        <v>35</v>
      </c>
      <c r="L91" s="24">
        <f t="shared" si="75"/>
        <v>35</v>
      </c>
      <c r="M91" s="24">
        <f t="shared" si="75"/>
        <v>41</v>
      </c>
      <c r="N91" s="24">
        <f>SUM(N241+N391+N541)</f>
        <v>49</v>
      </c>
      <c r="O91" s="24">
        <f>SUM(C91:N91)</f>
        <v>293</v>
      </c>
    </row>
    <row r="92" spans="1:15" ht="15">
      <c r="A92" s="12" t="s">
        <v>5</v>
      </c>
      <c r="B92" s="18" t="s">
        <v>0</v>
      </c>
      <c r="C92" s="25">
        <f aca="true" t="shared" si="76" ref="C92:M92">SUM(C242+C392+C542)</f>
        <v>0</v>
      </c>
      <c r="D92" s="25">
        <f t="shared" si="76"/>
        <v>0</v>
      </c>
      <c r="E92" s="25">
        <f t="shared" si="76"/>
        <v>298340</v>
      </c>
      <c r="F92" s="25">
        <f t="shared" si="76"/>
        <v>605740.05</v>
      </c>
      <c r="G92" s="25">
        <f t="shared" si="76"/>
        <v>222274</v>
      </c>
      <c r="H92" s="25">
        <f t="shared" si="76"/>
        <v>0</v>
      </c>
      <c r="I92" s="25">
        <f t="shared" si="76"/>
        <v>0</v>
      </c>
      <c r="J92" s="25">
        <f t="shared" si="76"/>
        <v>352364</v>
      </c>
      <c r="K92" s="25">
        <f t="shared" si="76"/>
        <v>685277</v>
      </c>
      <c r="L92" s="25">
        <f t="shared" si="76"/>
        <v>729142</v>
      </c>
      <c r="M92" s="25">
        <f t="shared" si="76"/>
        <v>880391</v>
      </c>
      <c r="N92" s="25">
        <f>SUM(N242+N392+N542)</f>
        <v>1007305</v>
      </c>
      <c r="O92" s="25">
        <f>SUM(C92:N92)</f>
        <v>4780833.05</v>
      </c>
    </row>
    <row r="93" spans="1:15" ht="15">
      <c r="A93" s="12" t="s">
        <v>5</v>
      </c>
      <c r="B93" s="18" t="s">
        <v>8</v>
      </c>
      <c r="C93" s="25">
        <f aca="true" t="shared" si="77" ref="C93:L93">IF(C92=0,0,(C92/C91)/C149)</f>
        <v>0</v>
      </c>
      <c r="D93" s="25">
        <f t="shared" si="77"/>
        <v>0</v>
      </c>
      <c r="E93" s="25">
        <f t="shared" si="77"/>
        <v>327.4651342975207</v>
      </c>
      <c r="F93" s="25">
        <f t="shared" si="77"/>
        <v>610.6250504032258</v>
      </c>
      <c r="G93" s="25">
        <f t="shared" si="77"/>
        <v>217.9156862745098</v>
      </c>
      <c r="H93" s="25">
        <f t="shared" si="77"/>
        <v>0</v>
      </c>
      <c r="I93" s="25">
        <f>IF(I92=0,0,(I92/I91)/I149)</f>
        <v>0</v>
      </c>
      <c r="J93" s="25">
        <f t="shared" si="77"/>
        <v>359.5551020408163</v>
      </c>
      <c r="K93" s="25">
        <f t="shared" si="77"/>
        <v>648.7131669535283</v>
      </c>
      <c r="L93" s="25">
        <f t="shared" si="77"/>
        <v>698.6552264808363</v>
      </c>
      <c r="M93" s="25">
        <f>IF(M92=0,0,(M92/M91)/M149)</f>
        <v>692.6758457907159</v>
      </c>
      <c r="N93" s="25">
        <f>IF(N92=0,0,(N92/N91)/N149)</f>
        <v>685.2414965986394</v>
      </c>
      <c r="O93" s="25">
        <f>IF(O92=0,0,(O92/O91)/O149)</f>
        <v>541.349158466052</v>
      </c>
    </row>
    <row r="94" spans="1:15" ht="15">
      <c r="A94" s="14"/>
      <c r="B94" s="14"/>
      <c r="C94" s="31"/>
      <c r="D94" s="31"/>
      <c r="E94" s="31"/>
      <c r="F94" s="31"/>
      <c r="G94" s="31"/>
      <c r="H94" s="32"/>
      <c r="I94" s="32"/>
      <c r="J94" s="32"/>
      <c r="K94" s="31"/>
      <c r="L94" s="31"/>
      <c r="M94" s="31"/>
      <c r="N94" s="31"/>
      <c r="O94" s="31"/>
    </row>
    <row r="95" spans="1:45" s="8" customFormat="1" ht="15">
      <c r="A95" s="12" t="s">
        <v>5</v>
      </c>
      <c r="B95" s="13" t="s">
        <v>44</v>
      </c>
      <c r="C95" s="24">
        <f aca="true" t="shared" si="78" ref="C95:M95">SUM(C245+C395+C545)</f>
        <v>2</v>
      </c>
      <c r="D95" s="24">
        <f t="shared" si="78"/>
        <v>2</v>
      </c>
      <c r="E95" s="24">
        <f t="shared" si="78"/>
        <v>17</v>
      </c>
      <c r="F95" s="24">
        <f t="shared" si="78"/>
        <v>17</v>
      </c>
      <c r="G95" s="24">
        <f t="shared" si="78"/>
        <v>2</v>
      </c>
      <c r="H95" s="24">
        <f t="shared" si="78"/>
        <v>0</v>
      </c>
      <c r="I95" s="24">
        <f t="shared" si="78"/>
        <v>0</v>
      </c>
      <c r="J95" s="24">
        <f t="shared" si="78"/>
        <v>18</v>
      </c>
      <c r="K95" s="24">
        <f t="shared" si="78"/>
        <v>18</v>
      </c>
      <c r="L95" s="24">
        <f t="shared" si="78"/>
        <v>19</v>
      </c>
      <c r="M95" s="24">
        <f t="shared" si="78"/>
        <v>20</v>
      </c>
      <c r="N95" s="24">
        <f>SUM(N245+N395+N545)</f>
        <v>20</v>
      </c>
      <c r="O95" s="24">
        <f>SUM(C95:N95)</f>
        <v>135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2" t="s">
        <v>5</v>
      </c>
      <c r="B96" s="18" t="s">
        <v>45</v>
      </c>
      <c r="C96" s="25">
        <f aca="true" t="shared" si="79" ref="C96:M96">SUM(C246+C396+C546)</f>
        <v>0</v>
      </c>
      <c r="D96" s="25">
        <f t="shared" si="79"/>
        <v>0</v>
      </c>
      <c r="E96" s="25">
        <f t="shared" si="79"/>
        <v>2216506.3</v>
      </c>
      <c r="F96" s="25">
        <f t="shared" si="79"/>
        <v>3291265.5</v>
      </c>
      <c r="G96" s="25">
        <f t="shared" si="79"/>
        <v>10</v>
      </c>
      <c r="H96" s="25">
        <f t="shared" si="79"/>
        <v>0</v>
      </c>
      <c r="I96" s="25">
        <f t="shared" si="79"/>
        <v>0</v>
      </c>
      <c r="J96" s="25">
        <f t="shared" si="79"/>
        <v>1865237.61</v>
      </c>
      <c r="K96" s="25">
        <f t="shared" si="79"/>
        <v>4107776.3</v>
      </c>
      <c r="L96" s="25">
        <f t="shared" si="79"/>
        <v>4223542.13</v>
      </c>
      <c r="M96" s="25">
        <f t="shared" si="79"/>
        <v>4428055.5</v>
      </c>
      <c r="N96" s="25">
        <f>SUM(N246+N396+N546)</f>
        <v>4028144.57</v>
      </c>
      <c r="O96" s="25">
        <f>SUM(C96:N96)</f>
        <v>24160537.91</v>
      </c>
    </row>
    <row r="97" spans="1:15" ht="15">
      <c r="A97" s="12" t="s">
        <v>5</v>
      </c>
      <c r="B97" s="18" t="s">
        <v>0</v>
      </c>
      <c r="C97" s="25">
        <f aca="true" t="shared" si="80" ref="C97:M97">SUM(C247+C397+C547)</f>
        <v>0</v>
      </c>
      <c r="D97" s="25">
        <f t="shared" si="80"/>
        <v>0</v>
      </c>
      <c r="E97" s="25">
        <f t="shared" si="80"/>
        <v>558890.3</v>
      </c>
      <c r="F97" s="25">
        <f t="shared" si="80"/>
        <v>835143.5</v>
      </c>
      <c r="G97" s="25">
        <f t="shared" si="80"/>
        <v>10</v>
      </c>
      <c r="H97" s="25">
        <f t="shared" si="80"/>
        <v>0</v>
      </c>
      <c r="I97" s="25">
        <f t="shared" si="80"/>
        <v>0</v>
      </c>
      <c r="J97" s="25">
        <f t="shared" si="80"/>
        <v>436560.61</v>
      </c>
      <c r="K97" s="25">
        <f t="shared" si="80"/>
        <v>1141631.3</v>
      </c>
      <c r="L97" s="25">
        <f t="shared" si="80"/>
        <v>1046817.13</v>
      </c>
      <c r="M97" s="25">
        <f t="shared" si="80"/>
        <v>1299983.5</v>
      </c>
      <c r="N97" s="25">
        <f>SUM(N247+N397+N547)</f>
        <v>953144.57</v>
      </c>
      <c r="O97" s="25">
        <f>SUM(C97:N97)</f>
        <v>6272180.91</v>
      </c>
    </row>
    <row r="98" spans="1:15" ht="15">
      <c r="A98" s="12" t="s">
        <v>5</v>
      </c>
      <c r="B98" s="13" t="s">
        <v>8</v>
      </c>
      <c r="C98" s="25">
        <f>IF(C149=0,0,(C97/C95)/C149)</f>
        <v>0</v>
      </c>
      <c r="D98" s="25">
        <f>IF(D149=0,0,(D97/D95)/D149)</f>
        <v>0</v>
      </c>
      <c r="E98" s="25">
        <f>IF(E149=0,0,(E97/E95)/E149)</f>
        <v>1154.7320247933885</v>
      </c>
      <c r="F98" s="25">
        <f>IF(F149=0,0,(F97/F95)/F149)</f>
        <v>1584.7125237191651</v>
      </c>
      <c r="G98" s="25">
        <f aca="true" t="shared" si="81" ref="G98:O98">IF(G149=0,0,(G97/G95)/G149)</f>
        <v>0.16666666666666666</v>
      </c>
      <c r="H98" s="25">
        <f>SUM(H248+H398+H548)</f>
        <v>0</v>
      </c>
      <c r="I98" s="25">
        <f>SUM(I248+I398+I548)</f>
        <v>0</v>
      </c>
      <c r="J98" s="25">
        <f t="shared" si="81"/>
        <v>866.1916865079365</v>
      </c>
      <c r="K98" s="25">
        <f t="shared" si="81"/>
        <v>2101.3963018741633</v>
      </c>
      <c r="L98" s="25">
        <f t="shared" si="81"/>
        <v>1847.7195811938384</v>
      </c>
      <c r="M98" s="25">
        <f t="shared" si="81"/>
        <v>2096.747580645161</v>
      </c>
      <c r="N98" s="25">
        <f>IF(N149=0,0,(N97/N95)/N149)</f>
        <v>1588.5742833333331</v>
      </c>
      <c r="O98" s="25">
        <f>IF(O97=0,0,(O97/O95)/O149)</f>
        <v>1541.4389048414955</v>
      </c>
    </row>
    <row r="99" spans="1:15" ht="15">
      <c r="A99" s="12" t="s">
        <v>5</v>
      </c>
      <c r="B99" s="13" t="s">
        <v>9</v>
      </c>
      <c r="C99" s="26">
        <f aca="true" t="shared" si="82" ref="C99:O99">IF(C96=0,0,(C97/C96))</f>
        <v>0</v>
      </c>
      <c r="D99" s="26">
        <f t="shared" si="82"/>
        <v>0</v>
      </c>
      <c r="E99" s="26">
        <f t="shared" si="82"/>
        <v>0.25214920435822813</v>
      </c>
      <c r="F99" s="26">
        <f t="shared" si="82"/>
        <v>0.25374540583249816</v>
      </c>
      <c r="G99" s="26">
        <f t="shared" si="82"/>
        <v>1</v>
      </c>
      <c r="H99" s="26">
        <f t="shared" si="82"/>
        <v>0</v>
      </c>
      <c r="I99" s="26">
        <f>IF(I96=0,0,(I97/I96))</f>
        <v>0</v>
      </c>
      <c r="J99" s="26">
        <f t="shared" si="82"/>
        <v>0.2340509368133532</v>
      </c>
      <c r="K99" s="26">
        <f t="shared" si="82"/>
        <v>0.2779195400684307</v>
      </c>
      <c r="L99" s="26">
        <f t="shared" si="82"/>
        <v>0.2478528916674971</v>
      </c>
      <c r="M99" s="26">
        <f t="shared" si="82"/>
        <v>0.2935788632278886</v>
      </c>
      <c r="N99" s="26">
        <f>IF(N96=0,0,(N97/N96))</f>
        <v>0.2366212417246981</v>
      </c>
      <c r="O99" s="26">
        <f t="shared" si="82"/>
        <v>0.2596043570455423</v>
      </c>
    </row>
    <row r="100" spans="1:15" ht="15">
      <c r="A100" s="14"/>
      <c r="B100" s="14"/>
      <c r="C100" s="31"/>
      <c r="D100" s="31"/>
      <c r="E100" s="31"/>
      <c r="F100" s="31"/>
      <c r="G100" s="31"/>
      <c r="H100" s="32"/>
      <c r="I100" s="32"/>
      <c r="J100" s="32"/>
      <c r="K100" s="32"/>
      <c r="L100" s="32"/>
      <c r="M100" s="32"/>
      <c r="N100" s="32"/>
      <c r="O100" s="31"/>
    </row>
    <row r="101" spans="1:15" ht="15">
      <c r="A101" s="12" t="s">
        <v>5</v>
      </c>
      <c r="B101" s="39" t="s">
        <v>49</v>
      </c>
      <c r="C101" s="44">
        <f>SUM(C251+C401+C551)</f>
        <v>0</v>
      </c>
      <c r="D101" s="44">
        <f aca="true" t="shared" si="83" ref="D101:M101">SUM(D251+D401+D551)</f>
        <v>0</v>
      </c>
      <c r="E101" s="44">
        <f t="shared" si="83"/>
        <v>0</v>
      </c>
      <c r="F101" s="44">
        <f t="shared" si="83"/>
        <v>0</v>
      </c>
      <c r="G101" s="44">
        <f t="shared" si="83"/>
        <v>0</v>
      </c>
      <c r="H101" s="44">
        <f t="shared" si="83"/>
        <v>0</v>
      </c>
      <c r="I101" s="44">
        <f t="shared" si="83"/>
        <v>0</v>
      </c>
      <c r="J101" s="44">
        <f t="shared" si="83"/>
        <v>0</v>
      </c>
      <c r="K101" s="44">
        <f t="shared" si="83"/>
        <v>0</v>
      </c>
      <c r="L101" s="44">
        <f t="shared" si="83"/>
        <v>0</v>
      </c>
      <c r="M101" s="24">
        <f t="shared" si="83"/>
        <v>22</v>
      </c>
      <c r="N101" s="24">
        <f>SUM(N251+N401+N551)</f>
        <v>22</v>
      </c>
      <c r="O101" s="24">
        <f>SUM(C101:N101)</f>
        <v>44</v>
      </c>
    </row>
    <row r="102" spans="1:15" ht="15">
      <c r="A102" s="12" t="s">
        <v>5</v>
      </c>
      <c r="B102" s="40" t="s">
        <v>50</v>
      </c>
      <c r="C102" s="45">
        <f>SUM(C252+C402+C552)</f>
        <v>0</v>
      </c>
      <c r="D102" s="45">
        <f aca="true" t="shared" si="84" ref="D102:M102">SUM(D252+D402+D552)</f>
        <v>0</v>
      </c>
      <c r="E102" s="45">
        <f t="shared" si="84"/>
        <v>0</v>
      </c>
      <c r="F102" s="45">
        <f t="shared" si="84"/>
        <v>0</v>
      </c>
      <c r="G102" s="45">
        <f t="shared" si="84"/>
        <v>0</v>
      </c>
      <c r="H102" s="45">
        <f t="shared" si="84"/>
        <v>0</v>
      </c>
      <c r="I102" s="45">
        <f t="shared" si="84"/>
        <v>0</v>
      </c>
      <c r="J102" s="45">
        <f t="shared" si="84"/>
        <v>0</v>
      </c>
      <c r="K102" s="45">
        <f t="shared" si="84"/>
        <v>0</v>
      </c>
      <c r="L102" s="45">
        <f t="shared" si="84"/>
        <v>0</v>
      </c>
      <c r="M102" s="25">
        <f t="shared" si="84"/>
        <v>8308583.05</v>
      </c>
      <c r="N102" s="25">
        <f>SUM(N252+N402+N552)</f>
        <v>8980564.8</v>
      </c>
      <c r="O102" s="25">
        <f>SUM(C102:N102)</f>
        <v>17289147.85</v>
      </c>
    </row>
    <row r="103" spans="1:15" ht="15">
      <c r="A103" s="12" t="s">
        <v>5</v>
      </c>
      <c r="B103" s="18" t="s">
        <v>0</v>
      </c>
      <c r="C103" s="45">
        <f>SUM(C253+C403+C553)</f>
        <v>0</v>
      </c>
      <c r="D103" s="45">
        <f aca="true" t="shared" si="85" ref="D103:M103">SUM(D253+D403+D553)</f>
        <v>0</v>
      </c>
      <c r="E103" s="45">
        <f t="shared" si="85"/>
        <v>0</v>
      </c>
      <c r="F103" s="45">
        <f t="shared" si="85"/>
        <v>0</v>
      </c>
      <c r="G103" s="45">
        <f t="shared" si="85"/>
        <v>0</v>
      </c>
      <c r="H103" s="45">
        <f t="shared" si="85"/>
        <v>0</v>
      </c>
      <c r="I103" s="45">
        <f t="shared" si="85"/>
        <v>0</v>
      </c>
      <c r="J103" s="45">
        <f t="shared" si="85"/>
        <v>0</v>
      </c>
      <c r="K103" s="45">
        <f t="shared" si="85"/>
        <v>0</v>
      </c>
      <c r="L103" s="45">
        <f t="shared" si="85"/>
        <v>0</v>
      </c>
      <c r="M103" s="25">
        <f t="shared" si="85"/>
        <v>1615996.8</v>
      </c>
      <c r="N103" s="25">
        <f>SUM(N253+N403+N553)</f>
        <v>1643912.55</v>
      </c>
      <c r="O103" s="25">
        <f>SUM(C103:N103)</f>
        <v>3259909.35</v>
      </c>
    </row>
    <row r="104" spans="1:15" ht="15">
      <c r="A104" s="12" t="s">
        <v>5</v>
      </c>
      <c r="B104" s="13" t="s">
        <v>8</v>
      </c>
      <c r="C104" s="45" t="b">
        <f>IF(C103=0=0,(C103/C101)/C149)</f>
        <v>0</v>
      </c>
      <c r="D104" s="45" t="b">
        <f aca="true" t="shared" si="86" ref="D104:O104">IF(D103=0=0,(D103/D101)/D149)</f>
        <v>0</v>
      </c>
      <c r="E104" s="45" t="b">
        <f t="shared" si="86"/>
        <v>0</v>
      </c>
      <c r="F104" s="45" t="b">
        <f t="shared" si="86"/>
        <v>0</v>
      </c>
      <c r="G104" s="45" t="b">
        <f t="shared" si="86"/>
        <v>0</v>
      </c>
      <c r="H104" s="45" t="b">
        <f t="shared" si="86"/>
        <v>0</v>
      </c>
      <c r="I104" s="45" t="b">
        <f t="shared" si="86"/>
        <v>0</v>
      </c>
      <c r="J104" s="45" t="b">
        <f t="shared" si="86"/>
        <v>0</v>
      </c>
      <c r="K104" s="45" t="b">
        <f t="shared" si="86"/>
        <v>0</v>
      </c>
      <c r="L104" s="45" t="b">
        <f t="shared" si="86"/>
        <v>0</v>
      </c>
      <c r="M104" s="25">
        <f t="shared" si="86"/>
        <v>2369.496774193549</v>
      </c>
      <c r="N104" s="25">
        <f>IF(N103=0=0,(N103/N101)/N149)</f>
        <v>2490.776590909091</v>
      </c>
      <c r="O104" s="25">
        <f t="shared" si="86"/>
        <v>2458.0706166524856</v>
      </c>
    </row>
    <row r="105" spans="1:15" ht="15">
      <c r="A105" s="12" t="s">
        <v>5</v>
      </c>
      <c r="B105" s="13" t="s">
        <v>9</v>
      </c>
      <c r="C105" s="46">
        <f aca="true" t="shared" si="87" ref="C105:M105">IF(C102=0,0,(C103/C102))</f>
        <v>0</v>
      </c>
      <c r="D105" s="46">
        <f t="shared" si="87"/>
        <v>0</v>
      </c>
      <c r="E105" s="46">
        <f t="shared" si="87"/>
        <v>0</v>
      </c>
      <c r="F105" s="46">
        <f t="shared" si="87"/>
        <v>0</v>
      </c>
      <c r="G105" s="46">
        <f t="shared" si="87"/>
        <v>0</v>
      </c>
      <c r="H105" s="46">
        <f t="shared" si="87"/>
        <v>0</v>
      </c>
      <c r="I105" s="46">
        <f t="shared" si="87"/>
        <v>0</v>
      </c>
      <c r="J105" s="46">
        <f t="shared" si="87"/>
        <v>0</v>
      </c>
      <c r="K105" s="46">
        <f t="shared" si="87"/>
        <v>0</v>
      </c>
      <c r="L105" s="46">
        <f t="shared" si="87"/>
        <v>0</v>
      </c>
      <c r="M105" s="26">
        <f t="shared" si="87"/>
        <v>0.19449727953312088</v>
      </c>
      <c r="N105" s="26">
        <f>IF(N102=0,0,(N103/N102))</f>
        <v>0.18305224522181499</v>
      </c>
      <c r="O105" s="26">
        <f>IF(O102=0,0,(O103/O102))</f>
        <v>0.188552343833418</v>
      </c>
    </row>
    <row r="106" spans="1:15" ht="15">
      <c r="A106" s="14"/>
      <c r="B106" s="14"/>
      <c r="C106" s="31"/>
      <c r="D106" s="31"/>
      <c r="E106" s="31"/>
      <c r="F106" s="31"/>
      <c r="G106" s="31"/>
      <c r="H106" s="32"/>
      <c r="I106" s="32"/>
      <c r="J106" s="32"/>
      <c r="K106" s="32"/>
      <c r="L106" s="32"/>
      <c r="M106" s="32"/>
      <c r="N106" s="32"/>
      <c r="O106" s="31"/>
    </row>
    <row r="107" spans="1:15" ht="15">
      <c r="A107" s="12" t="s">
        <v>5</v>
      </c>
      <c r="B107" s="39" t="s">
        <v>51</v>
      </c>
      <c r="C107" s="44">
        <f>SUM(C257+C407+C557)</f>
        <v>0</v>
      </c>
      <c r="D107" s="44">
        <f aca="true" t="shared" si="88" ref="D107:M107">SUM(D257+D407+D557)</f>
        <v>0</v>
      </c>
      <c r="E107" s="44">
        <f t="shared" si="88"/>
        <v>0</v>
      </c>
      <c r="F107" s="44">
        <f t="shared" si="88"/>
        <v>0</v>
      </c>
      <c r="G107" s="44">
        <f t="shared" si="88"/>
        <v>0</v>
      </c>
      <c r="H107" s="44">
        <f t="shared" si="88"/>
        <v>0</v>
      </c>
      <c r="I107" s="44">
        <f t="shared" si="88"/>
        <v>0</v>
      </c>
      <c r="J107" s="44">
        <f t="shared" si="88"/>
        <v>0</v>
      </c>
      <c r="K107" s="44">
        <f t="shared" si="88"/>
        <v>0</v>
      </c>
      <c r="L107" s="44">
        <f t="shared" si="88"/>
        <v>0</v>
      </c>
      <c r="M107" s="24">
        <f t="shared" si="88"/>
        <v>1</v>
      </c>
      <c r="N107" s="24">
        <f>SUM(N257+N407+N557)</f>
        <v>1</v>
      </c>
      <c r="O107" s="24">
        <f>SUM(C107:N107)</f>
        <v>2</v>
      </c>
    </row>
    <row r="108" spans="1:15" ht="15">
      <c r="A108" s="12" t="s">
        <v>5</v>
      </c>
      <c r="B108" s="40" t="s">
        <v>52</v>
      </c>
      <c r="C108" s="45">
        <f>SUM(C258+C408+C558)</f>
        <v>0</v>
      </c>
      <c r="D108" s="45">
        <f aca="true" t="shared" si="89" ref="D108:M108">SUM(D258+D408+D558)</f>
        <v>0</v>
      </c>
      <c r="E108" s="45">
        <f t="shared" si="89"/>
        <v>0</v>
      </c>
      <c r="F108" s="45">
        <f t="shared" si="89"/>
        <v>0</v>
      </c>
      <c r="G108" s="45">
        <f t="shared" si="89"/>
        <v>0</v>
      </c>
      <c r="H108" s="45">
        <f t="shared" si="89"/>
        <v>0</v>
      </c>
      <c r="I108" s="45">
        <f t="shared" si="89"/>
        <v>0</v>
      </c>
      <c r="J108" s="45">
        <f t="shared" si="89"/>
        <v>0</v>
      </c>
      <c r="K108" s="45">
        <f t="shared" si="89"/>
        <v>0</v>
      </c>
      <c r="L108" s="45">
        <f t="shared" si="89"/>
        <v>0</v>
      </c>
      <c r="M108" s="25">
        <f t="shared" si="89"/>
        <v>300</v>
      </c>
      <c r="N108" s="25">
        <f>SUM(N258+N408+N558)</f>
        <v>486.25</v>
      </c>
      <c r="O108" s="25">
        <f>SUM(C108:N108)</f>
        <v>786.25</v>
      </c>
    </row>
    <row r="109" spans="1:15" ht="15">
      <c r="A109" s="12" t="s">
        <v>5</v>
      </c>
      <c r="B109" s="18" t="s">
        <v>0</v>
      </c>
      <c r="C109" s="45">
        <f>SUM(C259+C409+C559)</f>
        <v>0</v>
      </c>
      <c r="D109" s="45">
        <f aca="true" t="shared" si="90" ref="D109:M109">SUM(D259+D409+D559)</f>
        <v>0</v>
      </c>
      <c r="E109" s="45">
        <f t="shared" si="90"/>
        <v>0</v>
      </c>
      <c r="F109" s="45">
        <f t="shared" si="90"/>
        <v>0</v>
      </c>
      <c r="G109" s="45">
        <f t="shared" si="90"/>
        <v>0</v>
      </c>
      <c r="H109" s="45">
        <f t="shared" si="90"/>
        <v>0</v>
      </c>
      <c r="I109" s="45">
        <f t="shared" si="90"/>
        <v>0</v>
      </c>
      <c r="J109" s="45">
        <f t="shared" si="90"/>
        <v>0</v>
      </c>
      <c r="K109" s="45">
        <f t="shared" si="90"/>
        <v>0</v>
      </c>
      <c r="L109" s="45">
        <f t="shared" si="90"/>
        <v>0</v>
      </c>
      <c r="M109" s="25">
        <f t="shared" si="90"/>
        <v>186</v>
      </c>
      <c r="N109" s="25">
        <f>SUM(N259+N409+N559)</f>
        <v>-136.75</v>
      </c>
      <c r="O109" s="25">
        <f>SUM(C109:N109)</f>
        <v>49.25</v>
      </c>
    </row>
    <row r="110" spans="1:15" ht="15">
      <c r="A110" s="12" t="s">
        <v>5</v>
      </c>
      <c r="B110" s="13" t="s">
        <v>8</v>
      </c>
      <c r="C110" s="45" t="b">
        <f>IF(C109=0=0,(C109/C107)/C149)</f>
        <v>0</v>
      </c>
      <c r="D110" s="45" t="b">
        <f aca="true" t="shared" si="91" ref="D110:O110">IF(D109=0=0,(D109/D107)/D149)</f>
        <v>0</v>
      </c>
      <c r="E110" s="45" t="b">
        <f t="shared" si="91"/>
        <v>0</v>
      </c>
      <c r="F110" s="45" t="b">
        <f t="shared" si="91"/>
        <v>0</v>
      </c>
      <c r="G110" s="45" t="b">
        <f t="shared" si="91"/>
        <v>0</v>
      </c>
      <c r="H110" s="45" t="b">
        <f t="shared" si="91"/>
        <v>0</v>
      </c>
      <c r="I110" s="45" t="b">
        <f t="shared" si="91"/>
        <v>0</v>
      </c>
      <c r="J110" s="45" t="b">
        <f t="shared" si="91"/>
        <v>0</v>
      </c>
      <c r="K110" s="45" t="b">
        <f t="shared" si="91"/>
        <v>0</v>
      </c>
      <c r="L110" s="45" t="b">
        <f t="shared" si="91"/>
        <v>0</v>
      </c>
      <c r="M110" s="25">
        <f t="shared" si="91"/>
        <v>6</v>
      </c>
      <c r="N110" s="25">
        <f>IF(N109=0=0,(N109/N107)/N149)</f>
        <v>-4.558333333333334</v>
      </c>
      <c r="O110" s="25">
        <f t="shared" si="91"/>
        <v>0.8169918936988134</v>
      </c>
    </row>
    <row r="111" spans="1:15" ht="15">
      <c r="A111" s="12" t="s">
        <v>5</v>
      </c>
      <c r="B111" s="13" t="s">
        <v>9</v>
      </c>
      <c r="C111" s="46">
        <f aca="true" t="shared" si="92" ref="C111:M111">IF(C108=0,0,(C109/C108))</f>
        <v>0</v>
      </c>
      <c r="D111" s="46">
        <f t="shared" si="92"/>
        <v>0</v>
      </c>
      <c r="E111" s="46">
        <f t="shared" si="92"/>
        <v>0</v>
      </c>
      <c r="F111" s="46">
        <f t="shared" si="92"/>
        <v>0</v>
      </c>
      <c r="G111" s="46">
        <f t="shared" si="92"/>
        <v>0</v>
      </c>
      <c r="H111" s="46">
        <f t="shared" si="92"/>
        <v>0</v>
      </c>
      <c r="I111" s="46">
        <f t="shared" si="92"/>
        <v>0</v>
      </c>
      <c r="J111" s="46">
        <f t="shared" si="92"/>
        <v>0</v>
      </c>
      <c r="K111" s="46">
        <f t="shared" si="92"/>
        <v>0</v>
      </c>
      <c r="L111" s="46">
        <f t="shared" si="92"/>
        <v>0</v>
      </c>
      <c r="M111" s="26">
        <f t="shared" si="92"/>
        <v>0.62</v>
      </c>
      <c r="N111" s="26">
        <f>IF(N108=0,0,(N109/N108))</f>
        <v>-0.2812339331619537</v>
      </c>
      <c r="O111" s="26">
        <f>IF(O108=0,0,(O109/O108))</f>
        <v>0.06263910969793322</v>
      </c>
    </row>
    <row r="112" spans="1:15" ht="15">
      <c r="A112" s="14"/>
      <c r="B112" s="14"/>
      <c r="C112" s="31"/>
      <c r="D112" s="31"/>
      <c r="E112" s="31"/>
      <c r="F112" s="31"/>
      <c r="G112" s="31"/>
      <c r="H112" s="32"/>
      <c r="I112" s="32"/>
      <c r="J112" s="32"/>
      <c r="K112" s="32"/>
      <c r="L112" s="32"/>
      <c r="M112" s="32"/>
      <c r="N112" s="32"/>
      <c r="O112" s="31"/>
    </row>
    <row r="113" spans="1:15" ht="15">
      <c r="A113" s="12" t="s">
        <v>5</v>
      </c>
      <c r="B113" s="39" t="s">
        <v>53</v>
      </c>
      <c r="C113" s="44">
        <f>SUM(C263+C413+C563)</f>
        <v>0</v>
      </c>
      <c r="D113" s="44">
        <f aca="true" t="shared" si="93" ref="D113:M113">SUM(D263+D413+D563)</f>
        <v>0</v>
      </c>
      <c r="E113" s="44">
        <f t="shared" si="93"/>
        <v>0</v>
      </c>
      <c r="F113" s="44">
        <f t="shared" si="93"/>
        <v>0</v>
      </c>
      <c r="G113" s="44">
        <f t="shared" si="93"/>
        <v>0</v>
      </c>
      <c r="H113" s="44">
        <f t="shared" si="93"/>
        <v>0</v>
      </c>
      <c r="I113" s="44">
        <f t="shared" si="93"/>
        <v>0</v>
      </c>
      <c r="J113" s="44">
        <f t="shared" si="93"/>
        <v>0</v>
      </c>
      <c r="K113" s="44">
        <f t="shared" si="93"/>
        <v>0</v>
      </c>
      <c r="L113" s="44">
        <f t="shared" si="93"/>
        <v>0</v>
      </c>
      <c r="M113" s="24">
        <f t="shared" si="93"/>
        <v>0</v>
      </c>
      <c r="N113" s="24">
        <f>SUM(N263+N413+N563)</f>
        <v>0</v>
      </c>
      <c r="O113" s="24">
        <f>SUM(C113:N113)</f>
        <v>0</v>
      </c>
    </row>
    <row r="114" spans="1:15" ht="15">
      <c r="A114" s="12" t="s">
        <v>5</v>
      </c>
      <c r="B114" s="40" t="s">
        <v>54</v>
      </c>
      <c r="C114" s="45">
        <f>SUM(C264+C414+C564)</f>
        <v>0</v>
      </c>
      <c r="D114" s="45">
        <f aca="true" t="shared" si="94" ref="D114:M114">SUM(D264+D414+D564)</f>
        <v>0</v>
      </c>
      <c r="E114" s="45">
        <f t="shared" si="94"/>
        <v>0</v>
      </c>
      <c r="F114" s="45">
        <f t="shared" si="94"/>
        <v>0</v>
      </c>
      <c r="G114" s="45">
        <f t="shared" si="94"/>
        <v>0</v>
      </c>
      <c r="H114" s="45">
        <f t="shared" si="94"/>
        <v>0</v>
      </c>
      <c r="I114" s="45">
        <f t="shared" si="94"/>
        <v>0</v>
      </c>
      <c r="J114" s="45">
        <f t="shared" si="94"/>
        <v>0</v>
      </c>
      <c r="K114" s="45">
        <f t="shared" si="94"/>
        <v>0</v>
      </c>
      <c r="L114" s="45">
        <f t="shared" si="94"/>
        <v>0</v>
      </c>
      <c r="M114" s="25">
        <f t="shared" si="94"/>
        <v>0</v>
      </c>
      <c r="N114" s="25">
        <f>SUM(N264+N414+N564)</f>
        <v>0</v>
      </c>
      <c r="O114" s="25">
        <f>SUM(C114:N114)</f>
        <v>0</v>
      </c>
    </row>
    <row r="115" spans="1:15" ht="15">
      <c r="A115" s="12" t="s">
        <v>5</v>
      </c>
      <c r="B115" s="18" t="s">
        <v>0</v>
      </c>
      <c r="C115" s="45">
        <f>SUM(C265+C415+C565)</f>
        <v>0</v>
      </c>
      <c r="D115" s="45">
        <f aca="true" t="shared" si="95" ref="D115:M115">SUM(D265+D415+D565)</f>
        <v>0</v>
      </c>
      <c r="E115" s="45">
        <f t="shared" si="95"/>
        <v>0</v>
      </c>
      <c r="F115" s="45">
        <f t="shared" si="95"/>
        <v>0</v>
      </c>
      <c r="G115" s="45">
        <f t="shared" si="95"/>
        <v>0</v>
      </c>
      <c r="H115" s="45">
        <f t="shared" si="95"/>
        <v>0</v>
      </c>
      <c r="I115" s="45">
        <f t="shared" si="95"/>
        <v>0</v>
      </c>
      <c r="J115" s="45">
        <f t="shared" si="95"/>
        <v>0</v>
      </c>
      <c r="K115" s="45">
        <f t="shared" si="95"/>
        <v>0</v>
      </c>
      <c r="L115" s="45">
        <f t="shared" si="95"/>
        <v>0</v>
      </c>
      <c r="M115" s="25">
        <f t="shared" si="95"/>
        <v>0</v>
      </c>
      <c r="N115" s="25">
        <f>SUM(N265+N415+N565)</f>
        <v>0</v>
      </c>
      <c r="O115" s="25">
        <f>SUM(C115:N115)</f>
        <v>0</v>
      </c>
    </row>
    <row r="116" spans="1:15" ht="15">
      <c r="A116" s="12" t="s">
        <v>5</v>
      </c>
      <c r="B116" s="13" t="s">
        <v>8</v>
      </c>
      <c r="C116" s="45" t="b">
        <f>IF(C115=0=0,(C115/C113)/C149)</f>
        <v>0</v>
      </c>
      <c r="D116" s="45" t="b">
        <f aca="true" t="shared" si="96" ref="D116:O116">IF(D115=0=0,(D115/D113)/D149)</f>
        <v>0</v>
      </c>
      <c r="E116" s="45" t="b">
        <f t="shared" si="96"/>
        <v>0</v>
      </c>
      <c r="F116" s="45" t="b">
        <f t="shared" si="96"/>
        <v>0</v>
      </c>
      <c r="G116" s="45" t="b">
        <f t="shared" si="96"/>
        <v>0</v>
      </c>
      <c r="H116" s="45" t="b">
        <f t="shared" si="96"/>
        <v>0</v>
      </c>
      <c r="I116" s="45" t="b">
        <f t="shared" si="96"/>
        <v>0</v>
      </c>
      <c r="J116" s="45" t="b">
        <f t="shared" si="96"/>
        <v>0</v>
      </c>
      <c r="K116" s="45" t="b">
        <f t="shared" si="96"/>
        <v>0</v>
      </c>
      <c r="L116" s="45" t="b">
        <f t="shared" si="96"/>
        <v>0</v>
      </c>
      <c r="M116" s="25" t="b">
        <f t="shared" si="96"/>
        <v>0</v>
      </c>
      <c r="N116" s="25" t="b">
        <f>IF(N115=0=0,(N115/N113)/N149)</f>
        <v>0</v>
      </c>
      <c r="O116" s="25" t="b">
        <f t="shared" si="96"/>
        <v>0</v>
      </c>
    </row>
    <row r="117" spans="1:15" ht="15">
      <c r="A117" s="12" t="s">
        <v>5</v>
      </c>
      <c r="B117" s="13" t="s">
        <v>9</v>
      </c>
      <c r="C117" s="46">
        <f aca="true" t="shared" si="97" ref="C117:M117">IF(C114=0,0,(C115/C114))</f>
        <v>0</v>
      </c>
      <c r="D117" s="46">
        <f t="shared" si="97"/>
        <v>0</v>
      </c>
      <c r="E117" s="46">
        <f t="shared" si="97"/>
        <v>0</v>
      </c>
      <c r="F117" s="46">
        <f t="shared" si="97"/>
        <v>0</v>
      </c>
      <c r="G117" s="46">
        <f t="shared" si="97"/>
        <v>0</v>
      </c>
      <c r="H117" s="46">
        <f t="shared" si="97"/>
        <v>0</v>
      </c>
      <c r="I117" s="46">
        <f t="shared" si="97"/>
        <v>0</v>
      </c>
      <c r="J117" s="46">
        <f t="shared" si="97"/>
        <v>0</v>
      </c>
      <c r="K117" s="46">
        <f t="shared" si="97"/>
        <v>0</v>
      </c>
      <c r="L117" s="46">
        <f t="shared" si="97"/>
        <v>0</v>
      </c>
      <c r="M117" s="26">
        <f t="shared" si="97"/>
        <v>0</v>
      </c>
      <c r="N117" s="26">
        <f>IF(N114=0,0,(N115/N114))</f>
        <v>0</v>
      </c>
      <c r="O117" s="26">
        <f>IF(O114=0,0,(O115/O114))</f>
        <v>0</v>
      </c>
    </row>
    <row r="118" spans="1:15" ht="15">
      <c r="A118" s="14"/>
      <c r="B118" s="14"/>
      <c r="C118" s="31"/>
      <c r="D118" s="31"/>
      <c r="E118" s="31"/>
      <c r="F118" s="31"/>
      <c r="G118" s="31"/>
      <c r="H118" s="32"/>
      <c r="I118" s="32"/>
      <c r="J118" s="32"/>
      <c r="K118" s="32"/>
      <c r="L118" s="32"/>
      <c r="M118" s="32"/>
      <c r="N118" s="32"/>
      <c r="O118" s="31"/>
    </row>
    <row r="119" spans="1:15" ht="15">
      <c r="A119" s="12" t="s">
        <v>5</v>
      </c>
      <c r="B119" s="39" t="s">
        <v>55</v>
      </c>
      <c r="C119" s="44">
        <f>SUM(C269+C419+C569)</f>
        <v>0</v>
      </c>
      <c r="D119" s="44">
        <f aca="true" t="shared" si="98" ref="D119:M119">SUM(D269+D419+D569)</f>
        <v>0</v>
      </c>
      <c r="E119" s="44">
        <f t="shared" si="98"/>
        <v>0</v>
      </c>
      <c r="F119" s="44">
        <f t="shared" si="98"/>
        <v>0</v>
      </c>
      <c r="G119" s="44">
        <f t="shared" si="98"/>
        <v>0</v>
      </c>
      <c r="H119" s="44">
        <f t="shared" si="98"/>
        <v>0</v>
      </c>
      <c r="I119" s="44">
        <f t="shared" si="98"/>
        <v>0</v>
      </c>
      <c r="J119" s="44">
        <f t="shared" si="98"/>
        <v>0</v>
      </c>
      <c r="K119" s="44">
        <f t="shared" si="98"/>
        <v>0</v>
      </c>
      <c r="L119" s="44">
        <f t="shared" si="98"/>
        <v>0</v>
      </c>
      <c r="M119" s="24">
        <f t="shared" si="98"/>
        <v>0</v>
      </c>
      <c r="N119" s="24">
        <f>SUM(N269+N419+N569)</f>
        <v>0</v>
      </c>
      <c r="O119" s="24">
        <f>SUM(C119:N119)</f>
        <v>0</v>
      </c>
    </row>
    <row r="120" spans="1:15" ht="15">
      <c r="A120" s="12" t="s">
        <v>5</v>
      </c>
      <c r="B120" s="40" t="s">
        <v>56</v>
      </c>
      <c r="C120" s="45">
        <f>SUM(C270+C420+C570)</f>
        <v>0</v>
      </c>
      <c r="D120" s="45">
        <f aca="true" t="shared" si="99" ref="D120:M120">SUM(D270+D420+D570)</f>
        <v>0</v>
      </c>
      <c r="E120" s="45">
        <f t="shared" si="99"/>
        <v>0</v>
      </c>
      <c r="F120" s="45">
        <f t="shared" si="99"/>
        <v>0</v>
      </c>
      <c r="G120" s="45">
        <f t="shared" si="99"/>
        <v>0</v>
      </c>
      <c r="H120" s="45">
        <f t="shared" si="99"/>
        <v>0</v>
      </c>
      <c r="I120" s="45">
        <f t="shared" si="99"/>
        <v>0</v>
      </c>
      <c r="J120" s="45">
        <f t="shared" si="99"/>
        <v>0</v>
      </c>
      <c r="K120" s="45">
        <f t="shared" si="99"/>
        <v>0</v>
      </c>
      <c r="L120" s="45">
        <f t="shared" si="99"/>
        <v>0</v>
      </c>
      <c r="M120" s="25">
        <f t="shared" si="99"/>
        <v>0</v>
      </c>
      <c r="N120" s="25">
        <f>SUM(N270+N420+N570)</f>
        <v>0</v>
      </c>
      <c r="O120" s="25">
        <f>SUM(C120:N120)</f>
        <v>0</v>
      </c>
    </row>
    <row r="121" spans="1:15" ht="15">
      <c r="A121" s="12" t="s">
        <v>5</v>
      </c>
      <c r="B121" s="18" t="s">
        <v>0</v>
      </c>
      <c r="C121" s="45">
        <f>SUM(C271+C421+C571)</f>
        <v>0</v>
      </c>
      <c r="D121" s="45">
        <f aca="true" t="shared" si="100" ref="D121:M121">SUM(D271+D421+D571)</f>
        <v>0</v>
      </c>
      <c r="E121" s="45">
        <f t="shared" si="100"/>
        <v>0</v>
      </c>
      <c r="F121" s="45">
        <f t="shared" si="100"/>
        <v>0</v>
      </c>
      <c r="G121" s="45">
        <f t="shared" si="100"/>
        <v>0</v>
      </c>
      <c r="H121" s="45">
        <f t="shared" si="100"/>
        <v>0</v>
      </c>
      <c r="I121" s="45">
        <f t="shared" si="100"/>
        <v>0</v>
      </c>
      <c r="J121" s="45">
        <f t="shared" si="100"/>
        <v>0</v>
      </c>
      <c r="K121" s="45">
        <f t="shared" si="100"/>
        <v>0</v>
      </c>
      <c r="L121" s="45">
        <f t="shared" si="100"/>
        <v>0</v>
      </c>
      <c r="M121" s="25">
        <f t="shared" si="100"/>
        <v>0</v>
      </c>
      <c r="N121" s="25">
        <f>SUM(N271+N421+N571)</f>
        <v>0</v>
      </c>
      <c r="O121" s="25">
        <f>SUM(C121:N121)</f>
        <v>0</v>
      </c>
    </row>
    <row r="122" spans="1:15" ht="15">
      <c r="A122" s="12" t="s">
        <v>5</v>
      </c>
      <c r="B122" s="13" t="s">
        <v>8</v>
      </c>
      <c r="C122" s="45" t="b">
        <f>IF(C121=0=0,(C121/C119)/C149)</f>
        <v>0</v>
      </c>
      <c r="D122" s="45" t="b">
        <f aca="true" t="shared" si="101" ref="D122:O122">IF(D121=0=0,(D121/D119)/D149)</f>
        <v>0</v>
      </c>
      <c r="E122" s="45" t="b">
        <f t="shared" si="101"/>
        <v>0</v>
      </c>
      <c r="F122" s="45" t="b">
        <f t="shared" si="101"/>
        <v>0</v>
      </c>
      <c r="G122" s="45" t="b">
        <f t="shared" si="101"/>
        <v>0</v>
      </c>
      <c r="H122" s="45" t="b">
        <f t="shared" si="101"/>
        <v>0</v>
      </c>
      <c r="I122" s="45" t="b">
        <f t="shared" si="101"/>
        <v>0</v>
      </c>
      <c r="J122" s="45" t="b">
        <f t="shared" si="101"/>
        <v>0</v>
      </c>
      <c r="K122" s="45" t="b">
        <f t="shared" si="101"/>
        <v>0</v>
      </c>
      <c r="L122" s="45" t="b">
        <f t="shared" si="101"/>
        <v>0</v>
      </c>
      <c r="M122" s="25" t="b">
        <f t="shared" si="101"/>
        <v>0</v>
      </c>
      <c r="N122" s="25" t="b">
        <f>IF(N121=0=0,(N121/N119)/N149)</f>
        <v>0</v>
      </c>
      <c r="O122" s="25" t="b">
        <f t="shared" si="101"/>
        <v>0</v>
      </c>
    </row>
    <row r="123" spans="1:15" ht="15">
      <c r="A123" s="12" t="s">
        <v>5</v>
      </c>
      <c r="B123" s="13" t="s">
        <v>9</v>
      </c>
      <c r="C123" s="46">
        <f aca="true" t="shared" si="102" ref="C123:M123">IF(C120=0,0,(C121/C120))</f>
        <v>0</v>
      </c>
      <c r="D123" s="46">
        <f t="shared" si="102"/>
        <v>0</v>
      </c>
      <c r="E123" s="46">
        <f t="shared" si="102"/>
        <v>0</v>
      </c>
      <c r="F123" s="46">
        <f t="shared" si="102"/>
        <v>0</v>
      </c>
      <c r="G123" s="46">
        <f t="shared" si="102"/>
        <v>0</v>
      </c>
      <c r="H123" s="46">
        <f t="shared" si="102"/>
        <v>0</v>
      </c>
      <c r="I123" s="46">
        <f t="shared" si="102"/>
        <v>0</v>
      </c>
      <c r="J123" s="46">
        <f t="shared" si="102"/>
        <v>0</v>
      </c>
      <c r="K123" s="46">
        <f t="shared" si="102"/>
        <v>0</v>
      </c>
      <c r="L123" s="46">
        <f t="shared" si="102"/>
        <v>0</v>
      </c>
      <c r="M123" s="26">
        <f t="shared" si="102"/>
        <v>0</v>
      </c>
      <c r="N123" s="26">
        <f>IF(N120=0,0,(N121/N120))</f>
        <v>0</v>
      </c>
      <c r="O123" s="26">
        <f>IF(O120=0,0,(O121/O120))</f>
        <v>0</v>
      </c>
    </row>
    <row r="124" spans="1:15" ht="15">
      <c r="A124" s="14"/>
      <c r="B124" s="14"/>
      <c r="C124" s="31"/>
      <c r="D124" s="31"/>
      <c r="E124" s="31"/>
      <c r="F124" s="31"/>
      <c r="G124" s="31"/>
      <c r="H124" s="32"/>
      <c r="I124" s="32"/>
      <c r="J124" s="32"/>
      <c r="K124" s="32"/>
      <c r="L124" s="32"/>
      <c r="M124" s="32"/>
      <c r="N124" s="32"/>
      <c r="O124" s="31"/>
    </row>
    <row r="125" spans="1:15" ht="15">
      <c r="A125" s="12" t="s">
        <v>5</v>
      </c>
      <c r="B125" s="39" t="s">
        <v>57</v>
      </c>
      <c r="C125" s="44">
        <f>SUM(C275+C425+C575)</f>
        <v>0</v>
      </c>
      <c r="D125" s="44">
        <f aca="true" t="shared" si="103" ref="D125:M125">SUM(D275+D425+D575)</f>
        <v>0</v>
      </c>
      <c r="E125" s="44">
        <f t="shared" si="103"/>
        <v>0</v>
      </c>
      <c r="F125" s="44">
        <f t="shared" si="103"/>
        <v>0</v>
      </c>
      <c r="G125" s="44">
        <f t="shared" si="103"/>
        <v>0</v>
      </c>
      <c r="H125" s="44">
        <f t="shared" si="103"/>
        <v>0</v>
      </c>
      <c r="I125" s="44">
        <f t="shared" si="103"/>
        <v>0</v>
      </c>
      <c r="J125" s="44">
        <f t="shared" si="103"/>
        <v>0</v>
      </c>
      <c r="K125" s="44">
        <f t="shared" si="103"/>
        <v>0</v>
      </c>
      <c r="L125" s="44">
        <f t="shared" si="103"/>
        <v>0</v>
      </c>
      <c r="M125" s="24">
        <f t="shared" si="103"/>
        <v>0</v>
      </c>
      <c r="N125" s="24">
        <f>SUM(N275+N425+N575)</f>
        <v>0</v>
      </c>
      <c r="O125" s="24">
        <f>SUM(C125:N125)</f>
        <v>0</v>
      </c>
    </row>
    <row r="126" spans="1:15" ht="15">
      <c r="A126" s="12" t="s">
        <v>5</v>
      </c>
      <c r="B126" s="40" t="s">
        <v>58</v>
      </c>
      <c r="C126" s="45">
        <f>SUM(C276+C426+C576)</f>
        <v>0</v>
      </c>
      <c r="D126" s="45">
        <f aca="true" t="shared" si="104" ref="D126:M126">SUM(D276+D426+D576)</f>
        <v>0</v>
      </c>
      <c r="E126" s="45">
        <f t="shared" si="104"/>
        <v>0</v>
      </c>
      <c r="F126" s="45">
        <f t="shared" si="104"/>
        <v>0</v>
      </c>
      <c r="G126" s="45">
        <f t="shared" si="104"/>
        <v>0</v>
      </c>
      <c r="H126" s="45">
        <f t="shared" si="104"/>
        <v>0</v>
      </c>
      <c r="I126" s="45">
        <f t="shared" si="104"/>
        <v>0</v>
      </c>
      <c r="J126" s="45">
        <f t="shared" si="104"/>
        <v>0</v>
      </c>
      <c r="K126" s="45">
        <f t="shared" si="104"/>
        <v>0</v>
      </c>
      <c r="L126" s="45">
        <f t="shared" si="104"/>
        <v>0</v>
      </c>
      <c r="M126" s="25">
        <f t="shared" si="104"/>
        <v>0</v>
      </c>
      <c r="N126" s="25">
        <f>SUM(N276+N426+N576)</f>
        <v>0</v>
      </c>
      <c r="O126" s="25">
        <f>SUM(C126:N126)</f>
        <v>0</v>
      </c>
    </row>
    <row r="127" spans="1:15" ht="15">
      <c r="A127" s="12" t="s">
        <v>5</v>
      </c>
      <c r="B127" s="18" t="s">
        <v>0</v>
      </c>
      <c r="C127" s="45">
        <f>SUM(C277+C427+C577)</f>
        <v>0</v>
      </c>
      <c r="D127" s="45">
        <f aca="true" t="shared" si="105" ref="D127:M127">SUM(D277+D427+D577)</f>
        <v>0</v>
      </c>
      <c r="E127" s="45">
        <f t="shared" si="105"/>
        <v>0</v>
      </c>
      <c r="F127" s="45">
        <f t="shared" si="105"/>
        <v>0</v>
      </c>
      <c r="G127" s="45">
        <f t="shared" si="105"/>
        <v>0</v>
      </c>
      <c r="H127" s="45">
        <f t="shared" si="105"/>
        <v>0</v>
      </c>
      <c r="I127" s="45">
        <f t="shared" si="105"/>
        <v>0</v>
      </c>
      <c r="J127" s="45">
        <f t="shared" si="105"/>
        <v>0</v>
      </c>
      <c r="K127" s="45">
        <f t="shared" si="105"/>
        <v>0</v>
      </c>
      <c r="L127" s="45">
        <f t="shared" si="105"/>
        <v>0</v>
      </c>
      <c r="M127" s="25">
        <f t="shared" si="105"/>
        <v>0</v>
      </c>
      <c r="N127" s="25">
        <f>SUM(N277+N427+N577)</f>
        <v>0</v>
      </c>
      <c r="O127" s="25">
        <f>SUM(C127:N127)</f>
        <v>0</v>
      </c>
    </row>
    <row r="128" spans="1:15" ht="15">
      <c r="A128" s="12" t="s">
        <v>5</v>
      </c>
      <c r="B128" s="13" t="s">
        <v>8</v>
      </c>
      <c r="C128" s="45" t="b">
        <f>IF(C127=0=0,(C127/C125)/C149)</f>
        <v>0</v>
      </c>
      <c r="D128" s="45" t="b">
        <f aca="true" t="shared" si="106" ref="D128:O128">IF(D127=0=0,(D127/D125)/D149)</f>
        <v>0</v>
      </c>
      <c r="E128" s="45" t="b">
        <f t="shared" si="106"/>
        <v>0</v>
      </c>
      <c r="F128" s="45" t="b">
        <f t="shared" si="106"/>
        <v>0</v>
      </c>
      <c r="G128" s="45" t="b">
        <f t="shared" si="106"/>
        <v>0</v>
      </c>
      <c r="H128" s="45" t="b">
        <f t="shared" si="106"/>
        <v>0</v>
      </c>
      <c r="I128" s="45" t="b">
        <f t="shared" si="106"/>
        <v>0</v>
      </c>
      <c r="J128" s="45" t="b">
        <f t="shared" si="106"/>
        <v>0</v>
      </c>
      <c r="K128" s="45" t="b">
        <f t="shared" si="106"/>
        <v>0</v>
      </c>
      <c r="L128" s="45" t="b">
        <f t="shared" si="106"/>
        <v>0</v>
      </c>
      <c r="M128" s="25" t="b">
        <f t="shared" si="106"/>
        <v>0</v>
      </c>
      <c r="N128" s="25" t="b">
        <f>IF(N127=0=0,(N127/N125)/N149)</f>
        <v>0</v>
      </c>
      <c r="O128" s="25" t="b">
        <f t="shared" si="106"/>
        <v>0</v>
      </c>
    </row>
    <row r="129" spans="1:15" ht="15">
      <c r="A129" s="12" t="s">
        <v>5</v>
      </c>
      <c r="B129" s="13" t="s">
        <v>9</v>
      </c>
      <c r="C129" s="46">
        <f aca="true" t="shared" si="107" ref="C129:M129">IF(C126=0,0,(C127/C126))</f>
        <v>0</v>
      </c>
      <c r="D129" s="46">
        <f t="shared" si="107"/>
        <v>0</v>
      </c>
      <c r="E129" s="46">
        <f t="shared" si="107"/>
        <v>0</v>
      </c>
      <c r="F129" s="46">
        <f t="shared" si="107"/>
        <v>0</v>
      </c>
      <c r="G129" s="46">
        <f t="shared" si="107"/>
        <v>0</v>
      </c>
      <c r="H129" s="46">
        <f t="shared" si="107"/>
        <v>0</v>
      </c>
      <c r="I129" s="46">
        <f t="shared" si="107"/>
        <v>0</v>
      </c>
      <c r="J129" s="46">
        <f t="shared" si="107"/>
        <v>0</v>
      </c>
      <c r="K129" s="46">
        <f t="shared" si="107"/>
        <v>0</v>
      </c>
      <c r="L129" s="46">
        <f t="shared" si="107"/>
        <v>0</v>
      </c>
      <c r="M129" s="26">
        <f t="shared" si="107"/>
        <v>0</v>
      </c>
      <c r="N129" s="26">
        <f>IF(N126=0,0,(N127/N126))</f>
        <v>0</v>
      </c>
      <c r="O129" s="26">
        <f>IF(O126=0,0,(O127/O126))</f>
        <v>0</v>
      </c>
    </row>
    <row r="130" spans="1:15" ht="15">
      <c r="A130" s="14"/>
      <c r="B130" s="14"/>
      <c r="C130" s="31"/>
      <c r="D130" s="31"/>
      <c r="E130" s="31"/>
      <c r="F130" s="31"/>
      <c r="G130" s="31"/>
      <c r="H130" s="32"/>
      <c r="I130" s="32"/>
      <c r="J130" s="32"/>
      <c r="K130" s="32"/>
      <c r="L130" s="32"/>
      <c r="M130" s="32"/>
      <c r="N130" s="32"/>
      <c r="O130" s="31"/>
    </row>
    <row r="131" spans="1:15" ht="15">
      <c r="A131" s="12" t="s">
        <v>5</v>
      </c>
      <c r="B131" s="39" t="s">
        <v>59</v>
      </c>
      <c r="C131" s="44">
        <f>SUM(C281+C431+C581)</f>
        <v>0</v>
      </c>
      <c r="D131" s="44">
        <f aca="true" t="shared" si="108" ref="D131:M131">SUM(D281+D431+D581)</f>
        <v>0</v>
      </c>
      <c r="E131" s="44">
        <f t="shared" si="108"/>
        <v>0</v>
      </c>
      <c r="F131" s="44">
        <f t="shared" si="108"/>
        <v>0</v>
      </c>
      <c r="G131" s="44">
        <f t="shared" si="108"/>
        <v>0</v>
      </c>
      <c r="H131" s="44">
        <f t="shared" si="108"/>
        <v>0</v>
      </c>
      <c r="I131" s="44">
        <f t="shared" si="108"/>
        <v>0</v>
      </c>
      <c r="J131" s="44">
        <f t="shared" si="108"/>
        <v>0</v>
      </c>
      <c r="K131" s="44">
        <f t="shared" si="108"/>
        <v>0</v>
      </c>
      <c r="L131" s="44">
        <f t="shared" si="108"/>
        <v>0</v>
      </c>
      <c r="M131" s="24">
        <f t="shared" si="108"/>
        <v>5</v>
      </c>
      <c r="N131" s="24">
        <f>SUM(N281+N431+N581)</f>
        <v>7</v>
      </c>
      <c r="O131" s="24">
        <f>SUM(C131:N131)</f>
        <v>12</v>
      </c>
    </row>
    <row r="132" spans="1:15" ht="15">
      <c r="A132" s="12" t="s">
        <v>5</v>
      </c>
      <c r="B132" s="40" t="s">
        <v>61</v>
      </c>
      <c r="C132" s="45">
        <f>SUM(C282+C432+C582)</f>
        <v>0</v>
      </c>
      <c r="D132" s="45">
        <f aca="true" t="shared" si="109" ref="D132:M132">SUM(D282+D432+D582)</f>
        <v>0</v>
      </c>
      <c r="E132" s="45">
        <f t="shared" si="109"/>
        <v>0</v>
      </c>
      <c r="F132" s="45">
        <f t="shared" si="109"/>
        <v>0</v>
      </c>
      <c r="G132" s="45">
        <f t="shared" si="109"/>
        <v>0</v>
      </c>
      <c r="H132" s="45">
        <f t="shared" si="109"/>
        <v>0</v>
      </c>
      <c r="I132" s="45">
        <f t="shared" si="109"/>
        <v>0</v>
      </c>
      <c r="J132" s="45">
        <f t="shared" si="109"/>
        <v>0</v>
      </c>
      <c r="K132" s="45">
        <f t="shared" si="109"/>
        <v>0</v>
      </c>
      <c r="L132" s="45">
        <f t="shared" si="109"/>
        <v>0</v>
      </c>
      <c r="M132" s="25">
        <f t="shared" si="109"/>
        <v>10502.49</v>
      </c>
      <c r="N132" s="25">
        <f>SUM(N282+N432+N582)</f>
        <v>46873.93000000001</v>
      </c>
      <c r="O132" s="25">
        <f>SUM(C132:N132)</f>
        <v>57376.420000000006</v>
      </c>
    </row>
    <row r="133" spans="1:15" ht="15">
      <c r="A133" s="12" t="s">
        <v>5</v>
      </c>
      <c r="B133" s="18" t="s">
        <v>0</v>
      </c>
      <c r="C133" s="45">
        <f>SUM(C283+C433+C583)</f>
        <v>0</v>
      </c>
      <c r="D133" s="45">
        <f aca="true" t="shared" si="110" ref="D133:M133">SUM(D283+D433+D583)</f>
        <v>0</v>
      </c>
      <c r="E133" s="45">
        <f t="shared" si="110"/>
        <v>0</v>
      </c>
      <c r="F133" s="45">
        <f t="shared" si="110"/>
        <v>0</v>
      </c>
      <c r="G133" s="45">
        <f t="shared" si="110"/>
        <v>0</v>
      </c>
      <c r="H133" s="45">
        <f t="shared" si="110"/>
        <v>0</v>
      </c>
      <c r="I133" s="45">
        <f t="shared" si="110"/>
        <v>0</v>
      </c>
      <c r="J133" s="45">
        <f t="shared" si="110"/>
        <v>0</v>
      </c>
      <c r="K133" s="45">
        <f t="shared" si="110"/>
        <v>0</v>
      </c>
      <c r="L133" s="45">
        <f t="shared" si="110"/>
        <v>0</v>
      </c>
      <c r="M133" s="25">
        <f t="shared" si="110"/>
        <v>-3101.2999999999997</v>
      </c>
      <c r="N133" s="25">
        <f>SUM(N283+N433+N583)</f>
        <v>5601.290000000001</v>
      </c>
      <c r="O133" s="25">
        <f>SUM(C133:N133)</f>
        <v>2499.990000000001</v>
      </c>
    </row>
    <row r="134" spans="1:15" ht="15">
      <c r="A134" s="12" t="s">
        <v>5</v>
      </c>
      <c r="B134" s="13" t="s">
        <v>8</v>
      </c>
      <c r="C134" s="45" t="b">
        <f>IF(C133=0=0,(C133/C131)/C149)</f>
        <v>0</v>
      </c>
      <c r="D134" s="45" t="b">
        <f aca="true" t="shared" si="111" ref="D134:O134">IF(D133=0=0,(D133/D131)/D149)</f>
        <v>0</v>
      </c>
      <c r="E134" s="45" t="b">
        <f t="shared" si="111"/>
        <v>0</v>
      </c>
      <c r="F134" s="45" t="b">
        <f t="shared" si="111"/>
        <v>0</v>
      </c>
      <c r="G134" s="45" t="b">
        <f t="shared" si="111"/>
        <v>0</v>
      </c>
      <c r="H134" s="45" t="b">
        <f t="shared" si="111"/>
        <v>0</v>
      </c>
      <c r="I134" s="45" t="b">
        <f t="shared" si="111"/>
        <v>0</v>
      </c>
      <c r="J134" s="45" t="b">
        <f t="shared" si="111"/>
        <v>0</v>
      </c>
      <c r="K134" s="45" t="b">
        <f t="shared" si="111"/>
        <v>0</v>
      </c>
      <c r="L134" s="45" t="b">
        <f t="shared" si="111"/>
        <v>0</v>
      </c>
      <c r="M134" s="25">
        <f t="shared" si="111"/>
        <v>-20.008387096774193</v>
      </c>
      <c r="N134" s="25">
        <f>IF(N133=0=0,(N133/N131)/N149)</f>
        <v>26.672809523809526</v>
      </c>
      <c r="O134" s="25">
        <f>IF(O133=0,0,(O133/O131)/O149)</f>
        <v>6.911917307370889</v>
      </c>
    </row>
    <row r="135" spans="1:15" ht="15">
      <c r="A135" s="12" t="s">
        <v>5</v>
      </c>
      <c r="B135" s="13" t="s">
        <v>9</v>
      </c>
      <c r="C135" s="46">
        <f aca="true" t="shared" si="112" ref="C135:M135">IF(C132=0,0,(C133/C132))</f>
        <v>0</v>
      </c>
      <c r="D135" s="46">
        <f t="shared" si="112"/>
        <v>0</v>
      </c>
      <c r="E135" s="46">
        <f t="shared" si="112"/>
        <v>0</v>
      </c>
      <c r="F135" s="46">
        <f t="shared" si="112"/>
        <v>0</v>
      </c>
      <c r="G135" s="46">
        <f t="shared" si="112"/>
        <v>0</v>
      </c>
      <c r="H135" s="46">
        <f t="shared" si="112"/>
        <v>0</v>
      </c>
      <c r="I135" s="46">
        <f t="shared" si="112"/>
        <v>0</v>
      </c>
      <c r="J135" s="46">
        <f t="shared" si="112"/>
        <v>0</v>
      </c>
      <c r="K135" s="46">
        <f t="shared" si="112"/>
        <v>0</v>
      </c>
      <c r="L135" s="46">
        <f t="shared" si="112"/>
        <v>0</v>
      </c>
      <c r="M135" s="26">
        <f t="shared" si="112"/>
        <v>-0.29529187840216936</v>
      </c>
      <c r="N135" s="26">
        <f>IF(N132=0,0,(N133/N132))</f>
        <v>0.11949691438289899</v>
      </c>
      <c r="O135" s="26">
        <f>IF(O132=0,0,(O133/O132))</f>
        <v>0.043571732080879236</v>
      </c>
    </row>
    <row r="136" spans="1:15" ht="15">
      <c r="A136" s="14"/>
      <c r="B136" s="14"/>
      <c r="C136" s="31"/>
      <c r="D136" s="31"/>
      <c r="E136" s="31"/>
      <c r="F136" s="31"/>
      <c r="G136" s="31"/>
      <c r="H136" s="32"/>
      <c r="I136" s="32"/>
      <c r="J136" s="32"/>
      <c r="K136" s="32"/>
      <c r="L136" s="32"/>
      <c r="M136" s="32"/>
      <c r="N136" s="32"/>
      <c r="O136" s="31"/>
    </row>
    <row r="137" spans="1:15" ht="15">
      <c r="A137" s="12" t="s">
        <v>5</v>
      </c>
      <c r="B137" s="39" t="s">
        <v>60</v>
      </c>
      <c r="C137" s="44">
        <f>SUM(C287+C437+C587)</f>
        <v>0</v>
      </c>
      <c r="D137" s="44">
        <f aca="true" t="shared" si="113" ref="D137:M137">SUM(D287+D437+D587)</f>
        <v>0</v>
      </c>
      <c r="E137" s="44">
        <f t="shared" si="113"/>
        <v>0</v>
      </c>
      <c r="F137" s="44">
        <f t="shared" si="113"/>
        <v>0</v>
      </c>
      <c r="G137" s="44">
        <f t="shared" si="113"/>
        <v>0</v>
      </c>
      <c r="H137" s="44">
        <f t="shared" si="113"/>
        <v>0</v>
      </c>
      <c r="I137" s="44">
        <f t="shared" si="113"/>
        <v>0</v>
      </c>
      <c r="J137" s="44">
        <f t="shared" si="113"/>
        <v>0</v>
      </c>
      <c r="K137" s="44">
        <f t="shared" si="113"/>
        <v>0</v>
      </c>
      <c r="L137" s="44">
        <f t="shared" si="113"/>
        <v>0</v>
      </c>
      <c r="M137" s="24">
        <f t="shared" si="113"/>
        <v>0</v>
      </c>
      <c r="N137" s="24">
        <f>SUM(N287+N437+N587)</f>
        <v>0</v>
      </c>
      <c r="O137" s="24">
        <f>SUM(C137:N137)</f>
        <v>0</v>
      </c>
    </row>
    <row r="138" spans="1:15" ht="15">
      <c r="A138" s="12" t="s">
        <v>5</v>
      </c>
      <c r="B138" s="40" t="s">
        <v>62</v>
      </c>
      <c r="C138" s="45">
        <f>SUM(C288+C438+C588)</f>
        <v>0</v>
      </c>
      <c r="D138" s="45">
        <f aca="true" t="shared" si="114" ref="D138:M138">SUM(D288+D438+D588)</f>
        <v>0</v>
      </c>
      <c r="E138" s="45">
        <f t="shared" si="114"/>
        <v>0</v>
      </c>
      <c r="F138" s="45">
        <f t="shared" si="114"/>
        <v>0</v>
      </c>
      <c r="G138" s="45">
        <f t="shared" si="114"/>
        <v>0</v>
      </c>
      <c r="H138" s="45">
        <f t="shared" si="114"/>
        <v>0</v>
      </c>
      <c r="I138" s="45">
        <f t="shared" si="114"/>
        <v>0</v>
      </c>
      <c r="J138" s="45">
        <f t="shared" si="114"/>
        <v>0</v>
      </c>
      <c r="K138" s="45">
        <f t="shared" si="114"/>
        <v>0</v>
      </c>
      <c r="L138" s="45">
        <f t="shared" si="114"/>
        <v>0</v>
      </c>
      <c r="M138" s="25">
        <f t="shared" si="114"/>
        <v>0</v>
      </c>
      <c r="N138" s="25">
        <f>SUM(N288+N438+N588)</f>
        <v>0</v>
      </c>
      <c r="O138" s="25">
        <f>SUM(C138:N138)</f>
        <v>0</v>
      </c>
    </row>
    <row r="139" spans="1:15" ht="15">
      <c r="A139" s="12" t="s">
        <v>5</v>
      </c>
      <c r="B139" s="18" t="s">
        <v>0</v>
      </c>
      <c r="C139" s="45">
        <f>SUM(C289+C439+C589)</f>
        <v>0</v>
      </c>
      <c r="D139" s="45">
        <f aca="true" t="shared" si="115" ref="D139:M139">SUM(D289+D439+D589)</f>
        <v>0</v>
      </c>
      <c r="E139" s="45">
        <f t="shared" si="115"/>
        <v>0</v>
      </c>
      <c r="F139" s="45">
        <f t="shared" si="115"/>
        <v>0</v>
      </c>
      <c r="G139" s="45">
        <f t="shared" si="115"/>
        <v>0</v>
      </c>
      <c r="H139" s="45">
        <f t="shared" si="115"/>
        <v>0</v>
      </c>
      <c r="I139" s="45">
        <f t="shared" si="115"/>
        <v>0</v>
      </c>
      <c r="J139" s="45">
        <f t="shared" si="115"/>
        <v>0</v>
      </c>
      <c r="K139" s="45">
        <f t="shared" si="115"/>
        <v>0</v>
      </c>
      <c r="L139" s="45">
        <f t="shared" si="115"/>
        <v>0</v>
      </c>
      <c r="M139" s="25">
        <f t="shared" si="115"/>
        <v>0</v>
      </c>
      <c r="N139" s="25">
        <f>SUM(N289+N439+N589)</f>
        <v>0</v>
      </c>
      <c r="O139" s="25">
        <f>SUM(C139:N139)</f>
        <v>0</v>
      </c>
    </row>
    <row r="140" spans="1:15" ht="15">
      <c r="A140" s="12" t="s">
        <v>5</v>
      </c>
      <c r="B140" s="13" t="s">
        <v>8</v>
      </c>
      <c r="C140" s="45" t="b">
        <f>IF(C139=0=0,(C139/C137)/C149)</f>
        <v>0</v>
      </c>
      <c r="D140" s="45" t="b">
        <f aca="true" t="shared" si="116" ref="D140:O140">IF(D139=0=0,(D139/D137)/D149)</f>
        <v>0</v>
      </c>
      <c r="E140" s="45" t="b">
        <f t="shared" si="116"/>
        <v>0</v>
      </c>
      <c r="F140" s="45" t="b">
        <f t="shared" si="116"/>
        <v>0</v>
      </c>
      <c r="G140" s="45" t="b">
        <f t="shared" si="116"/>
        <v>0</v>
      </c>
      <c r="H140" s="45" t="b">
        <f t="shared" si="116"/>
        <v>0</v>
      </c>
      <c r="I140" s="45" t="b">
        <f t="shared" si="116"/>
        <v>0</v>
      </c>
      <c r="J140" s="45" t="b">
        <f t="shared" si="116"/>
        <v>0</v>
      </c>
      <c r="K140" s="45" t="b">
        <f t="shared" si="116"/>
        <v>0</v>
      </c>
      <c r="L140" s="45" t="b">
        <f t="shared" si="116"/>
        <v>0</v>
      </c>
      <c r="M140" s="25" t="b">
        <f t="shared" si="116"/>
        <v>0</v>
      </c>
      <c r="N140" s="25" t="b">
        <f>IF(N139=0=0,(N139/N137)/N149)</f>
        <v>0</v>
      </c>
      <c r="O140" s="25" t="b">
        <f t="shared" si="116"/>
        <v>0</v>
      </c>
    </row>
    <row r="141" spans="1:15" ht="15">
      <c r="A141" s="12" t="s">
        <v>5</v>
      </c>
      <c r="B141" s="13" t="s">
        <v>9</v>
      </c>
      <c r="C141" s="46">
        <f aca="true" t="shared" si="117" ref="C141:M141">IF(C138=0,0,(C139/C138))</f>
        <v>0</v>
      </c>
      <c r="D141" s="46">
        <f t="shared" si="117"/>
        <v>0</v>
      </c>
      <c r="E141" s="46">
        <f t="shared" si="117"/>
        <v>0</v>
      </c>
      <c r="F141" s="46">
        <f t="shared" si="117"/>
        <v>0</v>
      </c>
      <c r="G141" s="46">
        <f t="shared" si="117"/>
        <v>0</v>
      </c>
      <c r="H141" s="46">
        <f t="shared" si="117"/>
        <v>0</v>
      </c>
      <c r="I141" s="46">
        <f t="shared" si="117"/>
        <v>0</v>
      </c>
      <c r="J141" s="46">
        <f t="shared" si="117"/>
        <v>0</v>
      </c>
      <c r="K141" s="46">
        <f t="shared" si="117"/>
        <v>0</v>
      </c>
      <c r="L141" s="46">
        <f t="shared" si="117"/>
        <v>0</v>
      </c>
      <c r="M141" s="26">
        <f t="shared" si="117"/>
        <v>0</v>
      </c>
      <c r="N141" s="26">
        <f>IF(N138=0,0,(N139/N138))</f>
        <v>0</v>
      </c>
      <c r="O141" s="26">
        <f>IF(O138=0,0,(O139/O138))</f>
        <v>0</v>
      </c>
    </row>
    <row r="142" spans="1:15" ht="15">
      <c r="A142" s="14"/>
      <c r="B142" s="14"/>
      <c r="C142" s="34"/>
      <c r="D142" s="34"/>
      <c r="E142" s="34"/>
      <c r="F142" s="34"/>
      <c r="G142" s="34"/>
      <c r="H142" s="28"/>
      <c r="I142" s="28"/>
      <c r="J142" s="28"/>
      <c r="K142" s="34"/>
      <c r="L142" s="34"/>
      <c r="M142" s="34"/>
      <c r="N142" s="34"/>
      <c r="O142" s="34"/>
    </row>
    <row r="143" spans="1:15" ht="15">
      <c r="A143" s="12" t="s">
        <v>5</v>
      </c>
      <c r="B143" s="15" t="s">
        <v>19</v>
      </c>
      <c r="C143" s="24">
        <f>SUM(C3+C69+C131+C137)</f>
        <v>9887</v>
      </c>
      <c r="D143" s="24">
        <f aca="true" t="shared" si="118" ref="D143:M143">SUM(D3+D69+D131+D137)</f>
        <v>9898</v>
      </c>
      <c r="E143" s="24">
        <f t="shared" si="118"/>
        <v>10103</v>
      </c>
      <c r="F143" s="24">
        <f t="shared" si="118"/>
        <v>9750</v>
      </c>
      <c r="G143" s="24">
        <f t="shared" si="118"/>
        <v>9953</v>
      </c>
      <c r="H143" s="24">
        <f t="shared" si="118"/>
        <v>9689</v>
      </c>
      <c r="I143" s="24">
        <f t="shared" si="118"/>
        <v>9791</v>
      </c>
      <c r="J143" s="24">
        <f t="shared" si="118"/>
        <v>9825</v>
      </c>
      <c r="K143" s="24">
        <f t="shared" si="118"/>
        <v>9985</v>
      </c>
      <c r="L143" s="24">
        <f t="shared" si="118"/>
        <v>10172</v>
      </c>
      <c r="M143" s="24">
        <f t="shared" si="118"/>
        <v>10646</v>
      </c>
      <c r="N143" s="24">
        <f>SUM(N3+N69+N131+N137)</f>
        <v>10871</v>
      </c>
      <c r="O143" s="24">
        <f>SUM(C143:N143)</f>
        <v>120570</v>
      </c>
    </row>
    <row r="144" spans="1:15" ht="15">
      <c r="A144" s="12" t="s">
        <v>5</v>
      </c>
      <c r="B144" s="17" t="s">
        <v>20</v>
      </c>
      <c r="C144" s="25">
        <f aca="true" t="shared" si="119" ref="C144:M144">SUM(C294+C444+C594)</f>
        <v>61687738.31</v>
      </c>
      <c r="D144" s="25">
        <f t="shared" si="119"/>
        <v>63152264.56</v>
      </c>
      <c r="E144" s="25">
        <f>SUM(E294+E444+E594)</f>
        <v>64948646.09</v>
      </c>
      <c r="F144" s="25">
        <f t="shared" si="119"/>
        <v>65230526.09</v>
      </c>
      <c r="G144" s="25">
        <f>SUM(G294+G444+G594)</f>
        <v>54432350.25</v>
      </c>
      <c r="H144" s="25">
        <f t="shared" si="119"/>
        <v>53972287.940000005</v>
      </c>
      <c r="I144" s="25">
        <f>SUM(I294+I444+I594)</f>
        <v>62730614.050000004</v>
      </c>
      <c r="J144" s="25">
        <f t="shared" si="119"/>
        <v>61854489.16</v>
      </c>
      <c r="K144" s="25">
        <f t="shared" si="119"/>
        <v>75682883.07</v>
      </c>
      <c r="L144" s="25">
        <f t="shared" si="119"/>
        <v>80669376.24</v>
      </c>
      <c r="M144" s="25">
        <f t="shared" si="119"/>
        <v>80674095.52000001</v>
      </c>
      <c r="N144" s="25">
        <f>SUM(N294+N444+N594)</f>
        <v>93197562.34</v>
      </c>
      <c r="O144" s="25">
        <f>SUM(C144:N144)</f>
        <v>818232833.62</v>
      </c>
    </row>
    <row r="145" spans="1:15" ht="15">
      <c r="A145" s="12" t="s">
        <v>5</v>
      </c>
      <c r="B145" s="17" t="s">
        <v>8</v>
      </c>
      <c r="C145" s="25">
        <f>IF(C149=0,0,(C144/C143/C149))</f>
        <v>201.2670215695423</v>
      </c>
      <c r="D145" s="25">
        <f aca="true" t="shared" si="120" ref="D145:O145">IF(D149=0,0,(D144/D143/D149))</f>
        <v>210.76084474856754</v>
      </c>
      <c r="E145" s="25">
        <f t="shared" si="120"/>
        <v>225.79967318642775</v>
      </c>
      <c r="F145" s="25">
        <f t="shared" si="120"/>
        <v>215.81646349048802</v>
      </c>
      <c r="G145" s="25">
        <f t="shared" si="120"/>
        <v>182.297967949362</v>
      </c>
      <c r="H145" s="25">
        <f t="shared" si="120"/>
        <v>179.69259432878658</v>
      </c>
      <c r="I145" s="25">
        <f>IF(I149=0,0,(I144/I143/I149))</f>
        <v>206.67635534279344</v>
      </c>
      <c r="J145" s="25">
        <f t="shared" si="120"/>
        <v>224.84365379861865</v>
      </c>
      <c r="K145" s="25">
        <f t="shared" si="120"/>
        <v>251.13324015239724</v>
      </c>
      <c r="L145" s="25">
        <f t="shared" si="120"/>
        <v>265.96297902899397</v>
      </c>
      <c r="M145" s="25">
        <f t="shared" si="120"/>
        <v>244.447696605722</v>
      </c>
      <c r="N145" s="25">
        <f>IF(N149=0,0,(N144/N143/N149))</f>
        <v>285.76813644865547</v>
      </c>
      <c r="O145" s="25">
        <f t="shared" si="120"/>
        <v>225.1537320319851</v>
      </c>
    </row>
    <row r="146" spans="1:15" ht="15">
      <c r="A146" s="14"/>
      <c r="B146" s="17"/>
      <c r="C146" s="29"/>
      <c r="D146" s="29"/>
      <c r="E146" s="29"/>
      <c r="F146" s="29"/>
      <c r="G146" s="29"/>
      <c r="H146" s="30"/>
      <c r="I146" s="30"/>
      <c r="J146" s="30"/>
      <c r="K146" s="29"/>
      <c r="L146" s="29"/>
      <c r="M146" s="29"/>
      <c r="N146" s="29"/>
      <c r="O146" s="29"/>
    </row>
    <row r="147" spans="1:15" ht="15">
      <c r="A147" s="12" t="s">
        <v>5</v>
      </c>
      <c r="B147" s="17" t="s">
        <v>21</v>
      </c>
      <c r="C147" s="25">
        <f aca="true" t="shared" si="121" ref="C147:M147">+C297+C447+C597</f>
        <v>1393020.29</v>
      </c>
      <c r="D147" s="25">
        <f t="shared" si="121"/>
        <v>5728928.21</v>
      </c>
      <c r="E147" s="25">
        <f>+E297+E447+E597</f>
        <v>7894223.039999999</v>
      </c>
      <c r="F147" s="25">
        <f t="shared" si="121"/>
        <v>9001564</v>
      </c>
      <c r="G147" s="25">
        <f>+G297+G447+G597</f>
        <v>7884373.160000001</v>
      </c>
      <c r="H147" s="35">
        <f t="shared" si="121"/>
        <v>8306142.01</v>
      </c>
      <c r="I147" s="35">
        <f>+I297+I447+I597</f>
        <v>10016376.860000001</v>
      </c>
      <c r="J147" s="35">
        <f t="shared" si="121"/>
        <v>10515712.13</v>
      </c>
      <c r="K147" s="25">
        <f t="shared" si="121"/>
        <v>13104265.169999998</v>
      </c>
      <c r="L147" s="25">
        <f t="shared" si="121"/>
        <v>14498465.72</v>
      </c>
      <c r="M147" s="25">
        <f t="shared" si="121"/>
        <v>14649793.52</v>
      </c>
      <c r="N147" s="25">
        <f>+N297+N447+N597</f>
        <v>17487197.97</v>
      </c>
      <c r="O147" s="25">
        <f>SUM(C147:N147)</f>
        <v>120480062.08</v>
      </c>
    </row>
    <row r="148" spans="1:15" ht="15">
      <c r="A148" s="12" t="s">
        <v>5</v>
      </c>
      <c r="B148" s="17" t="s">
        <v>46</v>
      </c>
      <c r="C148" s="24">
        <f aca="true" t="shared" si="122" ref="C148:M148">IF(AND(C298="",C448="",C598=""),"",C298+C448+C598)</f>
        <v>33</v>
      </c>
      <c r="D148" s="24">
        <f t="shared" si="122"/>
        <v>33</v>
      </c>
      <c r="E148" s="24">
        <v>34</v>
      </c>
      <c r="F148" s="24">
        <f t="shared" si="122"/>
        <v>33</v>
      </c>
      <c r="G148" s="24">
        <f>IF(AND(G298="",G448="",G598=""),"",G298+G448+G598)</f>
        <v>33</v>
      </c>
      <c r="H148" s="36">
        <f t="shared" si="122"/>
        <v>33</v>
      </c>
      <c r="I148" s="36">
        <f>IF(AND(I298="",I448="",I598=""),"",I298+I448+I598)</f>
        <v>33</v>
      </c>
      <c r="J148" s="36">
        <f t="shared" si="122"/>
        <v>33</v>
      </c>
      <c r="K148" s="24">
        <f t="shared" si="122"/>
        <v>33</v>
      </c>
      <c r="L148" s="24">
        <f t="shared" si="122"/>
        <v>33</v>
      </c>
      <c r="M148" s="24">
        <f t="shared" si="122"/>
        <v>33</v>
      </c>
      <c r="N148" s="24">
        <f>IF(AND(N298="",N448="",N598=""),"",N298+N448+N598)</f>
        <v>33</v>
      </c>
      <c r="O148" s="24">
        <f>AVERAGE(C148:N148)</f>
        <v>33.083333333333336</v>
      </c>
    </row>
    <row r="149" spans="1:15" ht="15">
      <c r="A149" s="12" t="s">
        <v>5</v>
      </c>
      <c r="B149" s="17" t="s">
        <v>22</v>
      </c>
      <c r="C149" s="37">
        <f aca="true" t="shared" si="123" ref="C149:M149">IF(AND(C298="",C299="",C448="",C449="",C598="",C599=""),"",((C598*C599)+(C448*C449)+(C298*C299))/C148)</f>
        <v>31</v>
      </c>
      <c r="D149" s="37">
        <f t="shared" si="123"/>
        <v>30.272727272727273</v>
      </c>
      <c r="E149" s="37">
        <f t="shared" si="123"/>
        <v>28.470588235294116</v>
      </c>
      <c r="F149" s="37">
        <f t="shared" si="123"/>
        <v>31</v>
      </c>
      <c r="G149" s="37">
        <f t="shared" si="123"/>
        <v>30</v>
      </c>
      <c r="H149" s="38">
        <f t="shared" si="123"/>
        <v>31</v>
      </c>
      <c r="I149" s="38">
        <f t="shared" si="123"/>
        <v>31</v>
      </c>
      <c r="J149" s="38">
        <f t="shared" si="123"/>
        <v>28</v>
      </c>
      <c r="K149" s="37">
        <f t="shared" si="123"/>
        <v>30.181818181818183</v>
      </c>
      <c r="L149" s="37">
        <f t="shared" si="123"/>
        <v>29.818181818181817</v>
      </c>
      <c r="M149" s="37">
        <f t="shared" si="123"/>
        <v>31</v>
      </c>
      <c r="N149" s="37">
        <f>IF(AND(N298="",N299="",N448="",N449="",N598="",N599=""),"",((N598*N599)+(N448*N449)+(N298*N299))/N148)</f>
        <v>30</v>
      </c>
      <c r="O149" s="37">
        <f>(((C148*C149)+(D148*D149)+(E148*E149)+(F148*F149)+(G148*G149)+(H148*H149)+(I148*I149)+(J148*J149)+(K148*K149)+(L148*L149)+(M148*M149)+(N148*N149))/$O$148)/(COUNT(C149:N149))</f>
        <v>30.14105793450881</v>
      </c>
    </row>
    <row r="150" spans="1:15" ht="15">
      <c r="A150" s="12"/>
      <c r="B150" s="17"/>
      <c r="C150" s="19"/>
      <c r="D150" s="19"/>
      <c r="E150" s="19"/>
      <c r="F150" s="19"/>
      <c r="G150" s="19"/>
      <c r="H150" s="23"/>
      <c r="I150" s="23"/>
      <c r="J150" s="23"/>
      <c r="K150" s="19"/>
      <c r="L150" s="19"/>
      <c r="M150" s="19"/>
      <c r="N150" s="19"/>
      <c r="O150" s="19"/>
    </row>
    <row r="151" spans="1:15" ht="20.25">
      <c r="A151" s="20"/>
      <c r="B151" s="21"/>
      <c r="C151" s="16"/>
      <c r="D151" s="16"/>
      <c r="E151" s="16"/>
      <c r="F151" s="16"/>
      <c r="G151" s="16"/>
      <c r="K151" s="16"/>
      <c r="L151" s="16"/>
      <c r="M151" s="16"/>
      <c r="N151" s="16"/>
      <c r="O151" s="16"/>
    </row>
    <row r="152" spans="1:15" ht="15">
      <c r="A152" s="14"/>
      <c r="B152" s="12"/>
      <c r="C152" s="22" t="s">
        <v>31</v>
      </c>
      <c r="D152" s="22" t="s">
        <v>32</v>
      </c>
      <c r="E152" s="22" t="s">
        <v>47</v>
      </c>
      <c r="F152" s="22" t="s">
        <v>1</v>
      </c>
      <c r="G152" s="22" t="s">
        <v>2</v>
      </c>
      <c r="H152" s="1" t="s">
        <v>3</v>
      </c>
      <c r="I152" s="1" t="s">
        <v>4</v>
      </c>
      <c r="J152" s="1" t="s">
        <v>27</v>
      </c>
      <c r="K152" s="22" t="s">
        <v>28</v>
      </c>
      <c r="L152" s="22" t="s">
        <v>29</v>
      </c>
      <c r="M152" s="22" t="s">
        <v>30</v>
      </c>
      <c r="N152" s="22" t="s">
        <v>40</v>
      </c>
      <c r="O152" s="22" t="s">
        <v>26</v>
      </c>
    </row>
    <row r="153" spans="1:15" ht="15">
      <c r="A153" s="12" t="s">
        <v>23</v>
      </c>
      <c r="B153" s="13" t="s">
        <v>6</v>
      </c>
      <c r="C153" s="24">
        <f>SUM(C159+C165+C171+C177+C183+C189+C195+C201+C207+C213)</f>
        <v>2744</v>
      </c>
      <c r="D153" s="24">
        <f aca="true" t="shared" si="124" ref="D153:E155">SUM(D159+D165+D171+D177+D183+D189+D195+D201+D207+D213)</f>
        <v>2785</v>
      </c>
      <c r="E153" s="24">
        <f t="shared" si="124"/>
        <v>2846</v>
      </c>
      <c r="F153" s="24">
        <f aca="true" t="shared" si="125" ref="F153:G155">SUM(F159+F165+F171+F177+F183+F189+F195+F201+F207+F213)</f>
        <v>2736</v>
      </c>
      <c r="G153" s="24">
        <f t="shared" si="125"/>
        <v>2768</v>
      </c>
      <c r="H153" s="24">
        <f aca="true" t="shared" si="126" ref="H153:I155">SUM(H159+H165+H171+H177+H183+H189+H195+H201+H207+H213)</f>
        <v>2764</v>
      </c>
      <c r="I153" s="24">
        <f t="shared" si="126"/>
        <v>2784</v>
      </c>
      <c r="J153" s="24">
        <f aca="true" t="shared" si="127" ref="J153:N155">SUM(J159+J165+J171+J177+J183+J189+J195+J201+J207+J213)</f>
        <v>2792</v>
      </c>
      <c r="K153" s="24">
        <f t="shared" si="127"/>
        <v>2811</v>
      </c>
      <c r="L153" s="24">
        <f t="shared" si="127"/>
        <v>2810</v>
      </c>
      <c r="M153" s="24">
        <f t="shared" si="127"/>
        <v>2824</v>
      </c>
      <c r="N153" s="24">
        <f t="shared" si="127"/>
        <v>2862</v>
      </c>
      <c r="O153" s="24">
        <f>SUM(C153:N153)</f>
        <v>33526</v>
      </c>
    </row>
    <row r="154" spans="1:15" ht="15">
      <c r="A154" s="12" t="s">
        <v>23</v>
      </c>
      <c r="B154" s="13" t="s">
        <v>7</v>
      </c>
      <c r="C154" s="25">
        <f>SUM(C160+C166+C172+C178+C184+C190+C196+C202+C208+C214)</f>
        <v>186113565.92</v>
      </c>
      <c r="D154" s="25">
        <f t="shared" si="124"/>
        <v>182030966.64</v>
      </c>
      <c r="E154" s="25">
        <f t="shared" si="124"/>
        <v>175919876.43</v>
      </c>
      <c r="F154" s="25">
        <f t="shared" si="125"/>
        <v>170842948.3</v>
      </c>
      <c r="G154" s="25">
        <f t="shared" si="125"/>
        <v>136786405.99</v>
      </c>
      <c r="H154" s="25">
        <f t="shared" si="126"/>
        <v>140687466.3</v>
      </c>
      <c r="I154" s="25">
        <f t="shared" si="126"/>
        <v>162812832.32</v>
      </c>
      <c r="J154" s="25">
        <f t="shared" si="127"/>
        <v>146837196.85999998</v>
      </c>
      <c r="K154" s="25">
        <f t="shared" si="127"/>
        <v>185911875.08</v>
      </c>
      <c r="L154" s="25">
        <f t="shared" si="127"/>
        <v>187427596.12</v>
      </c>
      <c r="M154" s="25">
        <f t="shared" si="127"/>
        <v>195826326.61</v>
      </c>
      <c r="N154" s="25">
        <f t="shared" si="127"/>
        <v>191920223.92000002</v>
      </c>
      <c r="O154" s="25">
        <f>SUM(C154:N154)</f>
        <v>2063117280.4899998</v>
      </c>
    </row>
    <row r="155" spans="1:15" ht="15">
      <c r="A155" s="12" t="s">
        <v>23</v>
      </c>
      <c r="B155" s="13" t="s">
        <v>0</v>
      </c>
      <c r="C155" s="25">
        <f>SUM(C161+C167+C173+C179+C185+C191+C197+C203+C209+C215)</f>
        <v>13063403.940000001</v>
      </c>
      <c r="D155" s="25">
        <f t="shared" si="124"/>
        <v>12244477.52</v>
      </c>
      <c r="E155" s="25">
        <f t="shared" si="124"/>
        <v>12303954.06</v>
      </c>
      <c r="F155" s="25">
        <f t="shared" si="125"/>
        <v>11432840.1</v>
      </c>
      <c r="G155" s="25">
        <f t="shared" si="125"/>
        <v>9546775.790000001</v>
      </c>
      <c r="H155" s="25">
        <f t="shared" si="126"/>
        <v>9962353.31</v>
      </c>
      <c r="I155" s="25">
        <f t="shared" si="126"/>
        <v>11117671.069999998</v>
      </c>
      <c r="J155" s="25">
        <f t="shared" si="127"/>
        <v>10178837.72</v>
      </c>
      <c r="K155" s="25">
        <f t="shared" si="127"/>
        <v>12809311.389999999</v>
      </c>
      <c r="L155" s="25">
        <f t="shared" si="127"/>
        <v>13356470.72</v>
      </c>
      <c r="M155" s="25">
        <f t="shared" si="127"/>
        <v>13448455.670000002</v>
      </c>
      <c r="N155" s="25">
        <f t="shared" si="127"/>
        <v>13694849.86</v>
      </c>
      <c r="O155" s="25">
        <f>SUM(C155:N155)</f>
        <v>143159401.14999998</v>
      </c>
    </row>
    <row r="156" spans="1:15" ht="15">
      <c r="A156" s="12" t="s">
        <v>23</v>
      </c>
      <c r="B156" s="13" t="s">
        <v>8</v>
      </c>
      <c r="C156" s="25">
        <f aca="true" t="shared" si="128" ref="C156:O156">IF(C299=0,0,(C155/C153/C299))</f>
        <v>153.571474889495</v>
      </c>
      <c r="D156" s="25">
        <f t="shared" si="128"/>
        <v>151.60623438370578</v>
      </c>
      <c r="E156" s="25">
        <f t="shared" si="128"/>
        <v>166.27863749391858</v>
      </c>
      <c r="F156" s="25">
        <f t="shared" si="128"/>
        <v>134.79579442558008</v>
      </c>
      <c r="G156" s="25">
        <f t="shared" si="128"/>
        <v>114.96598976396919</v>
      </c>
      <c r="H156" s="25">
        <f t="shared" si="128"/>
        <v>116.26853683301434</v>
      </c>
      <c r="I156" s="25">
        <f t="shared" si="128"/>
        <v>128.8198816972562</v>
      </c>
      <c r="J156" s="25">
        <f t="shared" si="128"/>
        <v>130.2041255628326</v>
      </c>
      <c r="K156" s="25">
        <f t="shared" si="128"/>
        <v>151.89507162338433</v>
      </c>
      <c r="L156" s="25">
        <f t="shared" si="128"/>
        <v>158.4397475682088</v>
      </c>
      <c r="M156" s="25">
        <f t="shared" si="128"/>
        <v>153.61938762222428</v>
      </c>
      <c r="N156" s="25">
        <f t="shared" si="128"/>
        <v>159.5020948054973</v>
      </c>
      <c r="O156" s="25">
        <f>IF(O155=0,0,(O155/O153/O299))</f>
        <v>143.25882079564843</v>
      </c>
    </row>
    <row r="157" spans="1:15" ht="15">
      <c r="A157" s="12" t="s">
        <v>23</v>
      </c>
      <c r="B157" s="13" t="s">
        <v>9</v>
      </c>
      <c r="C157" s="26">
        <f aca="true" t="shared" si="129" ref="C157:H157">IF(C154=0,0,(C155/C154))</f>
        <v>0.07019049834129362</v>
      </c>
      <c r="D157" s="26">
        <f t="shared" si="129"/>
        <v>0.06726590396136128</v>
      </c>
      <c r="E157" s="26">
        <f t="shared" si="129"/>
        <v>0.06994067020559697</v>
      </c>
      <c r="F157" s="26">
        <f t="shared" si="129"/>
        <v>0.06692017559849146</v>
      </c>
      <c r="G157" s="26">
        <f t="shared" si="129"/>
        <v>0.06979330819392925</v>
      </c>
      <c r="H157" s="26">
        <f t="shared" si="129"/>
        <v>0.07081194630910771</v>
      </c>
      <c r="I157" s="26">
        <f aca="true" t="shared" si="130" ref="I157:O157">IF(I154=0,0,(I155/I154))</f>
        <v>0.06828498043783678</v>
      </c>
      <c r="J157" s="26">
        <f t="shared" si="130"/>
        <v>0.06932056684318812</v>
      </c>
      <c r="K157" s="26">
        <f t="shared" si="130"/>
        <v>0.0688999096184039</v>
      </c>
      <c r="L157" s="26">
        <f t="shared" si="130"/>
        <v>0.07126202862596902</v>
      </c>
      <c r="M157" s="26">
        <f t="shared" si="130"/>
        <v>0.06867542226221408</v>
      </c>
      <c r="N157" s="26">
        <f t="shared" si="130"/>
        <v>0.07135699188069183</v>
      </c>
      <c r="O157" s="26">
        <f t="shared" si="130"/>
        <v>0.06938985122358093</v>
      </c>
    </row>
    <row r="158" spans="1:15" ht="15">
      <c r="A158" s="14"/>
      <c r="B158" s="15"/>
      <c r="C158" s="27"/>
      <c r="D158" s="27"/>
      <c r="E158" s="27"/>
      <c r="F158" s="27"/>
      <c r="G158" s="27"/>
      <c r="H158" s="28"/>
      <c r="I158" s="28"/>
      <c r="J158" s="28"/>
      <c r="K158" s="27"/>
      <c r="L158" s="27"/>
      <c r="M158" s="27"/>
      <c r="N158" s="27"/>
      <c r="O158" s="27"/>
    </row>
    <row r="159" spans="1:15" ht="15">
      <c r="A159" s="12" t="s">
        <v>23</v>
      </c>
      <c r="B159" s="17" t="s">
        <v>33</v>
      </c>
      <c r="C159" s="24">
        <v>1534</v>
      </c>
      <c r="D159" s="24">
        <v>1553</v>
      </c>
      <c r="E159" s="24">
        <v>1575</v>
      </c>
      <c r="F159" s="24">
        <v>1520</v>
      </c>
      <c r="G159" s="24">
        <v>1530</v>
      </c>
      <c r="H159" s="24">
        <v>1517</v>
      </c>
      <c r="I159" s="24">
        <v>1508</v>
      </c>
      <c r="J159" s="24">
        <v>1491</v>
      </c>
      <c r="K159" s="24">
        <v>1484</v>
      </c>
      <c r="L159" s="24">
        <v>1468</v>
      </c>
      <c r="M159" s="24">
        <v>1411</v>
      </c>
      <c r="N159" s="24">
        <v>1465</v>
      </c>
      <c r="O159" s="24">
        <f>SUM(C159:N159)</f>
        <v>18056</v>
      </c>
    </row>
    <row r="160" spans="1:15" ht="15">
      <c r="A160" s="12" t="s">
        <v>23</v>
      </c>
      <c r="B160" s="13" t="s">
        <v>7</v>
      </c>
      <c r="C160" s="25">
        <v>88605121.66</v>
      </c>
      <c r="D160" s="25">
        <v>84776788.1</v>
      </c>
      <c r="E160" s="25">
        <v>80109033.31</v>
      </c>
      <c r="F160" s="25">
        <v>74453957.24</v>
      </c>
      <c r="G160" s="25">
        <v>60915142.14</v>
      </c>
      <c r="H160" s="25">
        <v>61903521.2</v>
      </c>
      <c r="I160" s="25">
        <v>71015655.3</v>
      </c>
      <c r="J160" s="25">
        <v>61947577.58</v>
      </c>
      <c r="K160" s="25">
        <v>76867882.38</v>
      </c>
      <c r="L160" s="25">
        <v>77594847.9</v>
      </c>
      <c r="M160" s="25">
        <v>82420523.51</v>
      </c>
      <c r="N160" s="25">
        <v>79301943.99</v>
      </c>
      <c r="O160" s="25">
        <f>SUM(C160:N160)</f>
        <v>899911994.31</v>
      </c>
    </row>
    <row r="161" spans="1:15" ht="15">
      <c r="A161" s="12" t="s">
        <v>23</v>
      </c>
      <c r="B161" s="13" t="s">
        <v>0</v>
      </c>
      <c r="C161" s="25">
        <v>7488074.03</v>
      </c>
      <c r="D161" s="25">
        <v>6920991.25</v>
      </c>
      <c r="E161" s="25">
        <v>6930183.25</v>
      </c>
      <c r="F161" s="25">
        <v>6252226.94</v>
      </c>
      <c r="G161" s="25">
        <v>5205206.08</v>
      </c>
      <c r="H161" s="25">
        <v>5327872.66</v>
      </c>
      <c r="I161" s="25">
        <v>5981305.14</v>
      </c>
      <c r="J161" s="25">
        <v>5499547.93</v>
      </c>
      <c r="K161" s="25">
        <v>6637149.81</v>
      </c>
      <c r="L161" s="25">
        <v>6824744.88</v>
      </c>
      <c r="M161" s="25">
        <v>7128120.86</v>
      </c>
      <c r="N161" s="25">
        <v>6878171.11</v>
      </c>
      <c r="O161" s="25">
        <f>SUM(C161:N161)</f>
        <v>77073593.94000001</v>
      </c>
    </row>
    <row r="162" spans="1:15" ht="15">
      <c r="A162" s="12" t="s">
        <v>23</v>
      </c>
      <c r="B162" s="13" t="s">
        <v>8</v>
      </c>
      <c r="C162" s="25">
        <v>157.46</v>
      </c>
      <c r="D162" s="25">
        <v>153.67</v>
      </c>
      <c r="E162" s="25">
        <v>169.24</v>
      </c>
      <c r="F162" s="25">
        <v>132.69</v>
      </c>
      <c r="G162" s="25">
        <v>113.4</v>
      </c>
      <c r="H162" s="25">
        <v>113.29</v>
      </c>
      <c r="I162" s="25">
        <v>127.95</v>
      </c>
      <c r="J162" s="25">
        <v>131.73</v>
      </c>
      <c r="K162" s="25">
        <v>149.08</v>
      </c>
      <c r="L162" s="25">
        <v>154.97</v>
      </c>
      <c r="M162" s="25">
        <v>162.96</v>
      </c>
      <c r="N162" s="25">
        <v>156.5</v>
      </c>
      <c r="O162" s="25">
        <f>IF(O161=0,0,(O161/O159/O299))</f>
        <v>143.20800813249625</v>
      </c>
    </row>
    <row r="163" spans="1:15" ht="15">
      <c r="A163" s="12" t="s">
        <v>23</v>
      </c>
      <c r="B163" s="13" t="s">
        <v>9</v>
      </c>
      <c r="C163" s="26">
        <v>0.08449999999999999</v>
      </c>
      <c r="D163" s="26">
        <v>0.0816</v>
      </c>
      <c r="E163" s="26">
        <v>0.0865</v>
      </c>
      <c r="F163" s="26">
        <v>0.0839</v>
      </c>
      <c r="G163" s="26">
        <v>0.08539999999999999</v>
      </c>
      <c r="H163" s="26">
        <v>0.086</v>
      </c>
      <c r="I163" s="26">
        <v>0.0842</v>
      </c>
      <c r="J163" s="26">
        <v>0.08869999999999999</v>
      </c>
      <c r="K163" s="26">
        <v>0.0863</v>
      </c>
      <c r="L163" s="26">
        <v>0.08789999999999999</v>
      </c>
      <c r="M163" s="26">
        <v>0.0864</v>
      </c>
      <c r="N163" s="26">
        <v>0.0867</v>
      </c>
      <c r="O163" s="26">
        <f>IF(O160=0,0,(O161/O160))</f>
        <v>0.08564570138782909</v>
      </c>
    </row>
    <row r="164" spans="1:15" ht="15">
      <c r="A164" s="14"/>
      <c r="B164" s="15"/>
      <c r="C164" s="27"/>
      <c r="D164" s="27"/>
      <c r="E164" s="27"/>
      <c r="F164" s="27"/>
      <c r="G164" s="27"/>
      <c r="H164" s="28"/>
      <c r="I164" s="28"/>
      <c r="J164" s="28"/>
      <c r="K164" s="28"/>
      <c r="L164" s="28"/>
      <c r="M164" s="28"/>
      <c r="N164" s="28"/>
      <c r="O164" s="27"/>
    </row>
    <row r="165" spans="1:15" ht="15">
      <c r="A165" s="12" t="s">
        <v>23</v>
      </c>
      <c r="B165" s="17" t="s">
        <v>10</v>
      </c>
      <c r="C165" s="24">
        <v>73</v>
      </c>
      <c r="D165" s="24">
        <v>73</v>
      </c>
      <c r="E165" s="24">
        <v>74</v>
      </c>
      <c r="F165" s="24">
        <v>61</v>
      </c>
      <c r="G165" s="24">
        <v>61</v>
      </c>
      <c r="H165" s="24">
        <v>56</v>
      </c>
      <c r="I165" s="24">
        <v>61</v>
      </c>
      <c r="J165" s="24">
        <v>61</v>
      </c>
      <c r="K165" s="24">
        <v>59</v>
      </c>
      <c r="L165" s="24">
        <v>59</v>
      </c>
      <c r="M165" s="24">
        <v>60</v>
      </c>
      <c r="N165" s="24">
        <v>60</v>
      </c>
      <c r="O165" s="24">
        <f>SUM(C165:N165)</f>
        <v>758</v>
      </c>
    </row>
    <row r="166" spans="1:15" ht="15">
      <c r="A166" s="12" t="s">
        <v>23</v>
      </c>
      <c r="B166" s="13" t="s">
        <v>7</v>
      </c>
      <c r="C166" s="25">
        <v>2356535.35</v>
      </c>
      <c r="D166" s="25">
        <v>2016048.1</v>
      </c>
      <c r="E166" s="25">
        <v>2208437.9</v>
      </c>
      <c r="F166" s="25">
        <v>1931259.7</v>
      </c>
      <c r="G166" s="25">
        <v>1834985.2</v>
      </c>
      <c r="H166" s="25">
        <v>1882236.5</v>
      </c>
      <c r="I166" s="25">
        <v>1877831.2</v>
      </c>
      <c r="J166" s="25">
        <v>1956698.9</v>
      </c>
      <c r="K166" s="25">
        <v>2925644.25</v>
      </c>
      <c r="L166" s="25">
        <v>2977256.55</v>
      </c>
      <c r="M166" s="25">
        <v>3005412.95</v>
      </c>
      <c r="N166" s="25">
        <v>3225400.25</v>
      </c>
      <c r="O166" s="25">
        <f>SUM(C166:N166)</f>
        <v>28197746.849999998</v>
      </c>
    </row>
    <row r="167" spans="1:15" ht="15">
      <c r="A167" s="12" t="s">
        <v>23</v>
      </c>
      <c r="B167" s="13" t="s">
        <v>0</v>
      </c>
      <c r="C167" s="25">
        <v>189700.44</v>
      </c>
      <c r="D167" s="25">
        <v>158806.03</v>
      </c>
      <c r="E167" s="25">
        <v>170286.17</v>
      </c>
      <c r="F167" s="25">
        <v>169926.01</v>
      </c>
      <c r="G167" s="25">
        <v>159629.74</v>
      </c>
      <c r="H167" s="25">
        <v>186362.26</v>
      </c>
      <c r="I167" s="25">
        <v>142615.27</v>
      </c>
      <c r="J167" s="25">
        <v>126462.4</v>
      </c>
      <c r="K167" s="25">
        <v>260106.8</v>
      </c>
      <c r="L167" s="25">
        <v>193600.22</v>
      </c>
      <c r="M167" s="25">
        <v>206981.05</v>
      </c>
      <c r="N167" s="25">
        <v>282689</v>
      </c>
      <c r="O167" s="25">
        <f>SUM(C167:N167)</f>
        <v>2247165.3899999997</v>
      </c>
    </row>
    <row r="168" spans="1:15" ht="15">
      <c r="A168" s="12" t="s">
        <v>23</v>
      </c>
      <c r="B168" s="13" t="s">
        <v>8</v>
      </c>
      <c r="C168" s="25">
        <v>83.83</v>
      </c>
      <c r="D168" s="25">
        <v>75.01</v>
      </c>
      <c r="E168" s="25">
        <v>88.51</v>
      </c>
      <c r="F168" s="25">
        <v>89.86</v>
      </c>
      <c r="G168" s="25">
        <v>87.23</v>
      </c>
      <c r="H168" s="25">
        <v>107.35</v>
      </c>
      <c r="I168" s="25">
        <v>75.42</v>
      </c>
      <c r="J168" s="25">
        <v>74.04</v>
      </c>
      <c r="K168" s="25">
        <v>146.95</v>
      </c>
      <c r="L168" s="25">
        <v>109.38</v>
      </c>
      <c r="M168" s="25">
        <v>111.28</v>
      </c>
      <c r="N168" s="25">
        <v>157.05</v>
      </c>
      <c r="O168" s="25">
        <f>IF(O167=0,0,(O167/O165/O299))</f>
        <v>99.46014120246294</v>
      </c>
    </row>
    <row r="169" spans="1:15" ht="15">
      <c r="A169" s="12" t="s">
        <v>23</v>
      </c>
      <c r="B169" s="13" t="s">
        <v>9</v>
      </c>
      <c r="C169" s="26">
        <v>0.08039999999999999</v>
      </c>
      <c r="D169" s="26">
        <v>0.0787</v>
      </c>
      <c r="E169" s="26">
        <v>0.0771</v>
      </c>
      <c r="F169" s="26">
        <v>0.08789999999999999</v>
      </c>
      <c r="G169" s="26">
        <v>0.08689999999999999</v>
      </c>
      <c r="H169" s="26">
        <v>0.099</v>
      </c>
      <c r="I169" s="26">
        <v>0.0759</v>
      </c>
      <c r="J169" s="26">
        <v>0.0646</v>
      </c>
      <c r="K169" s="26">
        <v>0.0889</v>
      </c>
      <c r="L169" s="26">
        <v>0.065</v>
      </c>
      <c r="M169" s="26">
        <v>0.0688</v>
      </c>
      <c r="N169" s="26">
        <v>0.0876</v>
      </c>
      <c r="O169" s="26">
        <f>IF(O166=0,0,(O167/O166))</f>
        <v>0.07969308335002659</v>
      </c>
    </row>
    <row r="170" spans="1:15" ht="15">
      <c r="A170" s="14"/>
      <c r="B170" s="15"/>
      <c r="C170" s="29"/>
      <c r="D170" s="29"/>
      <c r="E170" s="29"/>
      <c r="F170" s="29"/>
      <c r="G170" s="29"/>
      <c r="H170" s="30"/>
      <c r="I170" s="30"/>
      <c r="J170" s="30"/>
      <c r="K170" s="30"/>
      <c r="L170" s="30"/>
      <c r="M170" s="30"/>
      <c r="N170" s="30"/>
      <c r="O170" s="29"/>
    </row>
    <row r="171" spans="1:15" ht="15">
      <c r="A171" s="12" t="s">
        <v>23</v>
      </c>
      <c r="B171" s="17" t="s">
        <v>11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f>SUM(C171:N171)</f>
        <v>0</v>
      </c>
    </row>
    <row r="172" spans="1:15" ht="15">
      <c r="A172" s="12" t="s">
        <v>23</v>
      </c>
      <c r="B172" s="13" t="s">
        <v>7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f>SUM(C172:N172)</f>
        <v>0</v>
      </c>
    </row>
    <row r="173" spans="1:15" ht="15">
      <c r="A173" s="12" t="s">
        <v>23</v>
      </c>
      <c r="B173" s="13" t="s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f>SUM(C173:N173)</f>
        <v>0</v>
      </c>
    </row>
    <row r="174" spans="1:15" ht="15">
      <c r="A174" s="12" t="s">
        <v>23</v>
      </c>
      <c r="B174" s="13" t="s">
        <v>8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f>IF(O173=0,0,(O173/O171/O299))</f>
        <v>0</v>
      </c>
    </row>
    <row r="175" spans="1:15" ht="15">
      <c r="A175" s="12" t="s">
        <v>23</v>
      </c>
      <c r="B175" s="13" t="s">
        <v>9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f>IF(O172=0,0,(O173/O172))</f>
        <v>0</v>
      </c>
    </row>
    <row r="176" spans="1:15" ht="15">
      <c r="A176" s="14"/>
      <c r="B176" s="15"/>
      <c r="C176" s="29"/>
      <c r="D176" s="29"/>
      <c r="E176" s="29"/>
      <c r="F176" s="29"/>
      <c r="G176" s="29"/>
      <c r="H176" s="30"/>
      <c r="I176" s="30"/>
      <c r="J176" s="30"/>
      <c r="K176" s="30"/>
      <c r="L176" s="30"/>
      <c r="M176" s="30"/>
      <c r="N176" s="30"/>
      <c r="O176" s="29"/>
    </row>
    <row r="177" spans="1:15" ht="15">
      <c r="A177" s="12" t="s">
        <v>23</v>
      </c>
      <c r="B177" s="17" t="s">
        <v>12</v>
      </c>
      <c r="C177" s="24">
        <v>144</v>
      </c>
      <c r="D177" s="24">
        <v>144</v>
      </c>
      <c r="E177" s="24">
        <v>145</v>
      </c>
      <c r="F177" s="24">
        <v>139</v>
      </c>
      <c r="G177" s="24">
        <v>136</v>
      </c>
      <c r="H177" s="24">
        <v>136</v>
      </c>
      <c r="I177" s="24">
        <v>142</v>
      </c>
      <c r="J177" s="24">
        <v>142</v>
      </c>
      <c r="K177" s="24">
        <v>145</v>
      </c>
      <c r="L177" s="24">
        <v>144</v>
      </c>
      <c r="M177" s="24">
        <v>144</v>
      </c>
      <c r="N177" s="24">
        <v>137</v>
      </c>
      <c r="O177" s="24">
        <f>SUM(C177:N177)</f>
        <v>1698</v>
      </c>
    </row>
    <row r="178" spans="1:15" ht="15">
      <c r="A178" s="12" t="s">
        <v>23</v>
      </c>
      <c r="B178" s="13" t="s">
        <v>7</v>
      </c>
      <c r="C178" s="25">
        <v>6500618.5</v>
      </c>
      <c r="D178" s="25">
        <v>6472222.5</v>
      </c>
      <c r="E178" s="25">
        <v>6342312.75</v>
      </c>
      <c r="F178" s="25">
        <v>5812503.25</v>
      </c>
      <c r="G178" s="25">
        <v>4174193.75</v>
      </c>
      <c r="H178" s="25">
        <v>4106680.75</v>
      </c>
      <c r="I178" s="25">
        <v>5690454.77</v>
      </c>
      <c r="J178" s="25">
        <v>4474229.75</v>
      </c>
      <c r="K178" s="25">
        <v>6187220.25</v>
      </c>
      <c r="L178" s="25">
        <v>6052547</v>
      </c>
      <c r="M178" s="25">
        <v>6102880.5</v>
      </c>
      <c r="N178" s="25">
        <v>6205675</v>
      </c>
      <c r="O178" s="25">
        <f>SUM(C178:N178)</f>
        <v>68121538.77</v>
      </c>
    </row>
    <row r="179" spans="1:15" ht="15">
      <c r="A179" s="12" t="s">
        <v>23</v>
      </c>
      <c r="B179" s="13" t="s">
        <v>0</v>
      </c>
      <c r="C179" s="25">
        <v>372667.36</v>
      </c>
      <c r="D179" s="25">
        <v>390521.21</v>
      </c>
      <c r="E179" s="25">
        <v>305664.83</v>
      </c>
      <c r="F179" s="25">
        <v>339216.65</v>
      </c>
      <c r="G179" s="25">
        <v>211407.44</v>
      </c>
      <c r="H179" s="25">
        <v>234884.25</v>
      </c>
      <c r="I179" s="25">
        <v>323867</v>
      </c>
      <c r="J179" s="25">
        <v>260785.41</v>
      </c>
      <c r="K179" s="25">
        <v>350308.73</v>
      </c>
      <c r="L179" s="25">
        <v>366944.67</v>
      </c>
      <c r="M179" s="25">
        <v>307527.12</v>
      </c>
      <c r="N179" s="25">
        <v>360591.46</v>
      </c>
      <c r="O179" s="25">
        <f>SUM(C179:N179)</f>
        <v>3824386.1300000004</v>
      </c>
    </row>
    <row r="180" spans="1:15" ht="15">
      <c r="A180" s="12" t="s">
        <v>23</v>
      </c>
      <c r="B180" s="13" t="s">
        <v>8</v>
      </c>
      <c r="C180" s="25">
        <v>83.48</v>
      </c>
      <c r="D180" s="25">
        <v>93.52</v>
      </c>
      <c r="E180" s="25">
        <v>81.08</v>
      </c>
      <c r="F180" s="25">
        <v>78.72</v>
      </c>
      <c r="G180" s="25">
        <v>51.82</v>
      </c>
      <c r="H180" s="25">
        <v>55.71</v>
      </c>
      <c r="I180" s="25">
        <v>73.57</v>
      </c>
      <c r="J180" s="25">
        <v>65.59</v>
      </c>
      <c r="K180" s="25">
        <v>80.53</v>
      </c>
      <c r="L180" s="25">
        <v>84.94</v>
      </c>
      <c r="M180" s="25">
        <v>68.89</v>
      </c>
      <c r="N180" s="25">
        <v>87.74</v>
      </c>
      <c r="O180" s="25">
        <f>IF(O179=0,0,(O179/O177/O299))</f>
        <v>75.56266877519842</v>
      </c>
    </row>
    <row r="181" spans="1:15" ht="15">
      <c r="A181" s="12" t="s">
        <v>23</v>
      </c>
      <c r="B181" s="13" t="s">
        <v>9</v>
      </c>
      <c r="C181" s="26">
        <v>0.057300000000000004</v>
      </c>
      <c r="D181" s="26">
        <v>0.0603</v>
      </c>
      <c r="E181" s="26">
        <v>0.0481</v>
      </c>
      <c r="F181" s="26">
        <v>0.0583</v>
      </c>
      <c r="G181" s="26">
        <v>0.0506</v>
      </c>
      <c r="H181" s="26">
        <v>0.0571</v>
      </c>
      <c r="I181" s="26">
        <v>0.056900000000000006</v>
      </c>
      <c r="J181" s="26">
        <v>0.0582</v>
      </c>
      <c r="K181" s="26">
        <v>0.056600000000000004</v>
      </c>
      <c r="L181" s="26">
        <v>0.060599999999999994</v>
      </c>
      <c r="M181" s="26">
        <v>0.050300000000000004</v>
      </c>
      <c r="N181" s="26">
        <v>0.0581</v>
      </c>
      <c r="O181" s="26">
        <f>IF(O178=0,0,(O179/O178))</f>
        <v>0.0561406303946296</v>
      </c>
    </row>
    <row r="182" spans="1:15" ht="15">
      <c r="A182" s="14"/>
      <c r="B182" s="15"/>
      <c r="C182" s="29"/>
      <c r="D182" s="29"/>
      <c r="E182" s="29"/>
      <c r="F182" s="29"/>
      <c r="G182" s="29"/>
      <c r="H182" s="30"/>
      <c r="I182" s="30"/>
      <c r="J182" s="30"/>
      <c r="K182" s="30"/>
      <c r="L182" s="30"/>
      <c r="M182" s="30"/>
      <c r="N182" s="30"/>
      <c r="O182" s="29"/>
    </row>
    <row r="183" spans="1:15" ht="15" customHeight="1">
      <c r="A183" s="12" t="s">
        <v>23</v>
      </c>
      <c r="B183" s="17" t="s">
        <v>13</v>
      </c>
      <c r="C183" s="24">
        <v>23</v>
      </c>
      <c r="D183" s="24">
        <v>23</v>
      </c>
      <c r="E183" s="24">
        <v>23</v>
      </c>
      <c r="F183" s="24">
        <v>22</v>
      </c>
      <c r="G183" s="24">
        <v>22</v>
      </c>
      <c r="H183" s="24">
        <v>22</v>
      </c>
      <c r="I183" s="24">
        <v>22</v>
      </c>
      <c r="J183" s="24">
        <v>22</v>
      </c>
      <c r="K183" s="24">
        <v>22</v>
      </c>
      <c r="L183" s="24">
        <v>22</v>
      </c>
      <c r="M183" s="24">
        <v>22</v>
      </c>
      <c r="N183" s="24">
        <v>21</v>
      </c>
      <c r="O183" s="24">
        <f>SUM(C183:N183)</f>
        <v>266</v>
      </c>
    </row>
    <row r="184" spans="1:15" ht="15" customHeight="1">
      <c r="A184" s="12" t="s">
        <v>23</v>
      </c>
      <c r="B184" s="13" t="s">
        <v>7</v>
      </c>
      <c r="C184" s="25">
        <v>711580</v>
      </c>
      <c r="D184" s="25">
        <v>801515</v>
      </c>
      <c r="E184" s="25">
        <v>661974.5</v>
      </c>
      <c r="F184" s="25">
        <v>664467.5</v>
      </c>
      <c r="G184" s="25">
        <v>380422</v>
      </c>
      <c r="H184" s="25">
        <v>426270</v>
      </c>
      <c r="I184" s="25">
        <v>597795</v>
      </c>
      <c r="J184" s="25">
        <v>536558</v>
      </c>
      <c r="K184" s="25">
        <v>625063.5</v>
      </c>
      <c r="L184" s="25">
        <v>647336</v>
      </c>
      <c r="M184" s="25">
        <v>900338</v>
      </c>
      <c r="N184" s="25">
        <v>852761</v>
      </c>
      <c r="O184" s="25">
        <f>SUM(C184:N184)</f>
        <v>7806080.5</v>
      </c>
    </row>
    <row r="185" spans="1:15" ht="15" customHeight="1">
      <c r="A185" s="12" t="s">
        <v>23</v>
      </c>
      <c r="B185" s="13" t="s">
        <v>0</v>
      </c>
      <c r="C185" s="25">
        <v>31850.28</v>
      </c>
      <c r="D185" s="25">
        <v>64232.16</v>
      </c>
      <c r="E185" s="25">
        <v>49344.92</v>
      </c>
      <c r="F185" s="25">
        <v>53671.19</v>
      </c>
      <c r="G185" s="25">
        <v>31725.74</v>
      </c>
      <c r="H185" s="25">
        <v>28916.58</v>
      </c>
      <c r="I185" s="25">
        <v>55690.48</v>
      </c>
      <c r="J185" s="25">
        <v>51736.04</v>
      </c>
      <c r="K185" s="25">
        <v>25227.96</v>
      </c>
      <c r="L185" s="25">
        <v>50594.22</v>
      </c>
      <c r="M185" s="25">
        <v>35340.96</v>
      </c>
      <c r="N185" s="25">
        <v>66066.31</v>
      </c>
      <c r="O185" s="25">
        <f>SUM(C185:N185)</f>
        <v>544396.84</v>
      </c>
    </row>
    <row r="186" spans="1:15" ht="15" customHeight="1">
      <c r="A186" s="12" t="s">
        <v>23</v>
      </c>
      <c r="B186" s="13" t="s">
        <v>8</v>
      </c>
      <c r="C186" s="25">
        <v>44.67</v>
      </c>
      <c r="D186" s="25">
        <v>96.3</v>
      </c>
      <c r="E186" s="25">
        <v>82.52</v>
      </c>
      <c r="F186" s="25">
        <v>78.7</v>
      </c>
      <c r="G186" s="25">
        <v>48.07</v>
      </c>
      <c r="H186" s="25">
        <v>42.4</v>
      </c>
      <c r="I186" s="25">
        <v>81.66</v>
      </c>
      <c r="J186" s="25">
        <v>83.99</v>
      </c>
      <c r="K186" s="25">
        <v>38.22</v>
      </c>
      <c r="L186" s="25">
        <v>76.66</v>
      </c>
      <c r="M186" s="25">
        <v>51.82</v>
      </c>
      <c r="N186" s="25">
        <v>104.87</v>
      </c>
      <c r="O186" s="25">
        <f>IF(O185=0,0,(O185/O183/O299))</f>
        <v>68.66211844975697</v>
      </c>
    </row>
    <row r="187" spans="1:15" ht="15" customHeight="1">
      <c r="A187" s="12" t="s">
        <v>23</v>
      </c>
      <c r="B187" s="13" t="s">
        <v>9</v>
      </c>
      <c r="C187" s="26">
        <v>0.0447</v>
      </c>
      <c r="D187" s="26">
        <v>0.0801</v>
      </c>
      <c r="E187" s="26">
        <v>0.0745</v>
      </c>
      <c r="F187" s="26">
        <v>0.08070000000000001</v>
      </c>
      <c r="G187" s="26">
        <v>0.0833</v>
      </c>
      <c r="H187" s="26">
        <v>0.0678</v>
      </c>
      <c r="I187" s="26">
        <v>0.0931</v>
      </c>
      <c r="J187" s="26">
        <v>0.0964</v>
      </c>
      <c r="K187" s="26">
        <v>0.0403</v>
      </c>
      <c r="L187" s="26">
        <v>0.0781</v>
      </c>
      <c r="M187" s="26">
        <v>0.0392</v>
      </c>
      <c r="N187" s="26">
        <v>0.0774</v>
      </c>
      <c r="O187" s="26">
        <f>IF(O184=0,0,(O185/O184))</f>
        <v>0.0697401006817698</v>
      </c>
    </row>
    <row r="188" spans="1:15" ht="15">
      <c r="A188" s="14"/>
      <c r="B188" s="15"/>
      <c r="C188" s="31"/>
      <c r="D188" s="31"/>
      <c r="E188" s="31"/>
      <c r="F188" s="31"/>
      <c r="G188" s="31"/>
      <c r="H188" s="32"/>
      <c r="I188" s="32"/>
      <c r="J188" s="32"/>
      <c r="K188" s="32"/>
      <c r="L188" s="32"/>
      <c r="M188" s="32"/>
      <c r="N188" s="32"/>
      <c r="O188" s="31"/>
    </row>
    <row r="189" spans="1:15" ht="15">
      <c r="A189" s="12" t="s">
        <v>23</v>
      </c>
      <c r="B189" s="17" t="s">
        <v>14</v>
      </c>
      <c r="C189" s="24">
        <v>343</v>
      </c>
      <c r="D189" s="24">
        <v>343</v>
      </c>
      <c r="E189" s="24">
        <v>351</v>
      </c>
      <c r="F189" s="24">
        <v>343</v>
      </c>
      <c r="G189" s="24">
        <v>346</v>
      </c>
      <c r="H189" s="24">
        <v>346</v>
      </c>
      <c r="I189" s="24">
        <v>345</v>
      </c>
      <c r="J189" s="24">
        <v>359</v>
      </c>
      <c r="K189" s="24">
        <v>365</v>
      </c>
      <c r="L189" s="24">
        <v>364</v>
      </c>
      <c r="M189" s="24">
        <v>377</v>
      </c>
      <c r="N189" s="24">
        <v>379</v>
      </c>
      <c r="O189" s="24">
        <f>SUM(C189:N189)</f>
        <v>4261</v>
      </c>
    </row>
    <row r="190" spans="1:15" ht="15">
      <c r="A190" s="12" t="s">
        <v>23</v>
      </c>
      <c r="B190" s="13" t="s">
        <v>7</v>
      </c>
      <c r="C190" s="25">
        <v>31828398.89</v>
      </c>
      <c r="D190" s="25">
        <v>30987421.32</v>
      </c>
      <c r="E190" s="25">
        <v>28982502.17</v>
      </c>
      <c r="F190" s="25">
        <v>29684801.18</v>
      </c>
      <c r="G190" s="25">
        <v>23328399.93</v>
      </c>
      <c r="H190" s="25">
        <v>25650988.23</v>
      </c>
      <c r="I190" s="25">
        <v>29361172.13</v>
      </c>
      <c r="J190" s="25">
        <v>27451566.28</v>
      </c>
      <c r="K190" s="25">
        <v>35416964.18</v>
      </c>
      <c r="L190" s="25">
        <v>33986670.71</v>
      </c>
      <c r="M190" s="25">
        <v>35483447.72</v>
      </c>
      <c r="N190" s="25">
        <v>35727409.26</v>
      </c>
      <c r="O190" s="25">
        <f>SUM(C190:N190)</f>
        <v>367889742</v>
      </c>
    </row>
    <row r="191" spans="1:15" ht="15">
      <c r="A191" s="12" t="s">
        <v>23</v>
      </c>
      <c r="B191" s="13" t="s">
        <v>0</v>
      </c>
      <c r="C191" s="25">
        <v>2034647.9</v>
      </c>
      <c r="D191" s="25">
        <v>1757474.37</v>
      </c>
      <c r="E191" s="25">
        <v>1705462.68</v>
      </c>
      <c r="F191" s="25">
        <v>1636289.85</v>
      </c>
      <c r="G191" s="25">
        <v>1259328.38</v>
      </c>
      <c r="H191" s="25">
        <v>1470733.24</v>
      </c>
      <c r="I191" s="25">
        <v>1642049.44</v>
      </c>
      <c r="J191" s="25">
        <v>1539540.03</v>
      </c>
      <c r="K191" s="25">
        <v>1805409.17</v>
      </c>
      <c r="L191" s="25">
        <v>1925543.62</v>
      </c>
      <c r="M191" s="25">
        <v>1733249.52</v>
      </c>
      <c r="N191" s="25">
        <v>2114862.98</v>
      </c>
      <c r="O191" s="25">
        <f>SUM(C191:N191)</f>
        <v>20624591.18</v>
      </c>
    </row>
    <row r="192" spans="1:15" ht="15">
      <c r="A192" s="12" t="s">
        <v>23</v>
      </c>
      <c r="B192" s="13" t="s">
        <v>8</v>
      </c>
      <c r="C192" s="25">
        <v>191.35</v>
      </c>
      <c r="D192" s="25">
        <v>176.68</v>
      </c>
      <c r="E192" s="25">
        <v>186.88</v>
      </c>
      <c r="F192" s="25">
        <v>153.89</v>
      </c>
      <c r="G192" s="25">
        <v>121.32</v>
      </c>
      <c r="H192" s="25">
        <v>137.12</v>
      </c>
      <c r="I192" s="25">
        <v>153.53</v>
      </c>
      <c r="J192" s="25">
        <v>153.16</v>
      </c>
      <c r="K192" s="25">
        <v>164.88</v>
      </c>
      <c r="L192" s="25">
        <v>176.33</v>
      </c>
      <c r="M192" s="25">
        <v>148.31</v>
      </c>
      <c r="N192" s="25">
        <v>186</v>
      </c>
      <c r="O192" s="25">
        <f>IF(O191=0,0,(O191/O189/O299))</f>
        <v>162.38916706966677</v>
      </c>
    </row>
    <row r="193" spans="1:15" ht="15">
      <c r="A193" s="12" t="s">
        <v>23</v>
      </c>
      <c r="B193" s="13" t="s">
        <v>9</v>
      </c>
      <c r="C193" s="26">
        <v>0.0639</v>
      </c>
      <c r="D193" s="26">
        <v>0.0567</v>
      </c>
      <c r="E193" s="26">
        <v>0.0588</v>
      </c>
      <c r="F193" s="26">
        <v>0.055099999999999996</v>
      </c>
      <c r="G193" s="26">
        <v>0.053899999999999997</v>
      </c>
      <c r="H193" s="26">
        <v>0.057300000000000004</v>
      </c>
      <c r="I193" s="26">
        <v>0.0559</v>
      </c>
      <c r="J193" s="26">
        <v>0.055999999999999994</v>
      </c>
      <c r="K193" s="26">
        <v>0.0509</v>
      </c>
      <c r="L193" s="26">
        <v>0.056600000000000004</v>
      </c>
      <c r="M193" s="26">
        <v>0.048799999999999996</v>
      </c>
      <c r="N193" s="26">
        <v>0.0591</v>
      </c>
      <c r="O193" s="26">
        <f>IF(O190=0,0,(O191/O190))</f>
        <v>0.056061881660185026</v>
      </c>
    </row>
    <row r="194" spans="1:15" ht="15">
      <c r="A194" s="14"/>
      <c r="B194" s="15"/>
      <c r="C194" s="31"/>
      <c r="D194" s="31"/>
      <c r="E194" s="31"/>
      <c r="F194" s="31"/>
      <c r="G194" s="31"/>
      <c r="H194" s="32"/>
      <c r="I194" s="32"/>
      <c r="J194" s="32"/>
      <c r="K194" s="32"/>
      <c r="L194" s="32"/>
      <c r="M194" s="32"/>
      <c r="N194" s="32"/>
      <c r="O194" s="31"/>
    </row>
    <row r="195" spans="1:15" ht="15">
      <c r="A195" s="12" t="s">
        <v>23</v>
      </c>
      <c r="B195" s="17" t="s">
        <v>38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f>SUM(C195:N195)</f>
        <v>0</v>
      </c>
    </row>
    <row r="196" spans="1:15" ht="15">
      <c r="A196" s="12" t="s">
        <v>23</v>
      </c>
      <c r="B196" s="13" t="s">
        <v>7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f>SUM(C196:N196)</f>
        <v>0</v>
      </c>
    </row>
    <row r="197" spans="1:15" ht="15">
      <c r="A197" s="12" t="s">
        <v>23</v>
      </c>
      <c r="B197" s="13" t="s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f>SUM(C197:N197)</f>
        <v>0</v>
      </c>
    </row>
    <row r="198" spans="1:15" ht="15">
      <c r="A198" s="12" t="s">
        <v>23</v>
      </c>
      <c r="B198" s="13" t="s">
        <v>8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f>IF(O197=0,0,(O197/O195/O299))</f>
        <v>0</v>
      </c>
    </row>
    <row r="199" spans="1:15" ht="15">
      <c r="A199" s="12" t="s">
        <v>23</v>
      </c>
      <c r="B199" s="13" t="s">
        <v>9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f>IF(O196=0,0,(O197/O196))</f>
        <v>0</v>
      </c>
    </row>
    <row r="200" spans="1:15" ht="15">
      <c r="A200" s="14"/>
      <c r="B200" s="15"/>
      <c r="C200" s="31"/>
      <c r="D200" s="31"/>
      <c r="E200" s="31"/>
      <c r="F200" s="31"/>
      <c r="G200" s="31"/>
      <c r="H200" s="32"/>
      <c r="I200" s="32"/>
      <c r="J200" s="32"/>
      <c r="K200" s="32"/>
      <c r="L200" s="32"/>
      <c r="M200" s="32"/>
      <c r="N200" s="32"/>
      <c r="O200" s="31"/>
    </row>
    <row r="201" spans="1:15" ht="15">
      <c r="A201" s="12" t="s">
        <v>23</v>
      </c>
      <c r="B201" s="17" t="s">
        <v>15</v>
      </c>
      <c r="C201" s="24">
        <v>40</v>
      </c>
      <c r="D201" s="24">
        <v>40</v>
      </c>
      <c r="E201" s="24">
        <v>42</v>
      </c>
      <c r="F201" s="24">
        <v>42</v>
      </c>
      <c r="G201" s="24">
        <v>43</v>
      </c>
      <c r="H201" s="24">
        <v>43</v>
      </c>
      <c r="I201" s="24">
        <v>40</v>
      </c>
      <c r="J201" s="24">
        <v>40</v>
      </c>
      <c r="K201" s="24">
        <v>39</v>
      </c>
      <c r="L201" s="24">
        <v>40</v>
      </c>
      <c r="M201" s="24">
        <v>39</v>
      </c>
      <c r="N201" s="24">
        <v>42</v>
      </c>
      <c r="O201" s="24">
        <f>SUM(C201:N201)</f>
        <v>490</v>
      </c>
    </row>
    <row r="202" spans="1:15" ht="15">
      <c r="A202" s="12" t="s">
        <v>23</v>
      </c>
      <c r="B202" s="13" t="s">
        <v>7</v>
      </c>
      <c r="C202" s="25">
        <v>3471305</v>
      </c>
      <c r="D202" s="25">
        <v>2792645</v>
      </c>
      <c r="E202" s="25">
        <v>3589245</v>
      </c>
      <c r="F202" s="25">
        <v>3606820</v>
      </c>
      <c r="G202" s="25">
        <v>2488825</v>
      </c>
      <c r="H202" s="25">
        <v>2752605</v>
      </c>
      <c r="I202" s="25">
        <v>3236195</v>
      </c>
      <c r="J202" s="25">
        <v>2128185</v>
      </c>
      <c r="K202" s="25">
        <v>3762275</v>
      </c>
      <c r="L202" s="25">
        <v>4109575</v>
      </c>
      <c r="M202" s="25">
        <v>4191335</v>
      </c>
      <c r="N202" s="25">
        <v>3717775</v>
      </c>
      <c r="O202" s="25">
        <f>SUM(C202:N202)</f>
        <v>39846785</v>
      </c>
    </row>
    <row r="203" spans="1:15" ht="15">
      <c r="A203" s="12" t="s">
        <v>23</v>
      </c>
      <c r="B203" s="13" t="s">
        <v>0</v>
      </c>
      <c r="C203" s="25">
        <v>142636.87</v>
      </c>
      <c r="D203" s="25">
        <v>142415.42</v>
      </c>
      <c r="E203" s="25">
        <v>216556.64</v>
      </c>
      <c r="F203" s="25">
        <v>223533.43</v>
      </c>
      <c r="G203" s="25">
        <v>206101.09</v>
      </c>
      <c r="H203" s="25">
        <v>164580.61</v>
      </c>
      <c r="I203" s="25">
        <v>257717.53</v>
      </c>
      <c r="J203" s="25">
        <v>187537.21</v>
      </c>
      <c r="K203" s="25">
        <v>275455.93</v>
      </c>
      <c r="L203" s="25">
        <v>277097.76</v>
      </c>
      <c r="M203" s="25">
        <v>294956.89</v>
      </c>
      <c r="N203" s="25">
        <v>284894.54</v>
      </c>
      <c r="O203" s="25">
        <f>SUM(C203:N203)</f>
        <v>2673483.92</v>
      </c>
    </row>
    <row r="204" spans="1:15" ht="15">
      <c r="A204" s="12" t="s">
        <v>23</v>
      </c>
      <c r="B204" s="13" t="s">
        <v>8</v>
      </c>
      <c r="C204" s="25">
        <v>115.03</v>
      </c>
      <c r="D204" s="25">
        <v>122.77</v>
      </c>
      <c r="E204" s="25">
        <v>198.31</v>
      </c>
      <c r="F204" s="25">
        <v>171.68</v>
      </c>
      <c r="G204" s="25">
        <v>159.77</v>
      </c>
      <c r="H204" s="25">
        <v>123.47</v>
      </c>
      <c r="I204" s="25">
        <v>207.84</v>
      </c>
      <c r="J204" s="25">
        <v>167.44</v>
      </c>
      <c r="K204" s="25">
        <v>235.43</v>
      </c>
      <c r="L204" s="25">
        <v>230.91</v>
      </c>
      <c r="M204" s="25">
        <v>243.97</v>
      </c>
      <c r="N204" s="25">
        <v>226.11</v>
      </c>
      <c r="O204" s="25">
        <f>IF(O203=0,0,(O203/O201/O299))</f>
        <v>183.047893737782</v>
      </c>
    </row>
    <row r="205" spans="1:15" ht="15">
      <c r="A205" s="12" t="s">
        <v>23</v>
      </c>
      <c r="B205" s="13" t="s">
        <v>9</v>
      </c>
      <c r="C205" s="26">
        <v>0.040999999999999995</v>
      </c>
      <c r="D205" s="26">
        <v>0.0509</v>
      </c>
      <c r="E205" s="26">
        <v>0.0603</v>
      </c>
      <c r="F205" s="26">
        <v>0.061900000000000004</v>
      </c>
      <c r="G205" s="26">
        <v>0.0828</v>
      </c>
      <c r="H205" s="26">
        <v>0.059699999999999996</v>
      </c>
      <c r="I205" s="26">
        <v>0.0796</v>
      </c>
      <c r="J205" s="26">
        <v>0.08810000000000001</v>
      </c>
      <c r="K205" s="26">
        <v>0.0732</v>
      </c>
      <c r="L205" s="26">
        <v>0.0674</v>
      </c>
      <c r="M205" s="26">
        <v>0.0703</v>
      </c>
      <c r="N205" s="26">
        <v>0.0766</v>
      </c>
      <c r="O205" s="26">
        <f>IF(O202=0,0,(O203/O202))</f>
        <v>0.06709409353853768</v>
      </c>
    </row>
    <row r="206" spans="1:15" ht="15">
      <c r="A206" s="14"/>
      <c r="B206" s="15"/>
      <c r="C206" s="26"/>
      <c r="D206" s="26"/>
      <c r="E206" s="26"/>
      <c r="F206" s="26"/>
      <c r="G206" s="26"/>
      <c r="H206" s="33"/>
      <c r="I206" s="33"/>
      <c r="J206" s="33"/>
      <c r="K206" s="33"/>
      <c r="L206" s="33"/>
      <c r="M206" s="33"/>
      <c r="N206" s="33"/>
      <c r="O206" s="26"/>
    </row>
    <row r="207" spans="1:15" ht="15">
      <c r="A207" s="12" t="s">
        <v>23</v>
      </c>
      <c r="B207" s="17" t="s">
        <v>41</v>
      </c>
      <c r="C207" s="24">
        <v>12</v>
      </c>
      <c r="D207" s="24">
        <v>13</v>
      </c>
      <c r="E207" s="24">
        <v>13</v>
      </c>
      <c r="F207" s="24">
        <v>13</v>
      </c>
      <c r="G207" s="24">
        <v>13</v>
      </c>
      <c r="H207" s="24">
        <v>13</v>
      </c>
      <c r="I207" s="24">
        <v>13</v>
      </c>
      <c r="J207" s="24">
        <v>13</v>
      </c>
      <c r="K207" s="24">
        <v>14</v>
      </c>
      <c r="L207" s="24">
        <v>14</v>
      </c>
      <c r="M207" s="24">
        <v>14</v>
      </c>
      <c r="N207" s="24">
        <v>14</v>
      </c>
      <c r="O207" s="24">
        <f>SUM(C207:N207)</f>
        <v>159</v>
      </c>
    </row>
    <row r="208" spans="1:15" ht="15">
      <c r="A208" s="12" t="s">
        <v>23</v>
      </c>
      <c r="B208" s="13" t="s">
        <v>7</v>
      </c>
      <c r="C208" s="25">
        <v>1669785</v>
      </c>
      <c r="D208" s="25">
        <v>2569775</v>
      </c>
      <c r="E208" s="25">
        <v>1453890</v>
      </c>
      <c r="F208" s="25">
        <v>1162795</v>
      </c>
      <c r="G208" s="25">
        <v>1171920</v>
      </c>
      <c r="H208" s="25">
        <v>971905</v>
      </c>
      <c r="I208" s="25">
        <v>1395990</v>
      </c>
      <c r="J208" s="25">
        <v>993300</v>
      </c>
      <c r="K208" s="25">
        <v>1720335</v>
      </c>
      <c r="L208" s="25">
        <v>2161320</v>
      </c>
      <c r="M208" s="25">
        <v>2381270</v>
      </c>
      <c r="N208" s="25">
        <v>1497295</v>
      </c>
      <c r="O208" s="25">
        <f>SUM(C208:N208)</f>
        <v>19149580</v>
      </c>
    </row>
    <row r="209" spans="1:15" ht="15">
      <c r="A209" s="12" t="s">
        <v>23</v>
      </c>
      <c r="B209" s="13" t="s">
        <v>0</v>
      </c>
      <c r="C209" s="25">
        <v>147945.9</v>
      </c>
      <c r="D209" s="25">
        <v>141866.15</v>
      </c>
      <c r="E209" s="25">
        <v>139646.21</v>
      </c>
      <c r="F209" s="25">
        <v>6766.03</v>
      </c>
      <c r="G209" s="25">
        <v>113308.86</v>
      </c>
      <c r="H209" s="25">
        <v>59957.9</v>
      </c>
      <c r="I209" s="25">
        <v>27714.52</v>
      </c>
      <c r="J209" s="25">
        <v>680.17</v>
      </c>
      <c r="K209" s="25">
        <v>124945.6</v>
      </c>
      <c r="L209" s="25">
        <v>177427.96</v>
      </c>
      <c r="M209" s="25">
        <v>147115.82</v>
      </c>
      <c r="N209" s="25">
        <v>45552.98</v>
      </c>
      <c r="O209" s="25">
        <f>SUM(C209:N209)</f>
        <v>1132928.1</v>
      </c>
    </row>
    <row r="210" spans="1:15" ht="15">
      <c r="A210" s="12" t="s">
        <v>23</v>
      </c>
      <c r="B210" s="13" t="s">
        <v>8</v>
      </c>
      <c r="C210" s="25">
        <v>397.7</v>
      </c>
      <c r="D210" s="25">
        <v>376.3</v>
      </c>
      <c r="E210" s="25">
        <v>413.15</v>
      </c>
      <c r="F210" s="25">
        <v>16.79</v>
      </c>
      <c r="G210" s="25">
        <v>290.54</v>
      </c>
      <c r="H210" s="25">
        <v>148.78</v>
      </c>
      <c r="I210" s="25">
        <v>68.77</v>
      </c>
      <c r="J210" s="25">
        <v>1.87</v>
      </c>
      <c r="K210" s="25">
        <v>297.49</v>
      </c>
      <c r="L210" s="25">
        <v>422.45</v>
      </c>
      <c r="M210" s="25">
        <v>338.98</v>
      </c>
      <c r="N210" s="25">
        <v>108.46</v>
      </c>
      <c r="O210" s="25">
        <f>IF(O209=0,0,(O209/O207/O299))</f>
        <v>239.04984371316567</v>
      </c>
    </row>
    <row r="211" spans="1:15" ht="15">
      <c r="A211" s="12" t="s">
        <v>23</v>
      </c>
      <c r="B211" s="13" t="s">
        <v>9</v>
      </c>
      <c r="C211" s="26">
        <v>0.0886</v>
      </c>
      <c r="D211" s="26">
        <v>0.0552</v>
      </c>
      <c r="E211" s="26">
        <v>0.0961</v>
      </c>
      <c r="F211" s="26">
        <v>0.0058</v>
      </c>
      <c r="G211" s="26">
        <v>0.0967</v>
      </c>
      <c r="H211" s="26">
        <v>0.0617</v>
      </c>
      <c r="I211" s="26">
        <v>0.0199</v>
      </c>
      <c r="J211" s="26">
        <v>0.0007000000000000001</v>
      </c>
      <c r="K211" s="26">
        <v>0.0726</v>
      </c>
      <c r="L211" s="26">
        <v>0.0821</v>
      </c>
      <c r="M211" s="26">
        <v>0.061799999999999994</v>
      </c>
      <c r="N211" s="26">
        <v>0.0304</v>
      </c>
      <c r="O211" s="26">
        <f>IF(O208=0,0,(O209/O208))</f>
        <v>0.05916203384095108</v>
      </c>
    </row>
    <row r="212" spans="1:15" ht="15">
      <c r="A212" s="14"/>
      <c r="B212" s="15"/>
      <c r="C212" s="26"/>
      <c r="D212" s="26"/>
      <c r="E212" s="26"/>
      <c r="F212" s="26"/>
      <c r="G212" s="26"/>
      <c r="H212" s="33"/>
      <c r="I212" s="33"/>
      <c r="J212" s="33"/>
      <c r="K212" s="33"/>
      <c r="L212" s="33"/>
      <c r="M212" s="33"/>
      <c r="N212" s="33"/>
      <c r="O212" s="26"/>
    </row>
    <row r="213" spans="1:15" ht="15">
      <c r="A213" s="12" t="s">
        <v>23</v>
      </c>
      <c r="B213" s="17" t="s">
        <v>39</v>
      </c>
      <c r="C213" s="24">
        <v>575</v>
      </c>
      <c r="D213" s="24">
        <v>596</v>
      </c>
      <c r="E213" s="24">
        <v>623</v>
      </c>
      <c r="F213" s="24">
        <v>596</v>
      </c>
      <c r="G213" s="24">
        <v>617</v>
      </c>
      <c r="H213" s="24">
        <v>631</v>
      </c>
      <c r="I213" s="24">
        <v>653</v>
      </c>
      <c r="J213" s="24">
        <v>664</v>
      </c>
      <c r="K213" s="24">
        <v>683</v>
      </c>
      <c r="L213" s="24">
        <v>699</v>
      </c>
      <c r="M213" s="24">
        <v>757</v>
      </c>
      <c r="N213" s="24">
        <v>744</v>
      </c>
      <c r="O213" s="24">
        <f>SUM(C213:N213)</f>
        <v>7838</v>
      </c>
    </row>
    <row r="214" spans="1:15" ht="15">
      <c r="A214" s="12" t="s">
        <v>23</v>
      </c>
      <c r="B214" s="13" t="s">
        <v>7</v>
      </c>
      <c r="C214" s="25">
        <v>50970221.52</v>
      </c>
      <c r="D214" s="25">
        <v>51614551.62</v>
      </c>
      <c r="E214" s="25">
        <v>52572480.8</v>
      </c>
      <c r="F214" s="25">
        <v>53526344.43</v>
      </c>
      <c r="G214" s="25">
        <v>42492517.97</v>
      </c>
      <c r="H214" s="25">
        <v>42993259.62</v>
      </c>
      <c r="I214" s="25">
        <v>49637738.92</v>
      </c>
      <c r="J214" s="25">
        <v>47349081.35</v>
      </c>
      <c r="K214" s="25">
        <v>58406490.52</v>
      </c>
      <c r="L214" s="25">
        <v>59898042.96</v>
      </c>
      <c r="M214" s="25">
        <v>61341118.93</v>
      </c>
      <c r="N214" s="25">
        <v>61391964.42</v>
      </c>
      <c r="O214" s="25">
        <f>SUM(C214:N214)</f>
        <v>632193813.06</v>
      </c>
    </row>
    <row r="215" spans="1:15" ht="15">
      <c r="A215" s="12" t="s">
        <v>23</v>
      </c>
      <c r="B215" s="13" t="s">
        <v>0</v>
      </c>
      <c r="C215" s="25">
        <v>2655881.16</v>
      </c>
      <c r="D215" s="25">
        <v>2668170.93</v>
      </c>
      <c r="E215" s="25">
        <v>2786809.36</v>
      </c>
      <c r="F215" s="25">
        <v>2751210</v>
      </c>
      <c r="G215" s="25">
        <v>2360068.46</v>
      </c>
      <c r="H215" s="25">
        <v>2489045.81</v>
      </c>
      <c r="I215" s="25">
        <v>2686711.69</v>
      </c>
      <c r="J215" s="25">
        <v>2512548.53</v>
      </c>
      <c r="K215" s="25">
        <v>3330707.39</v>
      </c>
      <c r="L215" s="25">
        <v>3540517.39</v>
      </c>
      <c r="M215" s="25">
        <v>3595163.45</v>
      </c>
      <c r="N215" s="25">
        <v>3662021.48</v>
      </c>
      <c r="O215" s="25">
        <f>SUM(C215:N215)</f>
        <v>35038855.65</v>
      </c>
    </row>
    <row r="216" spans="1:15" ht="15">
      <c r="A216" s="12" t="s">
        <v>23</v>
      </c>
      <c r="B216" s="13" t="s">
        <v>8</v>
      </c>
      <c r="C216" s="25">
        <v>149</v>
      </c>
      <c r="D216" s="25">
        <v>154.37</v>
      </c>
      <c r="E216" s="25">
        <v>172.05</v>
      </c>
      <c r="F216" s="25">
        <v>148.91</v>
      </c>
      <c r="G216" s="25">
        <v>127.5</v>
      </c>
      <c r="H216" s="25">
        <v>127.25</v>
      </c>
      <c r="I216" s="25">
        <v>132.72</v>
      </c>
      <c r="J216" s="25">
        <v>135.14</v>
      </c>
      <c r="K216" s="25">
        <v>162.55</v>
      </c>
      <c r="L216" s="25">
        <v>168.84</v>
      </c>
      <c r="M216" s="25">
        <v>153.2</v>
      </c>
      <c r="N216" s="25">
        <v>164.07</v>
      </c>
      <c r="O216" s="25">
        <f>IF(O215=0,0,(O215/O213/O299))</f>
        <v>149.97811623748564</v>
      </c>
    </row>
    <row r="217" spans="1:15" ht="15">
      <c r="A217" s="12" t="s">
        <v>23</v>
      </c>
      <c r="B217" s="13" t="s">
        <v>9</v>
      </c>
      <c r="C217" s="26">
        <v>0.0521</v>
      </c>
      <c r="D217" s="26">
        <v>0.0516</v>
      </c>
      <c r="E217" s="26">
        <v>0.053</v>
      </c>
      <c r="F217" s="26">
        <v>0.0513</v>
      </c>
      <c r="G217" s="26">
        <v>0.0555</v>
      </c>
      <c r="H217" s="26">
        <v>0.057800000000000004</v>
      </c>
      <c r="I217" s="26">
        <v>0.0541</v>
      </c>
      <c r="J217" s="26">
        <v>0.053</v>
      </c>
      <c r="K217" s="26">
        <v>0.057</v>
      </c>
      <c r="L217" s="26">
        <v>0.0591</v>
      </c>
      <c r="M217" s="26">
        <v>0.058600000000000006</v>
      </c>
      <c r="N217" s="26">
        <v>0.0596</v>
      </c>
      <c r="O217" s="26">
        <f>IF(O214=0,0,(O215/O214))</f>
        <v>0.055424230554237564</v>
      </c>
    </row>
    <row r="218" spans="1:15" ht="15">
      <c r="A218" s="14"/>
      <c r="B218" s="15"/>
      <c r="C218" s="26"/>
      <c r="D218" s="26"/>
      <c r="E218" s="26"/>
      <c r="F218" s="26"/>
      <c r="G218" s="26"/>
      <c r="H218" s="33"/>
      <c r="I218" s="33"/>
      <c r="J218" s="33"/>
      <c r="K218" s="33"/>
      <c r="L218" s="33"/>
      <c r="M218" s="33"/>
      <c r="N218" s="33"/>
      <c r="O218" s="26"/>
    </row>
    <row r="219" spans="1:15" ht="15">
      <c r="A219" s="12" t="s">
        <v>23</v>
      </c>
      <c r="B219" s="17" t="s">
        <v>16</v>
      </c>
      <c r="C219" s="24">
        <v>12</v>
      </c>
      <c r="D219" s="24">
        <v>12</v>
      </c>
      <c r="E219" s="24">
        <v>12</v>
      </c>
      <c r="F219" s="24">
        <v>12</v>
      </c>
      <c r="G219" s="24">
        <v>12</v>
      </c>
      <c r="H219" s="24">
        <v>0</v>
      </c>
      <c r="I219" s="24">
        <v>0</v>
      </c>
      <c r="J219" s="24">
        <v>24</v>
      </c>
      <c r="K219" s="24">
        <v>26</v>
      </c>
      <c r="L219" s="24">
        <v>27</v>
      </c>
      <c r="M219" s="24">
        <v>28</v>
      </c>
      <c r="N219" s="24">
        <v>28</v>
      </c>
      <c r="O219" s="24">
        <f>SUM(C219:N219)</f>
        <v>193</v>
      </c>
    </row>
    <row r="220" spans="1:15" ht="15">
      <c r="A220" s="12" t="s">
        <v>23</v>
      </c>
      <c r="B220" s="13" t="s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289504.5</v>
      </c>
      <c r="K220" s="25">
        <v>596615.46</v>
      </c>
      <c r="L220" s="25">
        <v>642750.25</v>
      </c>
      <c r="M220" s="25">
        <v>881232.55</v>
      </c>
      <c r="N220" s="25">
        <v>899842.85</v>
      </c>
      <c r="O220" s="25">
        <f>SUM(C220:N220)</f>
        <v>3309945.61</v>
      </c>
    </row>
    <row r="221" spans="1:15" ht="15">
      <c r="A221" s="12" t="s">
        <v>23</v>
      </c>
      <c r="B221" s="13" t="s">
        <v>8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430.81</v>
      </c>
      <c r="K221" s="25">
        <v>764.89</v>
      </c>
      <c r="L221" s="25">
        <v>793.52</v>
      </c>
      <c r="M221" s="25">
        <v>1015.24</v>
      </c>
      <c r="N221" s="25">
        <v>1071.24</v>
      </c>
      <c r="O221" s="25">
        <f>IF(O220=0,0,(O220/O219/O299))</f>
        <v>575.3694358661434</v>
      </c>
    </row>
    <row r="222" spans="1:15" ht="15">
      <c r="A222" s="12"/>
      <c r="B222" s="15"/>
      <c r="C222" s="27"/>
      <c r="D222" s="27"/>
      <c r="E222" s="27"/>
      <c r="F222" s="27"/>
      <c r="G222" s="27"/>
      <c r="H222" s="28"/>
      <c r="I222" s="28"/>
      <c r="J222" s="28"/>
      <c r="K222" s="28"/>
      <c r="L222" s="28"/>
      <c r="M222" s="28"/>
      <c r="N222" s="28"/>
      <c r="O222" s="27"/>
    </row>
    <row r="223" spans="1:15" ht="15">
      <c r="A223" s="12" t="s">
        <v>23</v>
      </c>
      <c r="B223" s="17" t="s">
        <v>17</v>
      </c>
      <c r="C223" s="24">
        <v>6</v>
      </c>
      <c r="D223" s="24">
        <v>6</v>
      </c>
      <c r="E223" s="24">
        <v>6</v>
      </c>
      <c r="F223" s="24">
        <v>6</v>
      </c>
      <c r="G223" s="24">
        <v>6</v>
      </c>
      <c r="H223" s="24">
        <v>0</v>
      </c>
      <c r="I223" s="24">
        <v>0</v>
      </c>
      <c r="J223" s="24">
        <v>16</v>
      </c>
      <c r="K223" s="24">
        <v>18</v>
      </c>
      <c r="L223" s="24">
        <v>17</v>
      </c>
      <c r="M223" s="24">
        <v>17</v>
      </c>
      <c r="N223" s="24">
        <v>17</v>
      </c>
      <c r="O223" s="24">
        <f>SUM(C223:N223)</f>
        <v>115</v>
      </c>
    </row>
    <row r="224" spans="1:15" ht="15">
      <c r="A224" s="12" t="s">
        <v>23</v>
      </c>
      <c r="B224" s="17" t="s">
        <v>18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705933.5</v>
      </c>
      <c r="K224" s="25">
        <v>1443504</v>
      </c>
      <c r="L224" s="25">
        <v>1559128.75</v>
      </c>
      <c r="M224" s="25">
        <v>2708756.5</v>
      </c>
      <c r="N224" s="25">
        <v>2444143</v>
      </c>
      <c r="O224" s="25">
        <f>SUM(C224:N224)</f>
        <v>8861465.75</v>
      </c>
    </row>
    <row r="225" spans="1:15" ht="15">
      <c r="A225" s="12" t="s">
        <v>23</v>
      </c>
      <c r="B225" s="13" t="s">
        <v>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204109.5</v>
      </c>
      <c r="K225" s="25">
        <v>345720.5</v>
      </c>
      <c r="L225" s="25">
        <v>389260.75</v>
      </c>
      <c r="M225" s="25">
        <v>475029</v>
      </c>
      <c r="N225" s="25">
        <v>601623</v>
      </c>
      <c r="O225" s="25">
        <f>SUM(C225:N225)</f>
        <v>2015742.75</v>
      </c>
    </row>
    <row r="226" spans="1:15" ht="15">
      <c r="A226" s="12" t="s">
        <v>23</v>
      </c>
      <c r="B226" s="13" t="s">
        <v>8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455.6</v>
      </c>
      <c r="K226" s="25">
        <v>640.22</v>
      </c>
      <c r="L226" s="25">
        <v>763.26</v>
      </c>
      <c r="M226" s="25">
        <v>901.38</v>
      </c>
      <c r="N226" s="25">
        <v>1179.65</v>
      </c>
      <c r="O226" s="25">
        <f>IF(O225=0,0,(O225/O223/O299))</f>
        <v>588.058464780798</v>
      </c>
    </row>
    <row r="227" spans="1:15" ht="15">
      <c r="A227" s="12" t="s">
        <v>23</v>
      </c>
      <c r="B227" s="13" t="s">
        <v>9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0.2891</v>
      </c>
      <c r="K227" s="26">
        <v>0.2395</v>
      </c>
      <c r="L227" s="26">
        <v>0.24960000000000002</v>
      </c>
      <c r="M227" s="26">
        <v>0.1753</v>
      </c>
      <c r="N227" s="26">
        <v>0.24609999999999999</v>
      </c>
      <c r="O227" s="26">
        <f>IF(O224=0,0,(O225/O224))</f>
        <v>0.22747283653384318</v>
      </c>
    </row>
    <row r="228" spans="1:15" ht="15">
      <c r="A228" s="14"/>
      <c r="B228" s="15"/>
      <c r="C228" s="31"/>
      <c r="D228" s="31"/>
      <c r="E228" s="31"/>
      <c r="F228" s="31"/>
      <c r="G228" s="31"/>
      <c r="H228" s="32"/>
      <c r="I228" s="32"/>
      <c r="J228" s="32"/>
      <c r="K228" s="32"/>
      <c r="L228" s="32"/>
      <c r="M228" s="32"/>
      <c r="N228" s="32"/>
      <c r="O228" s="31"/>
    </row>
    <row r="229" spans="1:15" ht="15">
      <c r="A229" s="12" t="s">
        <v>23</v>
      </c>
      <c r="B229" s="17" t="s">
        <v>42</v>
      </c>
      <c r="C229" s="24">
        <v>1</v>
      </c>
      <c r="D229" s="24">
        <v>1</v>
      </c>
      <c r="E229" s="24">
        <v>1</v>
      </c>
      <c r="F229" s="24">
        <v>1</v>
      </c>
      <c r="G229" s="24">
        <v>1</v>
      </c>
      <c r="H229" s="24">
        <v>0</v>
      </c>
      <c r="I229" s="24">
        <v>0</v>
      </c>
      <c r="J229" s="24">
        <v>2</v>
      </c>
      <c r="K229" s="24">
        <v>2</v>
      </c>
      <c r="L229" s="24">
        <v>3</v>
      </c>
      <c r="M229" s="24">
        <v>3</v>
      </c>
      <c r="N229" s="24">
        <v>3</v>
      </c>
      <c r="O229" s="24">
        <f>SUM(C229:N229)</f>
        <v>18</v>
      </c>
    </row>
    <row r="230" spans="1:15" ht="15">
      <c r="A230" s="12" t="s">
        <v>23</v>
      </c>
      <c r="B230" s="17" t="s">
        <v>43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140674</v>
      </c>
      <c r="K230" s="25">
        <v>400688</v>
      </c>
      <c r="L230" s="25">
        <v>442658.5</v>
      </c>
      <c r="M230" s="25">
        <v>644308</v>
      </c>
      <c r="N230" s="25">
        <v>641821</v>
      </c>
      <c r="O230" s="25">
        <f>SUM(C230:N230)</f>
        <v>2270149.5</v>
      </c>
    </row>
    <row r="231" spans="1:15" ht="15">
      <c r="A231" s="12" t="s">
        <v>23</v>
      </c>
      <c r="B231" s="13" t="s">
        <v>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20687</v>
      </c>
      <c r="K231" s="25">
        <v>150493</v>
      </c>
      <c r="L231" s="25">
        <v>135245</v>
      </c>
      <c r="M231" s="25">
        <v>202818.5</v>
      </c>
      <c r="N231" s="25">
        <v>155221</v>
      </c>
      <c r="O231" s="25">
        <f>SUM(C231:N231)</f>
        <v>664464.5</v>
      </c>
    </row>
    <row r="232" spans="1:15" ht="15">
      <c r="A232" s="12" t="s">
        <v>23</v>
      </c>
      <c r="B232" s="13" t="s">
        <v>8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369.41</v>
      </c>
      <c r="K232" s="25">
        <v>2508.22</v>
      </c>
      <c r="L232" s="25">
        <v>1502.72</v>
      </c>
      <c r="M232" s="25">
        <v>2180.84</v>
      </c>
      <c r="N232" s="25">
        <v>1724.68</v>
      </c>
      <c r="O232" s="25">
        <f>IF(O231=0,0,(O231/O229/O299))</f>
        <v>1238.4615211579003</v>
      </c>
    </row>
    <row r="233" spans="1:15" ht="15">
      <c r="A233" s="12" t="s">
        <v>23</v>
      </c>
      <c r="B233" s="13" t="s">
        <v>9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0.147</v>
      </c>
      <c r="K233" s="26">
        <v>0.37549999999999994</v>
      </c>
      <c r="L233" s="26">
        <v>0.3055</v>
      </c>
      <c r="M233" s="26">
        <v>0.3147</v>
      </c>
      <c r="N233" s="26">
        <v>0.2418</v>
      </c>
      <c r="O233" s="26">
        <f>IF(O230=0,0,(O231/O230))</f>
        <v>0.29269636206778454</v>
      </c>
    </row>
    <row r="234" spans="1:15" ht="15">
      <c r="A234" s="14"/>
      <c r="B234" s="15"/>
      <c r="C234" s="31"/>
      <c r="D234" s="31"/>
      <c r="E234" s="31"/>
      <c r="F234" s="31"/>
      <c r="G234" s="31"/>
      <c r="H234" s="32"/>
      <c r="I234" s="32"/>
      <c r="J234" s="32"/>
      <c r="K234" s="32"/>
      <c r="L234" s="32"/>
      <c r="M234" s="32"/>
      <c r="N234" s="32"/>
      <c r="O234" s="31"/>
    </row>
    <row r="235" spans="1:15" ht="15">
      <c r="A235" s="12" t="s">
        <v>23</v>
      </c>
      <c r="B235" s="13" t="s">
        <v>36</v>
      </c>
      <c r="C235" s="24">
        <v>4</v>
      </c>
      <c r="D235" s="24">
        <v>4</v>
      </c>
      <c r="E235" s="24">
        <v>4</v>
      </c>
      <c r="F235" s="24">
        <v>4</v>
      </c>
      <c r="G235" s="24">
        <v>4</v>
      </c>
      <c r="H235" s="24">
        <v>0</v>
      </c>
      <c r="I235" s="24">
        <v>0</v>
      </c>
      <c r="J235" s="24">
        <v>3</v>
      </c>
      <c r="K235" s="24">
        <v>3</v>
      </c>
      <c r="L235" s="24">
        <v>4</v>
      </c>
      <c r="M235" s="24">
        <v>5</v>
      </c>
      <c r="N235" s="24">
        <v>5</v>
      </c>
      <c r="O235" s="24">
        <f>SUM(C235:N235)</f>
        <v>40</v>
      </c>
    </row>
    <row r="236" spans="1:15" ht="15">
      <c r="A236" s="12" t="s">
        <v>23</v>
      </c>
      <c r="B236" s="18" t="s">
        <v>37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149467</v>
      </c>
      <c r="K236" s="25">
        <v>218845</v>
      </c>
      <c r="L236" s="25">
        <v>272810</v>
      </c>
      <c r="M236" s="25">
        <v>612635</v>
      </c>
      <c r="N236" s="25">
        <v>586578</v>
      </c>
      <c r="O236" s="25">
        <f>SUM(C236:N236)</f>
        <v>1840335</v>
      </c>
    </row>
    <row r="237" spans="1:15" ht="15">
      <c r="A237" s="12" t="s">
        <v>23</v>
      </c>
      <c r="B237" s="18" t="s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58150</v>
      </c>
      <c r="K237" s="25">
        <v>59219.46</v>
      </c>
      <c r="L237" s="25">
        <v>65289.5</v>
      </c>
      <c r="M237" s="25">
        <v>115773.05</v>
      </c>
      <c r="N237" s="25">
        <v>115870.85</v>
      </c>
      <c r="O237" s="25">
        <f>SUM(C237:N237)</f>
        <v>414302.86</v>
      </c>
    </row>
    <row r="238" spans="1:15" ht="15">
      <c r="A238" s="12" t="s">
        <v>23</v>
      </c>
      <c r="B238" s="13" t="s">
        <v>8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692.26</v>
      </c>
      <c r="K238" s="25">
        <v>657.99</v>
      </c>
      <c r="L238" s="25">
        <v>544.08</v>
      </c>
      <c r="M238" s="25">
        <v>746.92</v>
      </c>
      <c r="N238" s="25">
        <v>772.47</v>
      </c>
      <c r="O238" s="25">
        <f>IF(O237=0,0,(O237/O235/O299))</f>
        <v>347.48909474780197</v>
      </c>
    </row>
    <row r="239" spans="1:15" ht="15">
      <c r="A239" s="12" t="s">
        <v>23</v>
      </c>
      <c r="B239" s="13" t="s">
        <v>9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0.389</v>
      </c>
      <c r="K239" s="26">
        <v>0.2706</v>
      </c>
      <c r="L239" s="26">
        <v>0.23929999999999998</v>
      </c>
      <c r="M239" s="26">
        <v>0.1889</v>
      </c>
      <c r="N239" s="26">
        <v>0.1975</v>
      </c>
      <c r="O239" s="26">
        <f>IF(O236=0,0,(O237/O236))</f>
        <v>0.2251236106469746</v>
      </c>
    </row>
    <row r="240" spans="1:15" ht="15">
      <c r="A240" s="14"/>
      <c r="B240" s="15"/>
      <c r="C240" s="31"/>
      <c r="D240" s="31"/>
      <c r="E240" s="31"/>
      <c r="F240" s="31"/>
      <c r="G240" s="31"/>
      <c r="H240" s="32"/>
      <c r="I240" s="32"/>
      <c r="J240" s="32"/>
      <c r="K240" s="32"/>
      <c r="L240" s="32"/>
      <c r="M240" s="32"/>
      <c r="N240" s="32"/>
      <c r="O240" s="31"/>
    </row>
    <row r="241" spans="1:15" ht="15">
      <c r="A241" s="12" t="s">
        <v>23</v>
      </c>
      <c r="B241" s="18" t="s">
        <v>35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f>SUM(C241:N241)</f>
        <v>0</v>
      </c>
    </row>
    <row r="242" spans="1:15" ht="15">
      <c r="A242" s="12" t="s">
        <v>23</v>
      </c>
      <c r="B242" s="18" t="s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f>SUM(C242:N242)</f>
        <v>0</v>
      </c>
    </row>
    <row r="243" spans="1:15" ht="15">
      <c r="A243" s="12" t="s">
        <v>23</v>
      </c>
      <c r="B243" s="18" t="s">
        <v>8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f>IF(O242=0,0,(O242/O241)/O299)</f>
        <v>0</v>
      </c>
    </row>
    <row r="244" spans="1:15" ht="15">
      <c r="A244" s="14"/>
      <c r="B244" s="14"/>
      <c r="C244" s="31"/>
      <c r="D244" s="31"/>
      <c r="E244" s="31"/>
      <c r="F244" s="31"/>
      <c r="G244" s="31"/>
      <c r="H244" s="32"/>
      <c r="I244" s="32"/>
      <c r="J244" s="32"/>
      <c r="K244" s="32"/>
      <c r="L244" s="32"/>
      <c r="M244" s="32"/>
      <c r="N244" s="32"/>
      <c r="O244" s="31"/>
    </row>
    <row r="245" spans="1:15" ht="15">
      <c r="A245" s="12" t="s">
        <v>23</v>
      </c>
      <c r="B245" s="13" t="s">
        <v>44</v>
      </c>
      <c r="C245" s="24">
        <v>1</v>
      </c>
      <c r="D245" s="24">
        <v>1</v>
      </c>
      <c r="E245" s="24">
        <v>1</v>
      </c>
      <c r="F245" s="24">
        <v>1</v>
      </c>
      <c r="G245" s="24">
        <v>1</v>
      </c>
      <c r="H245" s="24">
        <v>0</v>
      </c>
      <c r="I245" s="24">
        <v>0</v>
      </c>
      <c r="J245" s="24">
        <v>3</v>
      </c>
      <c r="K245" s="24">
        <v>3</v>
      </c>
      <c r="L245" s="24">
        <v>3</v>
      </c>
      <c r="M245" s="24">
        <v>3</v>
      </c>
      <c r="N245" s="24">
        <v>3</v>
      </c>
      <c r="O245" s="24">
        <f>SUM(C245:N245)</f>
        <v>20</v>
      </c>
    </row>
    <row r="246" spans="1:15" ht="15">
      <c r="A246" s="12" t="s">
        <v>23</v>
      </c>
      <c r="B246" s="18" t="s">
        <v>45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93997</v>
      </c>
      <c r="K246" s="25">
        <v>188116.5</v>
      </c>
      <c r="L246" s="25">
        <v>252137</v>
      </c>
      <c r="M246" s="25">
        <v>254845</v>
      </c>
      <c r="N246" s="25">
        <v>232362</v>
      </c>
      <c r="O246" s="25">
        <f>SUM(C246:N246)</f>
        <v>1021457.5</v>
      </c>
    </row>
    <row r="247" spans="1:15" ht="15">
      <c r="A247" s="12" t="s">
        <v>23</v>
      </c>
      <c r="B247" s="18" t="s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6558</v>
      </c>
      <c r="K247" s="25">
        <v>41182.5</v>
      </c>
      <c r="L247" s="25">
        <v>52955</v>
      </c>
      <c r="M247" s="25">
        <v>87612</v>
      </c>
      <c r="N247" s="25">
        <v>27128</v>
      </c>
      <c r="O247" s="25">
        <f>SUM(C247:N247)</f>
        <v>215435.5</v>
      </c>
    </row>
    <row r="248" spans="1:15" ht="15">
      <c r="A248" s="12" t="s">
        <v>23</v>
      </c>
      <c r="B248" s="13" t="s">
        <v>8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78.07</v>
      </c>
      <c r="K248" s="25">
        <v>457.58</v>
      </c>
      <c r="L248" s="25">
        <v>588.39</v>
      </c>
      <c r="M248" s="25">
        <v>942.06</v>
      </c>
      <c r="N248" s="25">
        <v>301.42</v>
      </c>
      <c r="O248" s="25">
        <f>IF(O247=0,0,(O247/O245)/O299)</f>
        <v>361.38532508098103</v>
      </c>
    </row>
    <row r="249" spans="1:15" ht="15">
      <c r="A249" s="12" t="s">
        <v>23</v>
      </c>
      <c r="B249" s="13" t="s">
        <v>9</v>
      </c>
      <c r="C249" s="26">
        <v>0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0.0697</v>
      </c>
      <c r="K249" s="26">
        <v>0.2189</v>
      </c>
      <c r="L249" s="26">
        <v>0.21</v>
      </c>
      <c r="M249" s="26">
        <v>0.34369999999999995</v>
      </c>
      <c r="N249" s="26">
        <v>0.1167</v>
      </c>
      <c r="O249" s="26">
        <f>IF(O246=0,0,(O247/O246))</f>
        <v>0.21090990080350872</v>
      </c>
    </row>
    <row r="250" spans="1:15" ht="15">
      <c r="A250" s="14"/>
      <c r="B250" s="14"/>
      <c r="C250" s="31"/>
      <c r="D250" s="31"/>
      <c r="E250" s="31"/>
      <c r="F250" s="31"/>
      <c r="G250" s="31"/>
      <c r="H250" s="32"/>
      <c r="I250" s="32"/>
      <c r="J250" s="32"/>
      <c r="K250" s="32"/>
      <c r="L250" s="32"/>
      <c r="M250" s="32"/>
      <c r="N250" s="32"/>
      <c r="O250" s="31"/>
    </row>
    <row r="251" spans="1:15" ht="15">
      <c r="A251" s="12" t="s">
        <v>23</v>
      </c>
      <c r="B251" s="39" t="s">
        <v>49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24">
        <v>0</v>
      </c>
      <c r="N251" s="24">
        <v>0</v>
      </c>
      <c r="O251" s="24">
        <f>SUM(C251:N251)</f>
        <v>0</v>
      </c>
    </row>
    <row r="252" spans="1:15" ht="15">
      <c r="A252" s="12" t="s">
        <v>23</v>
      </c>
      <c r="B252" s="40" t="s">
        <v>50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25">
        <v>0</v>
      </c>
      <c r="N252" s="25">
        <v>0</v>
      </c>
      <c r="O252" s="25">
        <f>SUM(C252:N252)</f>
        <v>0</v>
      </c>
    </row>
    <row r="253" spans="1:15" ht="15">
      <c r="A253" s="12" t="s">
        <v>23</v>
      </c>
      <c r="B253" s="18" t="s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25">
        <v>0</v>
      </c>
      <c r="N253" s="25">
        <v>0</v>
      </c>
      <c r="O253" s="25">
        <f>SUM(C253:N253)</f>
        <v>0</v>
      </c>
    </row>
    <row r="254" spans="1:15" ht="15">
      <c r="A254" s="12" t="s">
        <v>23</v>
      </c>
      <c r="B254" s="13" t="s">
        <v>8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25">
        <v>0</v>
      </c>
      <c r="N254" s="25">
        <v>0</v>
      </c>
      <c r="O254" s="25" t="b">
        <f>IF(O253=0=0,(O253/O251)/O299)</f>
        <v>0</v>
      </c>
    </row>
    <row r="255" spans="1:15" ht="15">
      <c r="A255" s="12" t="s">
        <v>23</v>
      </c>
      <c r="B255" s="13" t="s">
        <v>9</v>
      </c>
      <c r="C255" s="43">
        <v>0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26">
        <v>0</v>
      </c>
      <c r="N255" s="26">
        <v>0</v>
      </c>
      <c r="O255" s="26">
        <f>IF(O252=0,0,(O253/O252))</f>
        <v>0</v>
      </c>
    </row>
    <row r="256" spans="1:15" ht="15">
      <c r="A256" s="14"/>
      <c r="B256" s="14"/>
      <c r="C256" s="31"/>
      <c r="D256" s="31"/>
      <c r="E256" s="31"/>
      <c r="F256" s="31"/>
      <c r="G256" s="31"/>
      <c r="H256" s="32"/>
      <c r="I256" s="32"/>
      <c r="J256" s="32"/>
      <c r="K256" s="32"/>
      <c r="L256" s="32"/>
      <c r="M256" s="32"/>
      <c r="N256" s="32"/>
      <c r="O256" s="31"/>
    </row>
    <row r="257" spans="1:15" ht="15">
      <c r="A257" s="12" t="s">
        <v>23</v>
      </c>
      <c r="B257" s="39" t="s">
        <v>51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24">
        <v>0</v>
      </c>
      <c r="N257" s="24">
        <v>0</v>
      </c>
      <c r="O257" s="24">
        <f>SUM(C257:N257)</f>
        <v>0</v>
      </c>
    </row>
    <row r="258" spans="1:15" ht="15">
      <c r="A258" s="12" t="s">
        <v>23</v>
      </c>
      <c r="B258" s="40" t="s">
        <v>52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25">
        <v>0</v>
      </c>
      <c r="N258" s="25">
        <v>0</v>
      </c>
      <c r="O258" s="25">
        <f>SUM(C258:N258)</f>
        <v>0</v>
      </c>
    </row>
    <row r="259" spans="1:15" ht="15">
      <c r="A259" s="12" t="s">
        <v>23</v>
      </c>
      <c r="B259" s="18" t="s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25">
        <v>0</v>
      </c>
      <c r="N259" s="25">
        <v>0</v>
      </c>
      <c r="O259" s="25">
        <f>SUM(C259:N259)</f>
        <v>0</v>
      </c>
    </row>
    <row r="260" spans="1:15" ht="15">
      <c r="A260" s="12" t="s">
        <v>23</v>
      </c>
      <c r="B260" s="13" t="s">
        <v>8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25">
        <v>0</v>
      </c>
      <c r="N260" s="25">
        <v>0</v>
      </c>
      <c r="O260" s="25" t="b">
        <f>IF(O259=0=0,(O259/O257)/O299)</f>
        <v>0</v>
      </c>
    </row>
    <row r="261" spans="1:15" ht="15">
      <c r="A261" s="12" t="s">
        <v>23</v>
      </c>
      <c r="B261" s="13" t="s">
        <v>9</v>
      </c>
      <c r="C261" s="43">
        <v>0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26">
        <v>0</v>
      </c>
      <c r="N261" s="26">
        <v>0</v>
      </c>
      <c r="O261" s="26">
        <f>IF(O258=0,0,(O259/O258))</f>
        <v>0</v>
      </c>
    </row>
    <row r="262" spans="1:15" ht="15">
      <c r="A262" s="14"/>
      <c r="B262" s="14"/>
      <c r="C262" s="31"/>
      <c r="D262" s="31"/>
      <c r="E262" s="31"/>
      <c r="F262" s="31"/>
      <c r="G262" s="31"/>
      <c r="H262" s="32"/>
      <c r="I262" s="32"/>
      <c r="J262" s="32"/>
      <c r="K262" s="32"/>
      <c r="L262" s="32"/>
      <c r="M262" s="32"/>
      <c r="N262" s="32"/>
      <c r="O262" s="31"/>
    </row>
    <row r="263" spans="1:15" ht="15">
      <c r="A263" s="12" t="s">
        <v>23</v>
      </c>
      <c r="B263" s="39" t="s">
        <v>53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24">
        <v>0</v>
      </c>
      <c r="N263" s="24">
        <v>0</v>
      </c>
      <c r="O263" s="24">
        <f>SUM(C263:N263)</f>
        <v>0</v>
      </c>
    </row>
    <row r="264" spans="1:15" ht="15">
      <c r="A264" s="12" t="s">
        <v>23</v>
      </c>
      <c r="B264" s="40" t="s">
        <v>54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25">
        <v>0</v>
      </c>
      <c r="N264" s="25">
        <v>0</v>
      </c>
      <c r="O264" s="25">
        <f>SUM(C264:N264)</f>
        <v>0</v>
      </c>
    </row>
    <row r="265" spans="1:15" ht="15">
      <c r="A265" s="12" t="s">
        <v>23</v>
      </c>
      <c r="B265" s="18" t="s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25">
        <v>0</v>
      </c>
      <c r="N265" s="25">
        <v>0</v>
      </c>
      <c r="O265" s="25">
        <f>SUM(C265:N265)</f>
        <v>0</v>
      </c>
    </row>
    <row r="266" spans="1:15" ht="15">
      <c r="A266" s="12" t="s">
        <v>23</v>
      </c>
      <c r="B266" s="13" t="s">
        <v>8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25">
        <v>0</v>
      </c>
      <c r="N266" s="25">
        <v>0</v>
      </c>
      <c r="O266" s="25" t="b">
        <f>IF(O265=0=0,(O265/O263)/O299)</f>
        <v>0</v>
      </c>
    </row>
    <row r="267" spans="1:15" ht="15">
      <c r="A267" s="12" t="s">
        <v>23</v>
      </c>
      <c r="B267" s="13" t="s">
        <v>9</v>
      </c>
      <c r="C267" s="43">
        <v>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26">
        <v>0</v>
      </c>
      <c r="N267" s="26">
        <v>0</v>
      </c>
      <c r="O267" s="26">
        <f>IF(O264=0,0,(O265/O264))</f>
        <v>0</v>
      </c>
    </row>
    <row r="268" spans="1:15" ht="15">
      <c r="A268" s="14"/>
      <c r="B268" s="14"/>
      <c r="C268" s="31"/>
      <c r="D268" s="31"/>
      <c r="E268" s="31"/>
      <c r="F268" s="31"/>
      <c r="G268" s="31"/>
      <c r="H268" s="32"/>
      <c r="I268" s="32"/>
      <c r="J268" s="32"/>
      <c r="K268" s="32"/>
      <c r="L268" s="32"/>
      <c r="M268" s="32"/>
      <c r="N268" s="32"/>
      <c r="O268" s="31"/>
    </row>
    <row r="269" spans="1:15" ht="15">
      <c r="A269" s="12" t="s">
        <v>23</v>
      </c>
      <c r="B269" s="39" t="s">
        <v>55</v>
      </c>
      <c r="C269" s="41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24">
        <v>0</v>
      </c>
      <c r="N269" s="24">
        <v>0</v>
      </c>
      <c r="O269" s="24">
        <f>SUM(C269:N269)</f>
        <v>0</v>
      </c>
    </row>
    <row r="270" spans="1:15" ht="15">
      <c r="A270" s="12" t="s">
        <v>23</v>
      </c>
      <c r="B270" s="40" t="s">
        <v>56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25">
        <v>0</v>
      </c>
      <c r="N270" s="25">
        <v>0</v>
      </c>
      <c r="O270" s="25">
        <f>SUM(C270:N270)</f>
        <v>0</v>
      </c>
    </row>
    <row r="271" spans="1:15" ht="15">
      <c r="A271" s="12" t="s">
        <v>23</v>
      </c>
      <c r="B271" s="18" t="s">
        <v>0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25">
        <v>0</v>
      </c>
      <c r="N271" s="25">
        <v>0</v>
      </c>
      <c r="O271" s="25">
        <f>SUM(C271:N271)</f>
        <v>0</v>
      </c>
    </row>
    <row r="272" spans="1:15" ht="15">
      <c r="A272" s="12" t="s">
        <v>23</v>
      </c>
      <c r="B272" s="13" t="s">
        <v>8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25">
        <v>0</v>
      </c>
      <c r="N272" s="25">
        <v>0</v>
      </c>
      <c r="O272" s="25" t="b">
        <f>IF(O271=0=0,(O271/O269)/O299)</f>
        <v>0</v>
      </c>
    </row>
    <row r="273" spans="1:15" ht="15">
      <c r="A273" s="12" t="s">
        <v>23</v>
      </c>
      <c r="B273" s="13" t="s">
        <v>9</v>
      </c>
      <c r="C273" s="43"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26">
        <v>0</v>
      </c>
      <c r="N273" s="26">
        <v>0</v>
      </c>
      <c r="O273" s="26">
        <f>IF(O270=0,0,(O271/O270))</f>
        <v>0</v>
      </c>
    </row>
    <row r="274" spans="1:15" ht="15">
      <c r="A274" s="14"/>
      <c r="B274" s="14"/>
      <c r="C274" s="31"/>
      <c r="D274" s="31"/>
      <c r="E274" s="31"/>
      <c r="F274" s="31"/>
      <c r="G274" s="31"/>
      <c r="H274" s="32"/>
      <c r="I274" s="32"/>
      <c r="J274" s="32"/>
      <c r="K274" s="32"/>
      <c r="L274" s="32"/>
      <c r="M274" s="32"/>
      <c r="N274" s="32"/>
      <c r="O274" s="31"/>
    </row>
    <row r="275" spans="1:15" ht="15">
      <c r="A275" s="12" t="s">
        <v>23</v>
      </c>
      <c r="B275" s="39" t="s">
        <v>57</v>
      </c>
      <c r="C275" s="41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24">
        <v>0</v>
      </c>
      <c r="N275" s="24">
        <v>0</v>
      </c>
      <c r="O275" s="24">
        <f>SUM(C275:N275)</f>
        <v>0</v>
      </c>
    </row>
    <row r="276" spans="1:15" ht="15">
      <c r="A276" s="12" t="s">
        <v>23</v>
      </c>
      <c r="B276" s="40" t="s">
        <v>58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25">
        <v>0</v>
      </c>
      <c r="N276" s="25">
        <v>0</v>
      </c>
      <c r="O276" s="25">
        <f>SUM(C276:N276)</f>
        <v>0</v>
      </c>
    </row>
    <row r="277" spans="1:15" ht="15">
      <c r="A277" s="12" t="s">
        <v>23</v>
      </c>
      <c r="B277" s="18" t="s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25">
        <v>0</v>
      </c>
      <c r="N277" s="25">
        <v>0</v>
      </c>
      <c r="O277" s="25">
        <f>SUM(C277:N277)</f>
        <v>0</v>
      </c>
    </row>
    <row r="278" spans="1:15" ht="15">
      <c r="A278" s="12" t="s">
        <v>23</v>
      </c>
      <c r="B278" s="13" t="s">
        <v>8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25">
        <v>0</v>
      </c>
      <c r="N278" s="25">
        <v>0</v>
      </c>
      <c r="O278" s="25" t="b">
        <f>IF(O277=0=0,(O277/O275)/O299)</f>
        <v>0</v>
      </c>
    </row>
    <row r="279" spans="1:15" ht="15">
      <c r="A279" s="12" t="s">
        <v>23</v>
      </c>
      <c r="B279" s="13" t="s">
        <v>9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26">
        <v>0</v>
      </c>
      <c r="N279" s="26">
        <v>0</v>
      </c>
      <c r="O279" s="26">
        <f>IF(O276=0,0,(O277/O276))</f>
        <v>0</v>
      </c>
    </row>
    <row r="280" spans="1:15" ht="15">
      <c r="A280" s="14"/>
      <c r="B280" s="14"/>
      <c r="C280" s="31"/>
      <c r="D280" s="31"/>
      <c r="E280" s="31"/>
      <c r="F280" s="31"/>
      <c r="G280" s="31"/>
      <c r="H280" s="32"/>
      <c r="I280" s="32"/>
      <c r="J280" s="32"/>
      <c r="K280" s="32"/>
      <c r="L280" s="32"/>
      <c r="M280" s="32"/>
      <c r="N280" s="32"/>
      <c r="O280" s="31"/>
    </row>
    <row r="281" spans="1:15" ht="15">
      <c r="A281" s="12" t="s">
        <v>23</v>
      </c>
      <c r="B281" s="39" t="s">
        <v>59</v>
      </c>
      <c r="C281" s="41">
        <v>0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24">
        <v>2</v>
      </c>
      <c r="N281" s="24">
        <v>2</v>
      </c>
      <c r="O281" s="24">
        <f>SUM(C281:N281)</f>
        <v>4</v>
      </c>
    </row>
    <row r="282" spans="1:15" ht="15">
      <c r="A282" s="12" t="s">
        <v>23</v>
      </c>
      <c r="B282" s="40" t="s">
        <v>61</v>
      </c>
      <c r="C282" s="42">
        <v>0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25">
        <v>5863.86</v>
      </c>
      <c r="N282" s="25">
        <v>17757.41</v>
      </c>
      <c r="O282" s="25">
        <f>SUM(C282:N282)</f>
        <v>23621.27</v>
      </c>
    </row>
    <row r="283" spans="1:15" ht="15">
      <c r="A283" s="12" t="s">
        <v>23</v>
      </c>
      <c r="B283" s="18" t="s">
        <v>0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25">
        <v>1387.4</v>
      </c>
      <c r="N283" s="25">
        <v>1561.18</v>
      </c>
      <c r="O283" s="25">
        <f>SUM(C283:N283)</f>
        <v>2948.58</v>
      </c>
    </row>
    <row r="284" spans="1:15" ht="15">
      <c r="A284" s="12" t="s">
        <v>23</v>
      </c>
      <c r="B284" s="13" t="s">
        <v>8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25">
        <v>22.38</v>
      </c>
      <c r="N284" s="25">
        <v>26.02</v>
      </c>
      <c r="O284" s="25">
        <f>IF(O283=0,0,(O283/O281)/O299)</f>
        <v>24.730686024988433</v>
      </c>
    </row>
    <row r="285" spans="1:15" ht="15">
      <c r="A285" s="12" t="s">
        <v>23</v>
      </c>
      <c r="B285" s="13" t="s">
        <v>9</v>
      </c>
      <c r="C285" s="43">
        <v>0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26">
        <v>0.2366</v>
      </c>
      <c r="N285" s="26">
        <v>0.08789999999999999</v>
      </c>
      <c r="O285" s="26">
        <f>IF(O282=0,0,(O283/O282))</f>
        <v>0.12482732723515712</v>
      </c>
    </row>
    <row r="286" spans="1:15" ht="15">
      <c r="A286" s="14"/>
      <c r="B286" s="14"/>
      <c r="C286" s="31"/>
      <c r="D286" s="31"/>
      <c r="E286" s="31"/>
      <c r="F286" s="31"/>
      <c r="G286" s="31"/>
      <c r="H286" s="32"/>
      <c r="I286" s="32"/>
      <c r="J286" s="32"/>
      <c r="K286" s="32"/>
      <c r="L286" s="32"/>
      <c r="M286" s="32"/>
      <c r="N286" s="32"/>
      <c r="O286" s="31"/>
    </row>
    <row r="287" spans="1:15" ht="15">
      <c r="A287" s="12" t="s">
        <v>23</v>
      </c>
      <c r="B287" s="39" t="s">
        <v>60</v>
      </c>
      <c r="C287" s="41">
        <v>0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24">
        <v>0</v>
      </c>
      <c r="N287" s="24">
        <v>0</v>
      </c>
      <c r="O287" s="24">
        <f>SUM(C287:N287)</f>
        <v>0</v>
      </c>
    </row>
    <row r="288" spans="1:15" ht="15">
      <c r="A288" s="12" t="s">
        <v>23</v>
      </c>
      <c r="B288" s="40" t="s">
        <v>62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25">
        <v>0</v>
      </c>
      <c r="N288" s="25">
        <v>0</v>
      </c>
      <c r="O288" s="25">
        <f>SUM(C288:N288)</f>
        <v>0</v>
      </c>
    </row>
    <row r="289" spans="1:15" ht="15">
      <c r="A289" s="12" t="s">
        <v>23</v>
      </c>
      <c r="B289" s="18" t="s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25">
        <v>0</v>
      </c>
      <c r="N289" s="25">
        <v>0</v>
      </c>
      <c r="O289" s="25">
        <f>SUM(C289:N289)</f>
        <v>0</v>
      </c>
    </row>
    <row r="290" spans="1:15" ht="15">
      <c r="A290" s="12" t="s">
        <v>23</v>
      </c>
      <c r="B290" s="13" t="s">
        <v>8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25">
        <v>0</v>
      </c>
      <c r="N290" s="25">
        <v>0</v>
      </c>
      <c r="O290" s="25" t="b">
        <f>IF(O289=0=0,(O289/O287)/O299)</f>
        <v>0</v>
      </c>
    </row>
    <row r="291" spans="1:15" ht="15">
      <c r="A291" s="12" t="s">
        <v>23</v>
      </c>
      <c r="B291" s="13" t="s">
        <v>9</v>
      </c>
      <c r="C291" s="43">
        <v>0</v>
      </c>
      <c r="D291" s="43">
        <v>0</v>
      </c>
      <c r="E291" s="43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26">
        <v>0</v>
      </c>
      <c r="N291" s="26">
        <v>0</v>
      </c>
      <c r="O291" s="26">
        <f>IF(O288=0,0,(O289/O288))</f>
        <v>0</v>
      </c>
    </row>
    <row r="292" spans="1:15" ht="15">
      <c r="A292" s="14"/>
      <c r="B292" s="14"/>
      <c r="C292" s="34"/>
      <c r="D292" s="34"/>
      <c r="E292" s="34"/>
      <c r="F292" s="34"/>
      <c r="G292" s="34"/>
      <c r="H292" s="28"/>
      <c r="I292" s="28"/>
      <c r="J292" s="28"/>
      <c r="K292" s="28"/>
      <c r="L292" s="28"/>
      <c r="M292" s="28"/>
      <c r="N292" s="28"/>
      <c r="O292" s="34"/>
    </row>
    <row r="293" spans="1:15" ht="15">
      <c r="A293" s="12" t="s">
        <v>23</v>
      </c>
      <c r="B293" s="15" t="s">
        <v>19</v>
      </c>
      <c r="C293" s="24">
        <v>2756</v>
      </c>
      <c r="D293" s="24">
        <v>2797</v>
      </c>
      <c r="E293" s="24">
        <v>2858</v>
      </c>
      <c r="F293" s="24">
        <v>2748</v>
      </c>
      <c r="G293" s="24">
        <v>2780</v>
      </c>
      <c r="H293" s="24">
        <v>2764</v>
      </c>
      <c r="I293" s="24">
        <v>2784</v>
      </c>
      <c r="J293" s="24">
        <v>2816</v>
      </c>
      <c r="K293" s="24">
        <v>2837</v>
      </c>
      <c r="L293" s="24">
        <v>2837</v>
      </c>
      <c r="M293" s="24">
        <v>2854</v>
      </c>
      <c r="N293" s="24">
        <v>2892</v>
      </c>
      <c r="O293" s="24">
        <f>SUM(C293:N293)</f>
        <v>33723</v>
      </c>
    </row>
    <row r="294" spans="1:15" ht="15">
      <c r="A294" s="12" t="s">
        <v>23</v>
      </c>
      <c r="B294" s="17" t="s">
        <v>20</v>
      </c>
      <c r="C294" s="25">
        <v>13063403.94</v>
      </c>
      <c r="D294" s="25">
        <v>12244477.52</v>
      </c>
      <c r="E294" s="25">
        <v>12303954.06</v>
      </c>
      <c r="F294" s="25">
        <v>11432840.1</v>
      </c>
      <c r="G294" s="25">
        <v>9546775.79</v>
      </c>
      <c r="H294" s="25">
        <v>9962353.31</v>
      </c>
      <c r="I294" s="25">
        <v>11117671.07</v>
      </c>
      <c r="J294" s="25">
        <v>10468342.22</v>
      </c>
      <c r="K294" s="25">
        <v>13405926.85</v>
      </c>
      <c r="L294" s="25">
        <v>13999220.97</v>
      </c>
      <c r="M294" s="25">
        <v>14331075.62</v>
      </c>
      <c r="N294" s="25">
        <v>14596253.89</v>
      </c>
      <c r="O294" s="25">
        <f>SUM(C294:N294)</f>
        <v>146472295.33999997</v>
      </c>
    </row>
    <row r="295" spans="1:15" ht="15">
      <c r="A295" s="12" t="s">
        <v>23</v>
      </c>
      <c r="B295" s="17" t="s">
        <v>8</v>
      </c>
      <c r="C295" s="25">
        <v>152.9</v>
      </c>
      <c r="D295" s="25">
        <v>150.96</v>
      </c>
      <c r="E295" s="25">
        <v>165.58</v>
      </c>
      <c r="F295" s="25">
        <v>134.21</v>
      </c>
      <c r="G295" s="25">
        <v>114.47</v>
      </c>
      <c r="H295" s="25">
        <v>116.27</v>
      </c>
      <c r="I295" s="25">
        <v>128.82</v>
      </c>
      <c r="J295" s="25">
        <v>132.77</v>
      </c>
      <c r="K295" s="25">
        <v>157.51</v>
      </c>
      <c r="L295" s="25">
        <v>164.48</v>
      </c>
      <c r="M295" s="25">
        <v>161.98</v>
      </c>
      <c r="N295" s="25">
        <v>168.24</v>
      </c>
      <c r="O295" s="25">
        <f>IF(O293=0,0,(O294/O293/O299))</f>
        <v>145.71777273259124</v>
      </c>
    </row>
    <row r="296" spans="1:15" ht="15">
      <c r="A296" s="14"/>
      <c r="B296" s="17"/>
      <c r="C296" s="29"/>
      <c r="D296" s="29"/>
      <c r="E296" s="29"/>
      <c r="F296" s="29"/>
      <c r="G296" s="29"/>
      <c r="H296" s="30"/>
      <c r="I296" s="30"/>
      <c r="J296" s="30"/>
      <c r="K296" s="30"/>
      <c r="L296" s="30"/>
      <c r="M296" s="30"/>
      <c r="N296" s="30"/>
      <c r="O296" s="29"/>
    </row>
    <row r="297" spans="1:15" ht="15">
      <c r="A297" s="12" t="s">
        <v>23</v>
      </c>
      <c r="B297" s="17" t="s">
        <v>21</v>
      </c>
      <c r="C297" s="25">
        <v>47551.02</v>
      </c>
      <c r="D297" s="25">
        <v>169561.3</v>
      </c>
      <c r="E297" s="25">
        <v>390362.3</v>
      </c>
      <c r="F297" s="25">
        <v>621725.77</v>
      </c>
      <c r="G297" s="25">
        <v>718828.06</v>
      </c>
      <c r="H297" s="35">
        <v>909797.8</v>
      </c>
      <c r="I297" s="35">
        <v>1104589.62</v>
      </c>
      <c r="J297" s="35">
        <v>1178107.05</v>
      </c>
      <c r="K297" s="35">
        <v>1625527.12</v>
      </c>
      <c r="L297" s="35">
        <v>1886199.84</v>
      </c>
      <c r="M297" s="35">
        <v>2086843.38</v>
      </c>
      <c r="N297" s="35">
        <v>2325841.88</v>
      </c>
      <c r="O297" s="25">
        <f>SUM(C297:N297)</f>
        <v>13064935.14</v>
      </c>
    </row>
    <row r="298" spans="1:15" ht="15">
      <c r="A298" s="12" t="s">
        <v>23</v>
      </c>
      <c r="B298" s="17" t="s">
        <v>46</v>
      </c>
      <c r="C298" s="24">
        <v>12</v>
      </c>
      <c r="D298" s="24">
        <v>12</v>
      </c>
      <c r="E298" s="24">
        <v>13</v>
      </c>
      <c r="F298" s="24">
        <v>12</v>
      </c>
      <c r="G298" s="24">
        <v>12</v>
      </c>
      <c r="H298" s="36">
        <v>12</v>
      </c>
      <c r="I298" s="36">
        <v>12</v>
      </c>
      <c r="J298" s="36">
        <v>12</v>
      </c>
      <c r="K298" s="36">
        <v>12</v>
      </c>
      <c r="L298" s="36">
        <v>12</v>
      </c>
      <c r="M298" s="36">
        <v>12</v>
      </c>
      <c r="N298" s="36">
        <v>12</v>
      </c>
      <c r="O298" s="24">
        <f>AVERAGE(C298:N298)</f>
        <v>12.083333333333334</v>
      </c>
    </row>
    <row r="299" spans="1:15" ht="15">
      <c r="A299" s="12" t="s">
        <v>23</v>
      </c>
      <c r="B299" s="17" t="s">
        <v>22</v>
      </c>
      <c r="C299" s="37">
        <v>31</v>
      </c>
      <c r="D299" s="37">
        <v>29</v>
      </c>
      <c r="E299" s="37">
        <v>26</v>
      </c>
      <c r="F299" s="37">
        <v>31</v>
      </c>
      <c r="G299" s="37">
        <v>30</v>
      </c>
      <c r="H299" s="38">
        <v>31</v>
      </c>
      <c r="I299" s="38">
        <v>31</v>
      </c>
      <c r="J299" s="38">
        <v>28</v>
      </c>
      <c r="K299" s="38">
        <v>30</v>
      </c>
      <c r="L299" s="38">
        <v>30</v>
      </c>
      <c r="M299" s="38">
        <v>31</v>
      </c>
      <c r="N299" s="38">
        <v>30</v>
      </c>
      <c r="O299" s="37">
        <f>(((C298*C299)+(D298*D299)+(E298*E299)+(F298*F299)+(G298*G299)+(H298*H299)+(I298*I299)+(J298*J299)+(K298*K299)+(L298*L299)+(M298*M299)+(N298*N299))/$O$298)/COUNTIF(C299:N299,"&gt;0")</f>
        <v>29.806896551724137</v>
      </c>
    </row>
    <row r="300" spans="1:15" ht="15">
      <c r="A300" s="12"/>
      <c r="B300" s="17"/>
      <c r="C300" s="19"/>
      <c r="D300" s="19"/>
      <c r="E300" s="19"/>
      <c r="F300" s="19"/>
      <c r="G300" s="19"/>
      <c r="H300" s="23"/>
      <c r="K300" s="19"/>
      <c r="L300" s="19"/>
      <c r="M300" s="19"/>
      <c r="N300" s="19"/>
      <c r="O300" s="19"/>
    </row>
    <row r="301" spans="1:15" ht="20.25">
      <c r="A301" s="20"/>
      <c r="B301" s="21"/>
      <c r="C301" s="16"/>
      <c r="D301" s="16"/>
      <c r="E301" s="16"/>
      <c r="F301" s="16"/>
      <c r="G301" s="16"/>
      <c r="K301" s="16"/>
      <c r="L301" s="16"/>
      <c r="M301" s="16"/>
      <c r="N301" s="16"/>
      <c r="O301" s="16"/>
    </row>
    <row r="302" spans="1:15" ht="15">
      <c r="A302" s="14"/>
      <c r="B302" s="12"/>
      <c r="C302" s="22" t="s">
        <v>31</v>
      </c>
      <c r="D302" s="22" t="s">
        <v>32</v>
      </c>
      <c r="E302" s="22" t="s">
        <v>47</v>
      </c>
      <c r="F302" s="22" t="s">
        <v>1</v>
      </c>
      <c r="G302" s="22" t="s">
        <v>2</v>
      </c>
      <c r="H302" s="1" t="s">
        <v>3</v>
      </c>
      <c r="I302" s="1" t="s">
        <v>4</v>
      </c>
      <c r="J302" s="1" t="s">
        <v>27</v>
      </c>
      <c r="K302" s="22" t="s">
        <v>28</v>
      </c>
      <c r="L302" s="22" t="s">
        <v>29</v>
      </c>
      <c r="M302" s="22" t="s">
        <v>30</v>
      </c>
      <c r="N302" s="22" t="s">
        <v>40</v>
      </c>
      <c r="O302" s="22" t="s">
        <v>26</v>
      </c>
    </row>
    <row r="303" spans="1:15" ht="15">
      <c r="A303" s="12" t="s">
        <v>24</v>
      </c>
      <c r="B303" s="13" t="s">
        <v>6</v>
      </c>
      <c r="C303" s="24">
        <f aca="true" t="shared" si="131" ref="C303:D305">SUM(C309+C315+C321+C327+C333+C339+C345+C351+C357+C363)</f>
        <v>5587</v>
      </c>
      <c r="D303" s="24">
        <f t="shared" si="131"/>
        <v>5567</v>
      </c>
      <c r="E303" s="24">
        <f aca="true" t="shared" si="132" ref="E303:F305">SUM(E309+E315+E321+E327+E333+E339+E345+E351+E357+E363)</f>
        <v>5568</v>
      </c>
      <c r="F303" s="24">
        <f t="shared" si="132"/>
        <v>5353</v>
      </c>
      <c r="G303" s="24">
        <f aca="true" t="shared" si="133" ref="G303:H305">SUM(G309+G315+G321+G327+G333+G339+G345+G351+G357+G363)</f>
        <v>5583</v>
      </c>
      <c r="H303" s="24">
        <f t="shared" si="133"/>
        <v>5425</v>
      </c>
      <c r="I303" s="24">
        <f aca="true" t="shared" si="134" ref="I303:J305">SUM(I309+I315+I321+I327+I333+I339+I345+I351+I357+I363)</f>
        <v>5500</v>
      </c>
      <c r="J303" s="24">
        <f t="shared" si="134"/>
        <v>5346</v>
      </c>
      <c r="K303" s="24">
        <f aca="true" t="shared" si="135" ref="K303:N305">SUM(K309+K315+K321+K327+K333+K339+K345+K351+K357+K363)</f>
        <v>5481</v>
      </c>
      <c r="L303" s="24">
        <f t="shared" si="135"/>
        <v>5666</v>
      </c>
      <c r="M303" s="24">
        <f t="shared" si="135"/>
        <v>5913</v>
      </c>
      <c r="N303" s="24">
        <f t="shared" si="135"/>
        <v>6078</v>
      </c>
      <c r="O303" s="24">
        <f>SUM(C303:N303)</f>
        <v>67067</v>
      </c>
    </row>
    <row r="304" spans="1:15" ht="15">
      <c r="A304" s="12" t="s">
        <v>24</v>
      </c>
      <c r="B304" s="13" t="s">
        <v>7</v>
      </c>
      <c r="C304" s="25">
        <f t="shared" si="131"/>
        <v>550157412.49</v>
      </c>
      <c r="D304" s="25">
        <f t="shared" si="131"/>
        <v>566575047.52</v>
      </c>
      <c r="E304" s="25">
        <f t="shared" si="132"/>
        <v>547252987.87</v>
      </c>
      <c r="F304" s="25">
        <f t="shared" si="132"/>
        <v>544514773.5</v>
      </c>
      <c r="G304" s="25">
        <f t="shared" si="133"/>
        <v>474828203.71000004</v>
      </c>
      <c r="H304" s="25">
        <f t="shared" si="133"/>
        <v>509508797.87</v>
      </c>
      <c r="I304" s="25">
        <f t="shared" si="134"/>
        <v>605455575.87</v>
      </c>
      <c r="J304" s="25">
        <f t="shared" si="134"/>
        <v>547679834.22</v>
      </c>
      <c r="K304" s="25">
        <f t="shared" si="135"/>
        <v>630056000.07</v>
      </c>
      <c r="L304" s="25">
        <f t="shared" si="135"/>
        <v>686510337.1</v>
      </c>
      <c r="M304" s="25">
        <f t="shared" si="135"/>
        <v>712893901.97</v>
      </c>
      <c r="N304" s="25">
        <f t="shared" si="135"/>
        <v>712099573.94</v>
      </c>
      <c r="O304" s="25">
        <f>SUM(C304:N304)</f>
        <v>7087532446.130001</v>
      </c>
    </row>
    <row r="305" spans="1:15" ht="15">
      <c r="A305" s="12" t="s">
        <v>24</v>
      </c>
      <c r="B305" s="13" t="s">
        <v>0</v>
      </c>
      <c r="C305" s="25">
        <f t="shared" si="131"/>
        <v>41969425.77</v>
      </c>
      <c r="D305" s="25">
        <f t="shared" si="131"/>
        <v>44664459.56</v>
      </c>
      <c r="E305" s="25">
        <f t="shared" si="132"/>
        <v>42306155.67999999</v>
      </c>
      <c r="F305" s="25">
        <f t="shared" si="132"/>
        <v>42474657.300000004</v>
      </c>
      <c r="G305" s="25">
        <f t="shared" si="133"/>
        <v>35878529.28</v>
      </c>
      <c r="H305" s="25">
        <f t="shared" si="133"/>
        <v>38935986.07</v>
      </c>
      <c r="I305" s="25">
        <f t="shared" si="134"/>
        <v>45310178.1</v>
      </c>
      <c r="J305" s="25">
        <f t="shared" si="134"/>
        <v>41407132.55</v>
      </c>
      <c r="K305" s="25">
        <f t="shared" si="135"/>
        <v>47918394.15</v>
      </c>
      <c r="L305" s="25">
        <f t="shared" si="135"/>
        <v>53162723.349999994</v>
      </c>
      <c r="M305" s="25">
        <f t="shared" si="135"/>
        <v>48172997</v>
      </c>
      <c r="N305" s="25">
        <f t="shared" si="135"/>
        <v>62252246.71999999</v>
      </c>
      <c r="O305" s="25">
        <f>SUM(C305:N305)</f>
        <v>544452885.53</v>
      </c>
    </row>
    <row r="306" spans="1:15" ht="15">
      <c r="A306" s="12" t="s">
        <v>24</v>
      </c>
      <c r="B306" s="13" t="s">
        <v>8</v>
      </c>
      <c r="C306" s="25">
        <f aca="true" t="shared" si="136" ref="C306:I306">IF(C449=0,0,(C305/C303/C449))</f>
        <v>242.3218980120903</v>
      </c>
      <c r="D306" s="25">
        <f t="shared" si="136"/>
        <v>258.8088769650649</v>
      </c>
      <c r="E306" s="25">
        <f t="shared" si="136"/>
        <v>253.26961015325665</v>
      </c>
      <c r="F306" s="25">
        <f t="shared" si="136"/>
        <v>255.95931916380928</v>
      </c>
      <c r="G306" s="25">
        <f t="shared" si="136"/>
        <v>214.21296363962028</v>
      </c>
      <c r="H306" s="25">
        <f t="shared" si="136"/>
        <v>231.52065449680393</v>
      </c>
      <c r="I306" s="25">
        <f t="shared" si="136"/>
        <v>265.7488451612903</v>
      </c>
      <c r="J306" s="25">
        <f aca="true" t="shared" si="137" ref="J306:O306">IF(J449=0,0,(J305/J303/J449))</f>
        <v>276.62292601945376</v>
      </c>
      <c r="K306" s="25">
        <f t="shared" si="137"/>
        <v>291.4212379127896</v>
      </c>
      <c r="L306" s="25">
        <f t="shared" si="137"/>
        <v>312.7586971996705</v>
      </c>
      <c r="M306" s="25">
        <f t="shared" si="137"/>
        <v>262.8052841470134</v>
      </c>
      <c r="N306" s="25">
        <f t="shared" si="137"/>
        <v>341.40751738510465</v>
      </c>
      <c r="O306" s="25">
        <f>IF(O305=0,0,(O305/O303/O449))</f>
        <v>267.62783822541246</v>
      </c>
    </row>
    <row r="307" spans="1:15" ht="15">
      <c r="A307" s="12" t="s">
        <v>24</v>
      </c>
      <c r="B307" s="13" t="s">
        <v>9</v>
      </c>
      <c r="C307" s="26">
        <f aca="true" t="shared" si="138" ref="C307:H307">IF(C304=0,0,(C305/C304))</f>
        <v>0.07628621339490334</v>
      </c>
      <c r="D307" s="26">
        <f t="shared" si="138"/>
        <v>0.07883238020365406</v>
      </c>
      <c r="E307" s="26">
        <f t="shared" si="138"/>
        <v>0.07730639506357492</v>
      </c>
      <c r="F307" s="26">
        <f t="shared" si="138"/>
        <v>0.07800460036553995</v>
      </c>
      <c r="G307" s="26">
        <f t="shared" si="138"/>
        <v>0.0755610745100405</v>
      </c>
      <c r="H307" s="26">
        <f t="shared" si="138"/>
        <v>0.07641867271531282</v>
      </c>
      <c r="I307" s="26">
        <f aca="true" t="shared" si="139" ref="I307:O307">IF(I304=0,0,(I305/I304))</f>
        <v>0.0748365031321947</v>
      </c>
      <c r="J307" s="26">
        <f t="shared" si="139"/>
        <v>0.07560463241990936</v>
      </c>
      <c r="K307" s="26">
        <f t="shared" si="139"/>
        <v>0.07605418271499073</v>
      </c>
      <c r="L307" s="26">
        <f t="shared" si="139"/>
        <v>0.07743907189303703</v>
      </c>
      <c r="M307" s="26">
        <f t="shared" si="139"/>
        <v>0.06757386599447615</v>
      </c>
      <c r="N307" s="26">
        <f t="shared" si="139"/>
        <v>0.08742070491007656</v>
      </c>
      <c r="O307" s="26">
        <f t="shared" si="139"/>
        <v>0.07681839761132764</v>
      </c>
    </row>
    <row r="308" spans="1:15" ht="15">
      <c r="A308" s="14"/>
      <c r="B308" s="15"/>
      <c r="C308" s="27"/>
      <c r="D308" s="27"/>
      <c r="E308" s="27"/>
      <c r="F308" s="27"/>
      <c r="G308" s="27"/>
      <c r="H308" s="28"/>
      <c r="I308" s="28"/>
      <c r="J308" s="28"/>
      <c r="K308" s="27"/>
      <c r="L308" s="27"/>
      <c r="M308" s="27"/>
      <c r="N308" s="27"/>
      <c r="O308" s="27"/>
    </row>
    <row r="309" spans="1:15" ht="15">
      <c r="A309" s="12" t="s">
        <v>24</v>
      </c>
      <c r="B309" s="17" t="s">
        <v>33</v>
      </c>
      <c r="C309" s="24">
        <v>3132</v>
      </c>
      <c r="D309" s="24">
        <v>3062</v>
      </c>
      <c r="E309" s="24">
        <v>3102</v>
      </c>
      <c r="F309" s="24">
        <v>3018</v>
      </c>
      <c r="G309" s="24">
        <v>3149</v>
      </c>
      <c r="H309" s="24">
        <v>3073</v>
      </c>
      <c r="I309" s="24">
        <v>3089</v>
      </c>
      <c r="J309" s="24">
        <v>3027</v>
      </c>
      <c r="K309" s="24">
        <v>3116</v>
      </c>
      <c r="L309" s="24">
        <v>3051</v>
      </c>
      <c r="M309" s="24">
        <v>3198</v>
      </c>
      <c r="N309" s="24">
        <v>3281</v>
      </c>
      <c r="O309" s="24">
        <f>SUM(C309:N309)</f>
        <v>37298</v>
      </c>
    </row>
    <row r="310" spans="1:15" ht="15">
      <c r="A310" s="12" t="s">
        <v>24</v>
      </c>
      <c r="B310" s="13" t="s">
        <v>7</v>
      </c>
      <c r="C310" s="25">
        <v>209010575.53</v>
      </c>
      <c r="D310" s="25">
        <v>217666046.82</v>
      </c>
      <c r="E310" s="25">
        <v>212005727.26</v>
      </c>
      <c r="F310" s="25">
        <v>208941812.92</v>
      </c>
      <c r="G310" s="25">
        <v>177749820.33</v>
      </c>
      <c r="H310" s="25">
        <v>186159636.14</v>
      </c>
      <c r="I310" s="25">
        <v>227102349.37</v>
      </c>
      <c r="J310" s="25">
        <v>204898628.34</v>
      </c>
      <c r="K310" s="25">
        <v>245437607.45</v>
      </c>
      <c r="L310" s="25">
        <v>260927421.06</v>
      </c>
      <c r="M310" s="25">
        <v>270217206.52</v>
      </c>
      <c r="N310" s="25">
        <v>264559075.72</v>
      </c>
      <c r="O310" s="25">
        <f>SUM(C310:N310)</f>
        <v>2684675907.4599996</v>
      </c>
    </row>
    <row r="311" spans="1:15" ht="15">
      <c r="A311" s="12" t="s">
        <v>24</v>
      </c>
      <c r="B311" s="13" t="s">
        <v>0</v>
      </c>
      <c r="C311" s="25">
        <v>21547873.2</v>
      </c>
      <c r="D311" s="25">
        <v>22441747.28</v>
      </c>
      <c r="E311" s="25">
        <v>21593161.24</v>
      </c>
      <c r="F311" s="25">
        <v>21242086.65</v>
      </c>
      <c r="G311" s="25">
        <v>17858179.25</v>
      </c>
      <c r="H311" s="25">
        <v>19103271.67</v>
      </c>
      <c r="I311" s="25">
        <v>22927270.3</v>
      </c>
      <c r="J311" s="25">
        <v>20574218.22</v>
      </c>
      <c r="K311" s="25">
        <v>24786775.96</v>
      </c>
      <c r="L311" s="25">
        <v>26373042.62</v>
      </c>
      <c r="M311" s="25">
        <v>23228487.9</v>
      </c>
      <c r="N311" s="25">
        <v>30642904.86</v>
      </c>
      <c r="O311" s="25">
        <f>SUM(C311:N311)</f>
        <v>272319019.15000004</v>
      </c>
    </row>
    <row r="312" spans="1:15" ht="15">
      <c r="A312" s="12" t="s">
        <v>24</v>
      </c>
      <c r="B312" s="13" t="s">
        <v>8</v>
      </c>
      <c r="C312" s="25">
        <v>221.93</v>
      </c>
      <c r="D312" s="25">
        <v>236.42</v>
      </c>
      <c r="E312" s="25">
        <v>232.03</v>
      </c>
      <c r="F312" s="25">
        <v>227.05</v>
      </c>
      <c r="G312" s="25">
        <v>189.04</v>
      </c>
      <c r="H312" s="25">
        <v>200.53</v>
      </c>
      <c r="I312" s="25">
        <v>239.43</v>
      </c>
      <c r="J312" s="25">
        <v>242.75</v>
      </c>
      <c r="K312" s="25">
        <v>265.16</v>
      </c>
      <c r="L312" s="25">
        <v>288.14</v>
      </c>
      <c r="M312" s="25">
        <v>234.3</v>
      </c>
      <c r="N312" s="25">
        <v>311.32</v>
      </c>
      <c r="O312" s="25">
        <f>IF(O311=0,0,(O311/O309/O449))</f>
        <v>240.69789484337318</v>
      </c>
    </row>
    <row r="313" spans="1:15" ht="15">
      <c r="A313" s="12" t="s">
        <v>24</v>
      </c>
      <c r="B313" s="13" t="s">
        <v>9</v>
      </c>
      <c r="C313" s="26">
        <v>0.10300000000000001</v>
      </c>
      <c r="D313" s="26">
        <v>0.1031</v>
      </c>
      <c r="E313" s="26">
        <v>0.1018</v>
      </c>
      <c r="F313" s="26">
        <v>0.1016</v>
      </c>
      <c r="G313" s="26">
        <v>0.10039999999999999</v>
      </c>
      <c r="H313" s="26">
        <v>0.1026</v>
      </c>
      <c r="I313" s="26">
        <v>0.1009</v>
      </c>
      <c r="J313" s="26">
        <v>0.10039999999999999</v>
      </c>
      <c r="K313" s="26">
        <v>0.1009</v>
      </c>
      <c r="L313" s="26">
        <v>0.10099999999999999</v>
      </c>
      <c r="M313" s="26">
        <v>0.0859</v>
      </c>
      <c r="N313" s="26">
        <v>0.1158</v>
      </c>
      <c r="O313" s="26">
        <f>IF(O310=0,0,(O311/O310))</f>
        <v>0.10143459714943542</v>
      </c>
    </row>
    <row r="314" spans="1:15" ht="15">
      <c r="A314" s="14"/>
      <c r="B314" s="15"/>
      <c r="C314" s="27"/>
      <c r="D314" s="27"/>
      <c r="E314" s="27"/>
      <c r="F314" s="27"/>
      <c r="G314" s="27"/>
      <c r="H314" s="28"/>
      <c r="I314" s="28"/>
      <c r="J314" s="28"/>
      <c r="K314" s="28"/>
      <c r="L314" s="28"/>
      <c r="M314" s="28"/>
      <c r="N314" s="28"/>
      <c r="O314" s="27"/>
    </row>
    <row r="315" spans="1:15" ht="15">
      <c r="A315" s="12" t="s">
        <v>24</v>
      </c>
      <c r="B315" s="17" t="s">
        <v>10</v>
      </c>
      <c r="C315" s="24">
        <v>141</v>
      </c>
      <c r="D315" s="24">
        <v>151</v>
      </c>
      <c r="E315" s="24">
        <v>155</v>
      </c>
      <c r="F315" s="24">
        <v>149</v>
      </c>
      <c r="G315" s="24">
        <v>157</v>
      </c>
      <c r="H315" s="24">
        <v>150</v>
      </c>
      <c r="I315" s="24">
        <v>149</v>
      </c>
      <c r="J315" s="24">
        <v>147</v>
      </c>
      <c r="K315" s="24">
        <v>146</v>
      </c>
      <c r="L315" s="24">
        <v>183</v>
      </c>
      <c r="M315" s="24">
        <v>127</v>
      </c>
      <c r="N315" s="24">
        <v>128</v>
      </c>
      <c r="O315" s="24">
        <f>SUM(C315:N315)</f>
        <v>1783</v>
      </c>
    </row>
    <row r="316" spans="1:15" ht="15">
      <c r="A316" s="12" t="s">
        <v>24</v>
      </c>
      <c r="B316" s="13" t="s">
        <v>7</v>
      </c>
      <c r="C316" s="25">
        <v>14217918.02</v>
      </c>
      <c r="D316" s="25">
        <v>13907209.63</v>
      </c>
      <c r="E316" s="25">
        <v>13068414.58</v>
      </c>
      <c r="F316" s="25">
        <v>11529913.32</v>
      </c>
      <c r="G316" s="25">
        <v>9378573.6</v>
      </c>
      <c r="H316" s="25">
        <v>9233724.41</v>
      </c>
      <c r="I316" s="25">
        <v>10278522.63</v>
      </c>
      <c r="J316" s="25">
        <v>10248878.93</v>
      </c>
      <c r="K316" s="25">
        <v>12647115.43</v>
      </c>
      <c r="L316" s="25">
        <v>13502966.73</v>
      </c>
      <c r="M316" s="25">
        <v>15740970.84</v>
      </c>
      <c r="N316" s="25">
        <v>16434445.69</v>
      </c>
      <c r="O316" s="25">
        <f>SUM(C316:N316)</f>
        <v>150188653.81000003</v>
      </c>
    </row>
    <row r="317" spans="1:15" ht="15" customHeight="1">
      <c r="A317" s="12" t="s">
        <v>24</v>
      </c>
      <c r="B317" s="13" t="s">
        <v>0</v>
      </c>
      <c r="C317" s="25">
        <v>828502.37</v>
      </c>
      <c r="D317" s="25">
        <v>823262.46</v>
      </c>
      <c r="E317" s="25">
        <v>886660.68</v>
      </c>
      <c r="F317" s="25">
        <v>846058.6</v>
      </c>
      <c r="G317" s="25">
        <v>605820.38</v>
      </c>
      <c r="H317" s="25">
        <v>606226.24</v>
      </c>
      <c r="I317" s="25">
        <v>731332.84</v>
      </c>
      <c r="J317" s="25">
        <v>562603.77</v>
      </c>
      <c r="K317" s="25">
        <v>790237.04</v>
      </c>
      <c r="L317" s="25">
        <v>891838.11</v>
      </c>
      <c r="M317" s="25">
        <v>825650.89</v>
      </c>
      <c r="N317" s="25">
        <v>1231217.9</v>
      </c>
      <c r="O317" s="25">
        <f>SUM(C317:N317)</f>
        <v>9629411.280000001</v>
      </c>
    </row>
    <row r="318" spans="1:15" ht="15" customHeight="1">
      <c r="A318" s="12" t="s">
        <v>24</v>
      </c>
      <c r="B318" s="13" t="s">
        <v>8</v>
      </c>
      <c r="C318" s="25">
        <v>189.55</v>
      </c>
      <c r="D318" s="25">
        <v>175.87</v>
      </c>
      <c r="E318" s="25">
        <v>190.68</v>
      </c>
      <c r="F318" s="25">
        <v>183.17</v>
      </c>
      <c r="G318" s="25">
        <v>128.62</v>
      </c>
      <c r="H318" s="25">
        <v>130.37</v>
      </c>
      <c r="I318" s="25">
        <v>158.33</v>
      </c>
      <c r="J318" s="25">
        <v>136.69</v>
      </c>
      <c r="K318" s="25">
        <v>180.42</v>
      </c>
      <c r="L318" s="25">
        <v>162.45</v>
      </c>
      <c r="M318" s="25">
        <v>209.72</v>
      </c>
      <c r="N318" s="25">
        <v>320.63</v>
      </c>
      <c r="O318" s="25">
        <f>IF(O317=0,0,(O317/O315/O449))</f>
        <v>178.04437415641007</v>
      </c>
    </row>
    <row r="319" spans="1:15" ht="15" customHeight="1">
      <c r="A319" s="12" t="s">
        <v>24</v>
      </c>
      <c r="B319" s="13" t="s">
        <v>9</v>
      </c>
      <c r="C319" s="26">
        <v>0.0582</v>
      </c>
      <c r="D319" s="26">
        <v>0.0591</v>
      </c>
      <c r="E319" s="26">
        <v>0.0678</v>
      </c>
      <c r="F319" s="26">
        <v>0.0733</v>
      </c>
      <c r="G319" s="26">
        <v>0.0645</v>
      </c>
      <c r="H319" s="26">
        <v>0.06559999999999999</v>
      </c>
      <c r="I319" s="26">
        <v>0.0711</v>
      </c>
      <c r="J319" s="26">
        <v>0.0548</v>
      </c>
      <c r="K319" s="26">
        <v>0.062400000000000004</v>
      </c>
      <c r="L319" s="26">
        <v>0.066</v>
      </c>
      <c r="M319" s="26">
        <v>0.0524</v>
      </c>
      <c r="N319" s="26">
        <v>0.07490000000000001</v>
      </c>
      <c r="O319" s="26">
        <f>IF(O316=0,0,(O317/O316))</f>
        <v>0.06411543772262539</v>
      </c>
    </row>
    <row r="320" spans="1:15" ht="15" customHeight="1">
      <c r="A320" s="14"/>
      <c r="B320" s="15"/>
      <c r="C320" s="29"/>
      <c r="D320" s="29"/>
      <c r="E320" s="29"/>
      <c r="F320" s="29"/>
      <c r="G320" s="29"/>
      <c r="H320" s="30"/>
      <c r="I320" s="30"/>
      <c r="J320" s="30"/>
      <c r="K320" s="30"/>
      <c r="L320" s="30"/>
      <c r="M320" s="30"/>
      <c r="N320" s="30"/>
      <c r="O320" s="29"/>
    </row>
    <row r="321" spans="1:15" ht="15" customHeight="1">
      <c r="A321" s="12" t="s">
        <v>24</v>
      </c>
      <c r="B321" s="17" t="s">
        <v>11</v>
      </c>
      <c r="C321" s="24">
        <v>49</v>
      </c>
      <c r="D321" s="24">
        <v>51</v>
      </c>
      <c r="E321" s="24">
        <v>52</v>
      </c>
      <c r="F321" s="24">
        <v>48</v>
      </c>
      <c r="G321" s="24">
        <v>48</v>
      </c>
      <c r="H321" s="24">
        <v>49</v>
      </c>
      <c r="I321" s="24">
        <v>58</v>
      </c>
      <c r="J321" s="24">
        <v>44</v>
      </c>
      <c r="K321" s="24">
        <v>43</v>
      </c>
      <c r="L321" s="24">
        <v>52</v>
      </c>
      <c r="M321" s="24">
        <v>46</v>
      </c>
      <c r="N321" s="24">
        <v>47</v>
      </c>
      <c r="O321" s="24">
        <f>SUM(C321:N321)</f>
        <v>587</v>
      </c>
    </row>
    <row r="322" spans="1:15" ht="15">
      <c r="A322" s="12" t="s">
        <v>24</v>
      </c>
      <c r="B322" s="13" t="s">
        <v>7</v>
      </c>
      <c r="C322" s="25">
        <v>7063234.1</v>
      </c>
      <c r="D322" s="25">
        <v>6987890.2</v>
      </c>
      <c r="E322" s="25">
        <v>6043789.5</v>
      </c>
      <c r="F322" s="25">
        <v>5988458.4</v>
      </c>
      <c r="G322" s="25">
        <v>4475897.8</v>
      </c>
      <c r="H322" s="25">
        <v>5760064.93</v>
      </c>
      <c r="I322" s="25">
        <v>5314742</v>
      </c>
      <c r="J322" s="25">
        <v>5357091.2</v>
      </c>
      <c r="K322" s="25">
        <v>7108811.47</v>
      </c>
      <c r="L322" s="25">
        <v>6797676.19</v>
      </c>
      <c r="M322" s="25">
        <v>6327101.6</v>
      </c>
      <c r="N322" s="25">
        <v>6890152.4</v>
      </c>
      <c r="O322" s="25">
        <f>SUM(C322:N322)</f>
        <v>74114909.79</v>
      </c>
    </row>
    <row r="323" spans="1:15" ht="15">
      <c r="A323" s="12" t="s">
        <v>24</v>
      </c>
      <c r="B323" s="13" t="s">
        <v>0</v>
      </c>
      <c r="C323" s="25">
        <v>381688.85</v>
      </c>
      <c r="D323" s="25">
        <v>394916.77</v>
      </c>
      <c r="E323" s="25">
        <v>374166.13</v>
      </c>
      <c r="F323" s="25">
        <v>378664.76</v>
      </c>
      <c r="G323" s="25">
        <v>379108.93</v>
      </c>
      <c r="H323" s="25">
        <v>235093.54</v>
      </c>
      <c r="I323" s="25">
        <v>361807.14</v>
      </c>
      <c r="J323" s="25">
        <v>327288.07</v>
      </c>
      <c r="K323" s="25">
        <v>337270.06</v>
      </c>
      <c r="L323" s="25">
        <v>406371.44</v>
      </c>
      <c r="M323" s="25">
        <v>415240.89</v>
      </c>
      <c r="N323" s="25">
        <v>541267.6</v>
      </c>
      <c r="O323" s="25">
        <f>SUM(C323:N323)</f>
        <v>4532884.18</v>
      </c>
    </row>
    <row r="324" spans="1:15" ht="15">
      <c r="A324" s="12" t="s">
        <v>24</v>
      </c>
      <c r="B324" s="13" t="s">
        <v>8</v>
      </c>
      <c r="C324" s="25">
        <v>251.28</v>
      </c>
      <c r="D324" s="25">
        <v>249.79</v>
      </c>
      <c r="E324" s="25">
        <v>239.85</v>
      </c>
      <c r="F324" s="25">
        <v>254.48</v>
      </c>
      <c r="G324" s="25">
        <v>263.27</v>
      </c>
      <c r="H324" s="25">
        <v>154.77</v>
      </c>
      <c r="I324" s="25">
        <v>201.23</v>
      </c>
      <c r="J324" s="25">
        <v>265.66</v>
      </c>
      <c r="K324" s="25">
        <v>261.45</v>
      </c>
      <c r="L324" s="25">
        <v>260.49</v>
      </c>
      <c r="M324" s="25">
        <v>291.19</v>
      </c>
      <c r="N324" s="25">
        <v>383.88</v>
      </c>
      <c r="O324" s="25">
        <f>IF(O323=0,0,(O323/O321/O449))</f>
        <v>254.57537001329166</v>
      </c>
    </row>
    <row r="325" spans="1:15" ht="15">
      <c r="A325" s="12" t="s">
        <v>24</v>
      </c>
      <c r="B325" s="13" t="s">
        <v>9</v>
      </c>
      <c r="C325" s="26">
        <v>0.054000000000000006</v>
      </c>
      <c r="D325" s="26">
        <v>0.0565</v>
      </c>
      <c r="E325" s="26">
        <v>0.0619</v>
      </c>
      <c r="F325" s="26">
        <v>0.0632</v>
      </c>
      <c r="G325" s="26">
        <v>0.08470000000000001</v>
      </c>
      <c r="H325" s="26">
        <v>0.0408</v>
      </c>
      <c r="I325" s="26">
        <v>0.068</v>
      </c>
      <c r="J325" s="26">
        <v>0.061</v>
      </c>
      <c r="K325" s="26">
        <v>0.047400000000000005</v>
      </c>
      <c r="L325" s="26">
        <v>0.059699999999999996</v>
      </c>
      <c r="M325" s="26">
        <v>0.06559999999999999</v>
      </c>
      <c r="N325" s="26">
        <v>0.0785</v>
      </c>
      <c r="O325" s="26">
        <f>IF(O322=0,0,(O323/O322))</f>
        <v>0.061160219891566295</v>
      </c>
    </row>
    <row r="326" spans="1:15" ht="15">
      <c r="A326" s="14"/>
      <c r="B326" s="15"/>
      <c r="C326" s="29"/>
      <c r="D326" s="29"/>
      <c r="E326" s="29"/>
      <c r="F326" s="29"/>
      <c r="G326" s="29"/>
      <c r="H326" s="30"/>
      <c r="I326" s="30"/>
      <c r="J326" s="30"/>
      <c r="K326" s="30"/>
      <c r="L326" s="30"/>
      <c r="M326" s="30"/>
      <c r="N326" s="30"/>
      <c r="O326" s="29"/>
    </row>
    <row r="327" spans="1:15" ht="15">
      <c r="A327" s="12" t="s">
        <v>24</v>
      </c>
      <c r="B327" s="17" t="s">
        <v>12</v>
      </c>
      <c r="C327" s="24">
        <v>284</v>
      </c>
      <c r="D327" s="24">
        <v>299</v>
      </c>
      <c r="E327" s="24">
        <v>285</v>
      </c>
      <c r="F327" s="24">
        <v>279</v>
      </c>
      <c r="G327" s="24">
        <v>285</v>
      </c>
      <c r="H327" s="24">
        <v>282</v>
      </c>
      <c r="I327" s="24">
        <v>274</v>
      </c>
      <c r="J327" s="24">
        <v>266</v>
      </c>
      <c r="K327" s="24">
        <v>265</v>
      </c>
      <c r="L327" s="24">
        <v>303</v>
      </c>
      <c r="M327" s="24">
        <v>265</v>
      </c>
      <c r="N327" s="24">
        <v>265</v>
      </c>
      <c r="O327" s="24">
        <f>SUM(C327:N327)</f>
        <v>3352</v>
      </c>
    </row>
    <row r="328" spans="1:15" ht="15">
      <c r="A328" s="12" t="s">
        <v>24</v>
      </c>
      <c r="B328" s="13" t="s">
        <v>7</v>
      </c>
      <c r="C328" s="25">
        <v>12460443.05</v>
      </c>
      <c r="D328" s="25">
        <v>13354209.75</v>
      </c>
      <c r="E328" s="25">
        <v>12838307</v>
      </c>
      <c r="F328" s="25">
        <v>12221981.48</v>
      </c>
      <c r="G328" s="25">
        <v>9423027.25</v>
      </c>
      <c r="H328" s="25">
        <v>9676796.75</v>
      </c>
      <c r="I328" s="25">
        <v>12571654</v>
      </c>
      <c r="J328" s="25">
        <v>10714695.5</v>
      </c>
      <c r="K328" s="25">
        <v>13255306.75</v>
      </c>
      <c r="L328" s="25">
        <v>14838287</v>
      </c>
      <c r="M328" s="25">
        <v>14716637.75</v>
      </c>
      <c r="N328" s="25">
        <v>15193518</v>
      </c>
      <c r="O328" s="25">
        <f>SUM(C328:N328)</f>
        <v>151264864.28</v>
      </c>
    </row>
    <row r="329" spans="1:15" ht="15">
      <c r="A329" s="12" t="s">
        <v>24</v>
      </c>
      <c r="B329" s="13" t="s">
        <v>0</v>
      </c>
      <c r="C329" s="25">
        <v>1046196.61</v>
      </c>
      <c r="D329" s="25">
        <v>1068138.63</v>
      </c>
      <c r="E329" s="25">
        <v>1091752.68</v>
      </c>
      <c r="F329" s="25">
        <v>1089784.61</v>
      </c>
      <c r="G329" s="25">
        <v>667048.75</v>
      </c>
      <c r="H329" s="25">
        <v>765026.29</v>
      </c>
      <c r="I329" s="25">
        <v>887062.19</v>
      </c>
      <c r="J329" s="25">
        <v>885199.06</v>
      </c>
      <c r="K329" s="25">
        <v>1043461.46</v>
      </c>
      <c r="L329" s="25">
        <v>1037379.2</v>
      </c>
      <c r="M329" s="25">
        <v>987564.45</v>
      </c>
      <c r="N329" s="25">
        <v>1242930.66</v>
      </c>
      <c r="O329" s="25">
        <f>SUM(C329:N329)</f>
        <v>11811544.59</v>
      </c>
    </row>
    <row r="330" spans="1:15" ht="15">
      <c r="A330" s="12" t="s">
        <v>24</v>
      </c>
      <c r="B330" s="13" t="s">
        <v>8</v>
      </c>
      <c r="C330" s="25">
        <v>118.83</v>
      </c>
      <c r="D330" s="25">
        <v>115.24</v>
      </c>
      <c r="E330" s="25">
        <v>127.69</v>
      </c>
      <c r="F330" s="25">
        <v>126</v>
      </c>
      <c r="G330" s="25">
        <v>78.02</v>
      </c>
      <c r="H330" s="25">
        <v>87.51</v>
      </c>
      <c r="I330" s="25">
        <v>104.43</v>
      </c>
      <c r="J330" s="25">
        <v>118.85</v>
      </c>
      <c r="K330" s="25">
        <v>131.25</v>
      </c>
      <c r="L330" s="25">
        <v>114.12</v>
      </c>
      <c r="M330" s="25">
        <v>120.21</v>
      </c>
      <c r="N330" s="25">
        <v>156.34</v>
      </c>
      <c r="O330" s="25">
        <f>IF(O329=0,0,(O329/O327/O449))</f>
        <v>116.16693910802802</v>
      </c>
    </row>
    <row r="331" spans="1:15" ht="15">
      <c r="A331" s="12" t="s">
        <v>24</v>
      </c>
      <c r="B331" s="13" t="s">
        <v>9</v>
      </c>
      <c r="C331" s="26">
        <v>0.0839</v>
      </c>
      <c r="D331" s="26">
        <v>0.0799</v>
      </c>
      <c r="E331" s="26">
        <v>0.085</v>
      </c>
      <c r="F331" s="26">
        <v>0.0891</v>
      </c>
      <c r="G331" s="26">
        <v>0.0707</v>
      </c>
      <c r="H331" s="26">
        <v>0.079</v>
      </c>
      <c r="I331" s="26">
        <v>0.0705</v>
      </c>
      <c r="J331" s="26">
        <v>0.08259999999999999</v>
      </c>
      <c r="K331" s="26">
        <v>0.0787</v>
      </c>
      <c r="L331" s="26">
        <v>0.0699</v>
      </c>
      <c r="M331" s="26">
        <v>0.06709999999999999</v>
      </c>
      <c r="N331" s="26">
        <v>0.0818</v>
      </c>
      <c r="O331" s="26">
        <f>IF(O328=0,0,(O329/O328))</f>
        <v>0.07808518287588682</v>
      </c>
    </row>
    <row r="332" spans="1:15" ht="15">
      <c r="A332" s="14"/>
      <c r="B332" s="15"/>
      <c r="C332" s="29"/>
      <c r="D332" s="29"/>
      <c r="E332" s="29"/>
      <c r="F332" s="29"/>
      <c r="G332" s="29"/>
      <c r="H332" s="30"/>
      <c r="I332" s="30"/>
      <c r="J332" s="30"/>
      <c r="K332" s="30"/>
      <c r="L332" s="30"/>
      <c r="M332" s="30"/>
      <c r="N332" s="30"/>
      <c r="O332" s="29"/>
    </row>
    <row r="333" spans="1:15" ht="15">
      <c r="A333" s="12" t="s">
        <v>24</v>
      </c>
      <c r="B333" s="17" t="s">
        <v>13</v>
      </c>
      <c r="C333" s="24">
        <v>18</v>
      </c>
      <c r="D333" s="24">
        <v>17</v>
      </c>
      <c r="E333" s="24">
        <v>21</v>
      </c>
      <c r="F333" s="24">
        <v>18</v>
      </c>
      <c r="G333" s="24">
        <v>18</v>
      </c>
      <c r="H333" s="24">
        <v>18</v>
      </c>
      <c r="I333" s="24">
        <v>18</v>
      </c>
      <c r="J333" s="24">
        <v>18</v>
      </c>
      <c r="K333" s="24">
        <v>18</v>
      </c>
      <c r="L333" s="24">
        <v>21</v>
      </c>
      <c r="M333" s="24">
        <v>17</v>
      </c>
      <c r="N333" s="24">
        <v>18</v>
      </c>
      <c r="O333" s="24">
        <f>SUM(C333:N333)</f>
        <v>220</v>
      </c>
    </row>
    <row r="334" spans="1:15" ht="15">
      <c r="A334" s="12" t="s">
        <v>24</v>
      </c>
      <c r="B334" s="13" t="s">
        <v>7</v>
      </c>
      <c r="C334" s="25">
        <v>862052.5</v>
      </c>
      <c r="D334" s="25">
        <v>1005178.5</v>
      </c>
      <c r="E334" s="25">
        <v>901622.5</v>
      </c>
      <c r="F334" s="25">
        <v>725123</v>
      </c>
      <c r="G334" s="25">
        <v>641614.5</v>
      </c>
      <c r="H334" s="25">
        <v>881431</v>
      </c>
      <c r="I334" s="25">
        <v>915943.5</v>
      </c>
      <c r="J334" s="25">
        <v>784237.5</v>
      </c>
      <c r="K334" s="25">
        <v>901879</v>
      </c>
      <c r="L334" s="25">
        <v>1126258.5</v>
      </c>
      <c r="M334" s="25">
        <v>1229153.5</v>
      </c>
      <c r="N334" s="25">
        <v>1277264</v>
      </c>
      <c r="O334" s="25">
        <f>SUM(C334:N334)</f>
        <v>11251758</v>
      </c>
    </row>
    <row r="335" spans="1:15" ht="15">
      <c r="A335" s="12" t="s">
        <v>24</v>
      </c>
      <c r="B335" s="13" t="s">
        <v>0</v>
      </c>
      <c r="C335" s="25">
        <v>47888.48</v>
      </c>
      <c r="D335" s="25">
        <v>59479.26</v>
      </c>
      <c r="E335" s="25">
        <v>59227.02</v>
      </c>
      <c r="F335" s="25">
        <v>53183.96</v>
      </c>
      <c r="G335" s="25">
        <v>37529.48</v>
      </c>
      <c r="H335" s="25">
        <v>44671.1</v>
      </c>
      <c r="I335" s="25">
        <v>57374.07</v>
      </c>
      <c r="J335" s="25">
        <v>53529.41</v>
      </c>
      <c r="K335" s="25">
        <v>41178.62</v>
      </c>
      <c r="L335" s="25">
        <v>72939.84</v>
      </c>
      <c r="M335" s="25">
        <v>83793.27</v>
      </c>
      <c r="N335" s="25">
        <v>70074.5</v>
      </c>
      <c r="O335" s="25">
        <f>SUM(C335:N335)</f>
        <v>680869.01</v>
      </c>
    </row>
    <row r="336" spans="1:15" ht="15">
      <c r="A336" s="12" t="s">
        <v>24</v>
      </c>
      <c r="B336" s="13" t="s">
        <v>8</v>
      </c>
      <c r="C336" s="25">
        <v>85.82</v>
      </c>
      <c r="D336" s="25">
        <v>112.86</v>
      </c>
      <c r="E336" s="25">
        <v>94.01</v>
      </c>
      <c r="F336" s="25">
        <v>95.31</v>
      </c>
      <c r="G336" s="25">
        <v>69.5</v>
      </c>
      <c r="H336" s="25">
        <v>80.06</v>
      </c>
      <c r="I336" s="25">
        <v>102.82</v>
      </c>
      <c r="J336" s="25">
        <v>106.21</v>
      </c>
      <c r="K336" s="25">
        <v>76.26</v>
      </c>
      <c r="L336" s="25">
        <v>115.78</v>
      </c>
      <c r="M336" s="25">
        <v>159</v>
      </c>
      <c r="N336" s="25">
        <v>129.77</v>
      </c>
      <c r="O336" s="25">
        <f>IF(O335=0,0,(O335/O333/O449))</f>
        <v>102.02832317682318</v>
      </c>
    </row>
    <row r="337" spans="1:15" ht="15">
      <c r="A337" s="12" t="s">
        <v>24</v>
      </c>
      <c r="B337" s="13" t="s">
        <v>9</v>
      </c>
      <c r="C337" s="26">
        <v>0.0555</v>
      </c>
      <c r="D337" s="26">
        <v>0.0591</v>
      </c>
      <c r="E337" s="26">
        <v>0.0656</v>
      </c>
      <c r="F337" s="26">
        <v>0.0733</v>
      </c>
      <c r="G337" s="26">
        <v>0.0584</v>
      </c>
      <c r="H337" s="26">
        <v>0.0506</v>
      </c>
      <c r="I337" s="26">
        <v>0.0626</v>
      </c>
      <c r="J337" s="26">
        <v>0.0682</v>
      </c>
      <c r="K337" s="26">
        <v>0.045599999999999995</v>
      </c>
      <c r="L337" s="26">
        <v>0.0647</v>
      </c>
      <c r="M337" s="26">
        <v>0.0681</v>
      </c>
      <c r="N337" s="26">
        <v>0.0548</v>
      </c>
      <c r="O337" s="26">
        <f>IF(O334=0,0,(O335/O334))</f>
        <v>0.060512233732719814</v>
      </c>
    </row>
    <row r="338" spans="1:15" ht="15">
      <c r="A338" s="14"/>
      <c r="B338" s="15"/>
      <c r="C338" s="31"/>
      <c r="D338" s="31"/>
      <c r="E338" s="31"/>
      <c r="F338" s="31"/>
      <c r="G338" s="31"/>
      <c r="H338" s="32"/>
      <c r="I338" s="32"/>
      <c r="J338" s="32"/>
      <c r="K338" s="32"/>
      <c r="L338" s="32"/>
      <c r="M338" s="32"/>
      <c r="N338" s="32"/>
      <c r="O338" s="31"/>
    </row>
    <row r="339" spans="1:15" ht="15">
      <c r="A339" s="12" t="s">
        <v>24</v>
      </c>
      <c r="B339" s="17" t="s">
        <v>14</v>
      </c>
      <c r="C339" s="24">
        <v>595</v>
      </c>
      <c r="D339" s="24">
        <v>620</v>
      </c>
      <c r="E339" s="24">
        <v>602</v>
      </c>
      <c r="F339" s="24">
        <v>571</v>
      </c>
      <c r="G339" s="24">
        <v>595</v>
      </c>
      <c r="H339" s="24">
        <v>606</v>
      </c>
      <c r="I339" s="24">
        <v>644</v>
      </c>
      <c r="J339" s="24">
        <v>570</v>
      </c>
      <c r="K339" s="24">
        <v>598</v>
      </c>
      <c r="L339" s="24">
        <v>664</v>
      </c>
      <c r="M339" s="24">
        <v>600</v>
      </c>
      <c r="N339" s="24">
        <v>600</v>
      </c>
      <c r="O339" s="24">
        <f>SUM(C339:N339)</f>
        <v>7265</v>
      </c>
    </row>
    <row r="340" spans="1:15" ht="15">
      <c r="A340" s="12" t="s">
        <v>24</v>
      </c>
      <c r="B340" s="13" t="s">
        <v>7</v>
      </c>
      <c r="C340" s="25">
        <v>79175087.38</v>
      </c>
      <c r="D340" s="25">
        <v>82493563.86</v>
      </c>
      <c r="E340" s="25">
        <v>77036629.99</v>
      </c>
      <c r="F340" s="25">
        <v>78352264.98</v>
      </c>
      <c r="G340" s="25">
        <v>67830346.98</v>
      </c>
      <c r="H340" s="25">
        <v>75646504.36</v>
      </c>
      <c r="I340" s="25">
        <v>99790144.2</v>
      </c>
      <c r="J340" s="25">
        <v>90113628.92</v>
      </c>
      <c r="K340" s="25">
        <v>99830455.1</v>
      </c>
      <c r="L340" s="25">
        <v>109404835.62</v>
      </c>
      <c r="M340" s="25">
        <v>110722827.98</v>
      </c>
      <c r="N340" s="25">
        <v>111651905.78</v>
      </c>
      <c r="O340" s="25">
        <f>SUM(C340:N340)</f>
        <v>1082048195.15</v>
      </c>
    </row>
    <row r="341" spans="1:15" ht="15">
      <c r="A341" s="12" t="s">
        <v>24</v>
      </c>
      <c r="B341" s="13" t="s">
        <v>0</v>
      </c>
      <c r="C341" s="25">
        <v>5120748.48</v>
      </c>
      <c r="D341" s="25">
        <v>5619394.94</v>
      </c>
      <c r="E341" s="25">
        <v>4989518.24</v>
      </c>
      <c r="F341" s="25">
        <v>5114911.38</v>
      </c>
      <c r="G341" s="25">
        <v>4541378.91</v>
      </c>
      <c r="H341" s="25">
        <v>4903051.34</v>
      </c>
      <c r="I341" s="25">
        <v>5438596.81</v>
      </c>
      <c r="J341" s="25">
        <v>5539545.26</v>
      </c>
      <c r="K341" s="25">
        <v>6251208.93</v>
      </c>
      <c r="L341" s="25">
        <v>6620198.79</v>
      </c>
      <c r="M341" s="25">
        <v>6661796.04</v>
      </c>
      <c r="N341" s="25">
        <v>8189805.18</v>
      </c>
      <c r="O341" s="25">
        <f>SUM(C341:N341)</f>
        <v>68990154.3</v>
      </c>
    </row>
    <row r="342" spans="1:15" ht="15">
      <c r="A342" s="12" t="s">
        <v>24</v>
      </c>
      <c r="B342" s="13" t="s">
        <v>8</v>
      </c>
      <c r="C342" s="25">
        <v>277.62</v>
      </c>
      <c r="D342" s="25">
        <v>292.37</v>
      </c>
      <c r="E342" s="25">
        <v>276.27</v>
      </c>
      <c r="F342" s="25">
        <v>288.96</v>
      </c>
      <c r="G342" s="25">
        <v>254.42</v>
      </c>
      <c r="H342" s="25">
        <v>260.99</v>
      </c>
      <c r="I342" s="25">
        <v>272.42</v>
      </c>
      <c r="J342" s="25">
        <v>347.09</v>
      </c>
      <c r="K342" s="25">
        <v>348.45</v>
      </c>
      <c r="L342" s="25">
        <v>332.34</v>
      </c>
      <c r="M342" s="25">
        <v>358.16</v>
      </c>
      <c r="N342" s="25">
        <v>454.99</v>
      </c>
      <c r="O342" s="25">
        <f>IF(O341=0,0,(O341/O339/O449))</f>
        <v>313.06272418565607</v>
      </c>
    </row>
    <row r="343" spans="1:15" ht="15">
      <c r="A343" s="12" t="s">
        <v>24</v>
      </c>
      <c r="B343" s="13" t="s">
        <v>9</v>
      </c>
      <c r="C343" s="26">
        <v>0.0646</v>
      </c>
      <c r="D343" s="26">
        <v>0.0681</v>
      </c>
      <c r="E343" s="26">
        <v>0.0647</v>
      </c>
      <c r="F343" s="26">
        <v>0.0652</v>
      </c>
      <c r="G343" s="26">
        <v>0.0669</v>
      </c>
      <c r="H343" s="26">
        <v>0.06480000000000001</v>
      </c>
      <c r="I343" s="26">
        <v>0.0545</v>
      </c>
      <c r="J343" s="26">
        <v>0.061399999999999996</v>
      </c>
      <c r="K343" s="26">
        <v>0.0626</v>
      </c>
      <c r="L343" s="26">
        <v>0.0605</v>
      </c>
      <c r="M343" s="26">
        <v>0.0601</v>
      </c>
      <c r="N343" s="26">
        <v>0.0733</v>
      </c>
      <c r="O343" s="26">
        <f>IF(O340=0,0,(O341/O340))</f>
        <v>0.06375885529797141</v>
      </c>
    </row>
    <row r="344" spans="1:15" ht="15">
      <c r="A344" s="14"/>
      <c r="B344" s="15"/>
      <c r="C344" s="31"/>
      <c r="D344" s="31"/>
      <c r="E344" s="31"/>
      <c r="F344" s="31"/>
      <c r="G344" s="31"/>
      <c r="H344" s="32"/>
      <c r="I344" s="32"/>
      <c r="J344" s="32"/>
      <c r="K344" s="32"/>
      <c r="L344" s="32"/>
      <c r="M344" s="32"/>
      <c r="N344" s="32"/>
      <c r="O344" s="31"/>
    </row>
    <row r="345" spans="1:15" ht="15">
      <c r="A345" s="12" t="s">
        <v>24</v>
      </c>
      <c r="B345" s="17" t="s">
        <v>38</v>
      </c>
      <c r="C345" s="24">
        <v>28</v>
      </c>
      <c r="D345" s="24">
        <v>35</v>
      </c>
      <c r="E345" s="24">
        <v>31</v>
      </c>
      <c r="F345" s="24">
        <v>30</v>
      </c>
      <c r="G345" s="24">
        <v>32</v>
      </c>
      <c r="H345" s="24">
        <v>32</v>
      </c>
      <c r="I345" s="24">
        <v>32</v>
      </c>
      <c r="J345" s="24">
        <v>24</v>
      </c>
      <c r="K345" s="24">
        <v>24</v>
      </c>
      <c r="L345" s="24">
        <v>32</v>
      </c>
      <c r="M345" s="24">
        <v>25</v>
      </c>
      <c r="N345" s="24">
        <v>25</v>
      </c>
      <c r="O345" s="24">
        <f>SUM(C345:N345)</f>
        <v>350</v>
      </c>
    </row>
    <row r="346" spans="1:15" ht="15">
      <c r="A346" s="12" t="s">
        <v>24</v>
      </c>
      <c r="B346" s="13" t="s">
        <v>7</v>
      </c>
      <c r="C346" s="25">
        <v>4080776</v>
      </c>
      <c r="D346" s="25">
        <v>4307498</v>
      </c>
      <c r="E346" s="25">
        <v>4078066</v>
      </c>
      <c r="F346" s="25">
        <v>4029189.5</v>
      </c>
      <c r="G346" s="25">
        <v>3369614</v>
      </c>
      <c r="H346" s="25">
        <v>2996366</v>
      </c>
      <c r="I346" s="25">
        <v>3550168</v>
      </c>
      <c r="J346" s="25">
        <v>3171218</v>
      </c>
      <c r="K346" s="25">
        <v>3592288</v>
      </c>
      <c r="L346" s="25">
        <v>3925740</v>
      </c>
      <c r="M346" s="25">
        <v>3091778</v>
      </c>
      <c r="N346" s="25">
        <v>3425082</v>
      </c>
      <c r="O346" s="25">
        <f>SUM(C346:N346)</f>
        <v>43617783.5</v>
      </c>
    </row>
    <row r="347" spans="1:15" ht="15">
      <c r="A347" s="12" t="s">
        <v>24</v>
      </c>
      <c r="B347" s="13" t="s">
        <v>0</v>
      </c>
      <c r="C347" s="25">
        <v>345889.27</v>
      </c>
      <c r="D347" s="25">
        <v>363254.59</v>
      </c>
      <c r="E347" s="25">
        <v>333894.78</v>
      </c>
      <c r="F347" s="25">
        <v>147282.28</v>
      </c>
      <c r="G347" s="25">
        <v>218089.82</v>
      </c>
      <c r="H347" s="25">
        <v>261458.13</v>
      </c>
      <c r="I347" s="25">
        <v>234549.46</v>
      </c>
      <c r="J347" s="25">
        <v>-53612.14</v>
      </c>
      <c r="K347" s="25">
        <v>326885.47</v>
      </c>
      <c r="L347" s="25">
        <v>304112.65</v>
      </c>
      <c r="M347" s="25">
        <v>189916.56</v>
      </c>
      <c r="N347" s="25">
        <v>289943.62</v>
      </c>
      <c r="O347" s="25">
        <f>SUM(C347:N347)</f>
        <v>2961664.49</v>
      </c>
    </row>
    <row r="348" spans="1:15" ht="15">
      <c r="A348" s="12" t="s">
        <v>24</v>
      </c>
      <c r="B348" s="13" t="s">
        <v>8</v>
      </c>
      <c r="C348" s="25">
        <v>398.49</v>
      </c>
      <c r="D348" s="25">
        <v>334.8</v>
      </c>
      <c r="E348" s="25">
        <v>359.03</v>
      </c>
      <c r="F348" s="25">
        <v>158.37</v>
      </c>
      <c r="G348" s="25">
        <v>227.18</v>
      </c>
      <c r="H348" s="25">
        <v>263.57</v>
      </c>
      <c r="I348" s="25">
        <v>236.44</v>
      </c>
      <c r="J348" s="25">
        <v>-79.78</v>
      </c>
      <c r="K348" s="25">
        <v>454.01</v>
      </c>
      <c r="L348" s="25">
        <v>316.78</v>
      </c>
      <c r="M348" s="25">
        <v>245.05</v>
      </c>
      <c r="N348" s="25">
        <v>386.59</v>
      </c>
      <c r="O348" s="25">
        <f>IF(O347=0,0,(O347/O345/O449))</f>
        <v>278.9636882260597</v>
      </c>
    </row>
    <row r="349" spans="1:15" ht="15">
      <c r="A349" s="12" t="s">
        <v>24</v>
      </c>
      <c r="B349" s="13" t="s">
        <v>9</v>
      </c>
      <c r="C349" s="26">
        <v>0.08470000000000001</v>
      </c>
      <c r="D349" s="26">
        <v>0.0843</v>
      </c>
      <c r="E349" s="26">
        <v>0.0818</v>
      </c>
      <c r="F349" s="26">
        <v>0.0365</v>
      </c>
      <c r="G349" s="26">
        <v>0.0647</v>
      </c>
      <c r="H349" s="26">
        <v>0.0872</v>
      </c>
      <c r="I349" s="26">
        <v>0.066</v>
      </c>
      <c r="J349" s="26">
        <v>-0.0169</v>
      </c>
      <c r="K349" s="26">
        <v>0.0909</v>
      </c>
      <c r="L349" s="26">
        <v>0.0774</v>
      </c>
      <c r="M349" s="26">
        <v>0.061399999999999996</v>
      </c>
      <c r="N349" s="26">
        <v>0.08460000000000001</v>
      </c>
      <c r="O349" s="26">
        <f>IF(O346=0,0,(O347/O346))</f>
        <v>0.06790038952804651</v>
      </c>
    </row>
    <row r="350" spans="1:15" ht="15">
      <c r="A350" s="14"/>
      <c r="B350" s="15"/>
      <c r="C350" s="31"/>
      <c r="D350" s="31"/>
      <c r="E350" s="31"/>
      <c r="F350" s="31"/>
      <c r="G350" s="31"/>
      <c r="H350" s="32"/>
      <c r="I350" s="32"/>
      <c r="J350" s="32"/>
      <c r="K350" s="32"/>
      <c r="L350" s="32"/>
      <c r="M350" s="32"/>
      <c r="N350" s="32"/>
      <c r="O350" s="31"/>
    </row>
    <row r="351" spans="1:15" ht="15">
      <c r="A351" s="12" t="s">
        <v>24</v>
      </c>
      <c r="B351" s="17" t="s">
        <v>15</v>
      </c>
      <c r="C351" s="24">
        <v>73</v>
      </c>
      <c r="D351" s="24">
        <v>75</v>
      </c>
      <c r="E351" s="24">
        <v>72</v>
      </c>
      <c r="F351" s="24">
        <v>70</v>
      </c>
      <c r="G351" s="24">
        <v>70</v>
      </c>
      <c r="H351" s="24">
        <v>68</v>
      </c>
      <c r="I351" s="24">
        <v>71</v>
      </c>
      <c r="J351" s="24">
        <v>71</v>
      </c>
      <c r="K351" s="24">
        <v>70</v>
      </c>
      <c r="L351" s="24">
        <v>89</v>
      </c>
      <c r="M351" s="24">
        <v>77</v>
      </c>
      <c r="N351" s="24">
        <v>77</v>
      </c>
      <c r="O351" s="24">
        <f>SUM(C351:N351)</f>
        <v>883</v>
      </c>
    </row>
    <row r="352" spans="1:15" ht="15">
      <c r="A352" s="12" t="s">
        <v>24</v>
      </c>
      <c r="B352" s="13" t="s">
        <v>7</v>
      </c>
      <c r="C352" s="25">
        <v>10707465</v>
      </c>
      <c r="D352" s="25">
        <v>12297135</v>
      </c>
      <c r="E352" s="25">
        <v>12474095</v>
      </c>
      <c r="F352" s="25">
        <v>11276707.5</v>
      </c>
      <c r="G352" s="25">
        <v>9203390</v>
      </c>
      <c r="H352" s="25">
        <v>11214035.01</v>
      </c>
      <c r="I352" s="25">
        <v>12117195</v>
      </c>
      <c r="J352" s="25">
        <v>11695005</v>
      </c>
      <c r="K352" s="25">
        <v>13163433.5</v>
      </c>
      <c r="L352" s="25">
        <v>14943070</v>
      </c>
      <c r="M352" s="25">
        <v>15359880</v>
      </c>
      <c r="N352" s="25">
        <v>15923935</v>
      </c>
      <c r="O352" s="25">
        <f>SUM(C352:N352)</f>
        <v>150375346.01</v>
      </c>
    </row>
    <row r="353" spans="1:15" ht="15">
      <c r="A353" s="12" t="s">
        <v>24</v>
      </c>
      <c r="B353" s="13" t="s">
        <v>0</v>
      </c>
      <c r="C353" s="25">
        <v>801060.41</v>
      </c>
      <c r="D353" s="25">
        <v>884270.17</v>
      </c>
      <c r="E353" s="25">
        <v>632813.71</v>
      </c>
      <c r="F353" s="25">
        <v>843532.42</v>
      </c>
      <c r="G353" s="25">
        <v>593460.22</v>
      </c>
      <c r="H353" s="25">
        <v>699874.25</v>
      </c>
      <c r="I353" s="25">
        <v>536956.47</v>
      </c>
      <c r="J353" s="25">
        <v>1046012.08</v>
      </c>
      <c r="K353" s="25">
        <v>670786.31</v>
      </c>
      <c r="L353" s="25">
        <v>1160387.28</v>
      </c>
      <c r="M353" s="25">
        <v>1029822.44</v>
      </c>
      <c r="N353" s="25">
        <v>1162399.4</v>
      </c>
      <c r="O353" s="25">
        <f>SUM(C353:N353)</f>
        <v>10061375.16</v>
      </c>
    </row>
    <row r="354" spans="1:15" ht="15">
      <c r="A354" s="12" t="s">
        <v>24</v>
      </c>
      <c r="B354" s="13" t="s">
        <v>8</v>
      </c>
      <c r="C354" s="25">
        <v>353.98</v>
      </c>
      <c r="D354" s="25">
        <v>380.33</v>
      </c>
      <c r="E354" s="25">
        <v>292.97</v>
      </c>
      <c r="F354" s="25">
        <v>388.72</v>
      </c>
      <c r="G354" s="25">
        <v>282.6</v>
      </c>
      <c r="H354" s="25">
        <v>332.01</v>
      </c>
      <c r="I354" s="25">
        <v>243.96</v>
      </c>
      <c r="J354" s="25">
        <v>526.16</v>
      </c>
      <c r="K354" s="25">
        <v>319.42</v>
      </c>
      <c r="L354" s="25">
        <v>434.6</v>
      </c>
      <c r="M354" s="25">
        <v>431.43</v>
      </c>
      <c r="N354" s="25">
        <v>503.2</v>
      </c>
      <c r="O354" s="25">
        <f>IF(O353=0,0,(O353/O351/O449))</f>
        <v>375.64403917713094</v>
      </c>
    </row>
    <row r="355" spans="1:15" ht="15">
      <c r="A355" s="12" t="s">
        <v>24</v>
      </c>
      <c r="B355" s="13" t="s">
        <v>9</v>
      </c>
      <c r="C355" s="26">
        <v>0.0748</v>
      </c>
      <c r="D355" s="26">
        <v>0.0719</v>
      </c>
      <c r="E355" s="26">
        <v>0.0507</v>
      </c>
      <c r="F355" s="26">
        <v>0.0748</v>
      </c>
      <c r="G355" s="26">
        <v>0.0644</v>
      </c>
      <c r="H355" s="26">
        <v>0.062400000000000004</v>
      </c>
      <c r="I355" s="26">
        <v>0.0443</v>
      </c>
      <c r="J355" s="26">
        <v>0.0894</v>
      </c>
      <c r="K355" s="26">
        <v>0.0509</v>
      </c>
      <c r="L355" s="26">
        <v>0.0776</v>
      </c>
      <c r="M355" s="26">
        <v>0.067</v>
      </c>
      <c r="N355" s="26">
        <v>0.0729</v>
      </c>
      <c r="O355" s="26">
        <f>IF(O352=0,0,(O353/O352))</f>
        <v>0.06690840903754873</v>
      </c>
    </row>
    <row r="356" spans="1:15" ht="15">
      <c r="A356" s="14"/>
      <c r="B356" s="15"/>
      <c r="C356" s="26"/>
      <c r="D356" s="26"/>
      <c r="E356" s="26"/>
      <c r="F356" s="26"/>
      <c r="G356" s="26"/>
      <c r="H356" s="33"/>
      <c r="I356" s="33"/>
      <c r="J356" s="33"/>
      <c r="K356" s="33"/>
      <c r="L356" s="33"/>
      <c r="M356" s="33"/>
      <c r="N356" s="33"/>
      <c r="O356" s="26"/>
    </row>
    <row r="357" spans="1:15" ht="15">
      <c r="A357" s="12" t="s">
        <v>24</v>
      </c>
      <c r="B357" s="17" t="s">
        <v>41</v>
      </c>
      <c r="C357" s="24">
        <v>27</v>
      </c>
      <c r="D357" s="24">
        <v>27</v>
      </c>
      <c r="E357" s="24">
        <v>24</v>
      </c>
      <c r="F357" s="24">
        <v>26</v>
      </c>
      <c r="G357" s="24">
        <v>27</v>
      </c>
      <c r="H357" s="24">
        <v>42</v>
      </c>
      <c r="I357" s="24">
        <v>37</v>
      </c>
      <c r="J357" s="24">
        <v>29</v>
      </c>
      <c r="K357" s="24">
        <v>30</v>
      </c>
      <c r="L357" s="24">
        <v>44</v>
      </c>
      <c r="M357" s="24">
        <v>32</v>
      </c>
      <c r="N357" s="24">
        <v>35</v>
      </c>
      <c r="O357" s="24">
        <f>SUM(C357:N357)</f>
        <v>380</v>
      </c>
    </row>
    <row r="358" spans="1:15" ht="15">
      <c r="A358" s="12" t="s">
        <v>24</v>
      </c>
      <c r="B358" s="13" t="s">
        <v>7</v>
      </c>
      <c r="C358" s="25">
        <v>10599755</v>
      </c>
      <c r="D358" s="25">
        <v>9288345</v>
      </c>
      <c r="E358" s="25">
        <v>12731895</v>
      </c>
      <c r="F358" s="25">
        <v>11254645</v>
      </c>
      <c r="G358" s="25">
        <v>9373467</v>
      </c>
      <c r="H358" s="25">
        <v>11712359.97</v>
      </c>
      <c r="I358" s="25">
        <v>10158017.39</v>
      </c>
      <c r="J358" s="25">
        <v>8149135</v>
      </c>
      <c r="K358" s="25">
        <v>10647085</v>
      </c>
      <c r="L358" s="25">
        <v>11131580</v>
      </c>
      <c r="M358" s="25">
        <v>11313080</v>
      </c>
      <c r="N358" s="25">
        <v>10563015</v>
      </c>
      <c r="O358" s="25">
        <f>SUM(C358:N358)</f>
        <v>126922379.36</v>
      </c>
    </row>
    <row r="359" spans="1:15" ht="15">
      <c r="A359" s="12" t="s">
        <v>24</v>
      </c>
      <c r="B359" s="13" t="s">
        <v>0</v>
      </c>
      <c r="C359" s="25">
        <v>500960.42</v>
      </c>
      <c r="D359" s="25">
        <v>455915.23</v>
      </c>
      <c r="E359" s="25">
        <v>596647.02</v>
      </c>
      <c r="F359" s="25">
        <v>551042.24</v>
      </c>
      <c r="G359" s="25">
        <v>299101.92</v>
      </c>
      <c r="H359" s="25">
        <v>706434.1</v>
      </c>
      <c r="I359" s="25">
        <v>715152.32</v>
      </c>
      <c r="J359" s="25">
        <v>871996.47</v>
      </c>
      <c r="K359" s="25">
        <v>285763.93</v>
      </c>
      <c r="L359" s="25">
        <v>732449.41</v>
      </c>
      <c r="M359" s="25">
        <v>742442.67</v>
      </c>
      <c r="N359" s="25">
        <v>634764.36</v>
      </c>
      <c r="O359" s="25">
        <f>SUM(C359:N359)</f>
        <v>7092670.09</v>
      </c>
    </row>
    <row r="360" spans="1:15" ht="15">
      <c r="A360" s="12" t="s">
        <v>24</v>
      </c>
      <c r="B360" s="13" t="s">
        <v>8</v>
      </c>
      <c r="C360" s="25">
        <v>598.52</v>
      </c>
      <c r="D360" s="25">
        <v>544.7</v>
      </c>
      <c r="E360" s="25">
        <v>828.68</v>
      </c>
      <c r="F360" s="25">
        <v>683.68</v>
      </c>
      <c r="G360" s="25">
        <v>369.26</v>
      </c>
      <c r="H360" s="25">
        <v>542.58</v>
      </c>
      <c r="I360" s="25">
        <v>623.5</v>
      </c>
      <c r="J360" s="25">
        <v>1073.89</v>
      </c>
      <c r="K360" s="25">
        <v>317.52</v>
      </c>
      <c r="L360" s="25">
        <v>554.89</v>
      </c>
      <c r="M360" s="25">
        <v>748.43</v>
      </c>
      <c r="N360" s="25">
        <v>604.54</v>
      </c>
      <c r="O360" s="25">
        <f>IF(O359=0,0,(O359/O357/O449))</f>
        <v>615.3270754771545</v>
      </c>
    </row>
    <row r="361" spans="1:15" ht="15">
      <c r="A361" s="12" t="s">
        <v>24</v>
      </c>
      <c r="B361" s="13" t="s">
        <v>9</v>
      </c>
      <c r="C361" s="26">
        <v>0.0473</v>
      </c>
      <c r="D361" s="26">
        <v>0.0491</v>
      </c>
      <c r="E361" s="26">
        <v>0.0469</v>
      </c>
      <c r="F361" s="26">
        <v>0.049</v>
      </c>
      <c r="G361" s="26">
        <v>0.0319</v>
      </c>
      <c r="H361" s="26">
        <v>0.0603</v>
      </c>
      <c r="I361" s="26">
        <v>0.0704</v>
      </c>
      <c r="J361" s="26">
        <v>0.107</v>
      </c>
      <c r="K361" s="26">
        <v>0.0268</v>
      </c>
      <c r="L361" s="26">
        <v>0.0658</v>
      </c>
      <c r="M361" s="26">
        <v>0.06559999999999999</v>
      </c>
      <c r="N361" s="26">
        <v>0.0601</v>
      </c>
      <c r="O361" s="26">
        <f>IF(O358=0,0,(O359/O358))</f>
        <v>0.05588195025782252</v>
      </c>
    </row>
    <row r="362" spans="1:15" ht="15">
      <c r="A362" s="14"/>
      <c r="B362" s="15"/>
      <c r="C362" s="26"/>
      <c r="D362" s="26"/>
      <c r="E362" s="26"/>
      <c r="F362" s="26"/>
      <c r="G362" s="26"/>
      <c r="H362" s="33"/>
      <c r="I362" s="33"/>
      <c r="J362" s="33"/>
      <c r="K362" s="33"/>
      <c r="L362" s="33"/>
      <c r="M362" s="33"/>
      <c r="N362" s="33"/>
      <c r="O362" s="26"/>
    </row>
    <row r="363" spans="1:15" ht="15">
      <c r="A363" s="12" t="s">
        <v>24</v>
      </c>
      <c r="B363" s="17" t="s">
        <v>39</v>
      </c>
      <c r="C363" s="24">
        <v>1240</v>
      </c>
      <c r="D363" s="24">
        <v>1230</v>
      </c>
      <c r="E363" s="24">
        <v>1224</v>
      </c>
      <c r="F363" s="24">
        <v>1144</v>
      </c>
      <c r="G363" s="24">
        <v>1202</v>
      </c>
      <c r="H363" s="24">
        <v>1105</v>
      </c>
      <c r="I363" s="24">
        <v>1128</v>
      </c>
      <c r="J363" s="24">
        <v>1150</v>
      </c>
      <c r="K363" s="24">
        <v>1171</v>
      </c>
      <c r="L363" s="24">
        <v>1227</v>
      </c>
      <c r="M363" s="24">
        <v>1526</v>
      </c>
      <c r="N363" s="24">
        <v>1602</v>
      </c>
      <c r="O363" s="24">
        <f>SUM(C363:N363)</f>
        <v>14949</v>
      </c>
    </row>
    <row r="364" spans="1:15" ht="15">
      <c r="A364" s="12" t="s">
        <v>24</v>
      </c>
      <c r="B364" s="13" t="s">
        <v>7</v>
      </c>
      <c r="C364" s="25">
        <v>201980105.91</v>
      </c>
      <c r="D364" s="25">
        <v>205267970.76</v>
      </c>
      <c r="E364" s="25">
        <v>196074441.04</v>
      </c>
      <c r="F364" s="25">
        <v>200194677.4</v>
      </c>
      <c r="G364" s="25">
        <v>183382452.25</v>
      </c>
      <c r="H364" s="25">
        <v>196227879.3</v>
      </c>
      <c r="I364" s="25">
        <v>223656839.78</v>
      </c>
      <c r="J364" s="25">
        <v>202547315.83</v>
      </c>
      <c r="K364" s="25">
        <v>223472018.37</v>
      </c>
      <c r="L364" s="25">
        <v>249912502</v>
      </c>
      <c r="M364" s="25">
        <v>264175265.78</v>
      </c>
      <c r="N364" s="25">
        <v>266181180.35</v>
      </c>
      <c r="O364" s="25">
        <f>SUM(C364:N364)</f>
        <v>2613072648.77</v>
      </c>
    </row>
    <row r="365" spans="1:15" ht="15">
      <c r="A365" s="12" t="s">
        <v>24</v>
      </c>
      <c r="B365" s="13" t="s">
        <v>0</v>
      </c>
      <c r="C365" s="25">
        <v>11348617.68</v>
      </c>
      <c r="D365" s="25">
        <v>12554080.23</v>
      </c>
      <c r="E365" s="25">
        <v>11748314.18</v>
      </c>
      <c r="F365" s="25">
        <v>12208110.4</v>
      </c>
      <c r="G365" s="25">
        <v>10678811.62</v>
      </c>
      <c r="H365" s="25">
        <v>11610879.41</v>
      </c>
      <c r="I365" s="25">
        <v>13420076.5</v>
      </c>
      <c r="J365" s="25">
        <v>11600352.35</v>
      </c>
      <c r="K365" s="25">
        <v>13384826.37</v>
      </c>
      <c r="L365" s="25">
        <v>15564004.01</v>
      </c>
      <c r="M365" s="25">
        <v>14008281.89</v>
      </c>
      <c r="N365" s="25">
        <v>18246938.64</v>
      </c>
      <c r="O365" s="25">
        <f>SUM(C365:N365)</f>
        <v>156373293.27999997</v>
      </c>
    </row>
    <row r="366" spans="1:15" ht="15">
      <c r="A366" s="12" t="s">
        <v>24</v>
      </c>
      <c r="B366" s="13" t="s">
        <v>8</v>
      </c>
      <c r="C366" s="25">
        <v>295.23</v>
      </c>
      <c r="D366" s="25">
        <v>329.24</v>
      </c>
      <c r="E366" s="25">
        <v>319.94</v>
      </c>
      <c r="F366" s="25">
        <v>344.24</v>
      </c>
      <c r="G366" s="25">
        <v>296.14</v>
      </c>
      <c r="H366" s="25">
        <v>338.95</v>
      </c>
      <c r="I366" s="25">
        <v>383.78</v>
      </c>
      <c r="J366" s="25">
        <v>360.26</v>
      </c>
      <c r="K366" s="25">
        <v>381.01</v>
      </c>
      <c r="L366" s="25">
        <v>422.82</v>
      </c>
      <c r="M366" s="25">
        <v>296.12</v>
      </c>
      <c r="N366" s="25">
        <v>379.67</v>
      </c>
      <c r="O366" s="25">
        <f>IF(O365=0,0,(O365/O363/O449))</f>
        <v>344.8500578450247</v>
      </c>
    </row>
    <row r="367" spans="1:15" ht="15">
      <c r="A367" s="12" t="s">
        <v>24</v>
      </c>
      <c r="B367" s="13" t="s">
        <v>9</v>
      </c>
      <c r="C367" s="26">
        <v>0.056100000000000004</v>
      </c>
      <c r="D367" s="26">
        <v>0.0611</v>
      </c>
      <c r="E367" s="26">
        <v>0.0599</v>
      </c>
      <c r="F367" s="26">
        <v>0.060899999999999996</v>
      </c>
      <c r="G367" s="26">
        <v>0.0582</v>
      </c>
      <c r="H367" s="26">
        <v>0.0591</v>
      </c>
      <c r="I367" s="26">
        <v>0.06</v>
      </c>
      <c r="J367" s="26">
        <v>0.0572</v>
      </c>
      <c r="K367" s="26">
        <v>0.059800000000000006</v>
      </c>
      <c r="L367" s="26">
        <v>0.0622</v>
      </c>
      <c r="M367" s="26">
        <v>0.053</v>
      </c>
      <c r="N367" s="26">
        <v>0.06849999999999999</v>
      </c>
      <c r="O367" s="26">
        <f>IF(O364=0,0,(O365/O364))</f>
        <v>0.059842688780048454</v>
      </c>
    </row>
    <row r="368" spans="1:15" ht="15">
      <c r="A368" s="14"/>
      <c r="B368" s="15"/>
      <c r="C368" s="26"/>
      <c r="D368" s="26"/>
      <c r="E368" s="26"/>
      <c r="F368" s="26"/>
      <c r="G368" s="26"/>
      <c r="H368" s="33"/>
      <c r="I368" s="33"/>
      <c r="J368" s="33"/>
      <c r="K368" s="33"/>
      <c r="L368" s="33"/>
      <c r="M368" s="33"/>
      <c r="N368" s="33"/>
      <c r="O368" s="26"/>
    </row>
    <row r="369" spans="1:15" ht="15">
      <c r="A369" s="12" t="s">
        <v>24</v>
      </c>
      <c r="B369" s="17" t="s">
        <v>16</v>
      </c>
      <c r="C369" s="24">
        <v>9</v>
      </c>
      <c r="D369" s="24">
        <v>10</v>
      </c>
      <c r="E369" s="24">
        <v>149</v>
      </c>
      <c r="F369" s="24">
        <v>155</v>
      </c>
      <c r="G369" s="24">
        <v>129</v>
      </c>
      <c r="H369" s="24">
        <v>0</v>
      </c>
      <c r="I369" s="24">
        <v>0</v>
      </c>
      <c r="J369" s="24">
        <v>152</v>
      </c>
      <c r="K369" s="24">
        <v>151</v>
      </c>
      <c r="L369" s="24">
        <v>161</v>
      </c>
      <c r="M369" s="24">
        <v>189</v>
      </c>
      <c r="N369" s="24">
        <v>192</v>
      </c>
      <c r="O369" s="24">
        <f>SUM(C369:N369)</f>
        <v>1297</v>
      </c>
    </row>
    <row r="370" spans="1:15" ht="15">
      <c r="A370" s="12" t="s">
        <v>24</v>
      </c>
      <c r="B370" s="13" t="s">
        <v>0</v>
      </c>
      <c r="C370" s="25">
        <v>0</v>
      </c>
      <c r="D370" s="25">
        <v>0</v>
      </c>
      <c r="E370" s="25">
        <v>3614287.79</v>
      </c>
      <c r="F370" s="25">
        <v>6351829.49</v>
      </c>
      <c r="G370" s="25">
        <v>1951556.82</v>
      </c>
      <c r="H370" s="25">
        <v>0</v>
      </c>
      <c r="I370" s="25">
        <v>0</v>
      </c>
      <c r="J370" s="25">
        <v>4222426.21</v>
      </c>
      <c r="K370" s="25">
        <v>7607408.51</v>
      </c>
      <c r="L370" s="25">
        <v>6735002.9</v>
      </c>
      <c r="M370" s="25">
        <v>10332318.9</v>
      </c>
      <c r="N370" s="25">
        <v>9501944.48</v>
      </c>
      <c r="O370" s="25">
        <f>SUM(C370:N370)</f>
        <v>50316775.099999994</v>
      </c>
    </row>
    <row r="371" spans="1:15" ht="15">
      <c r="A371" s="12" t="s">
        <v>24</v>
      </c>
      <c r="B371" s="13" t="s">
        <v>8</v>
      </c>
      <c r="C371" s="25">
        <v>0</v>
      </c>
      <c r="D371" s="25">
        <v>0</v>
      </c>
      <c r="E371" s="25">
        <v>808.57</v>
      </c>
      <c r="F371" s="25">
        <v>1321.92</v>
      </c>
      <c r="G371" s="25">
        <v>504.28</v>
      </c>
      <c r="H371" s="25">
        <v>0</v>
      </c>
      <c r="I371" s="25">
        <v>0</v>
      </c>
      <c r="J371" s="25">
        <v>992.11</v>
      </c>
      <c r="K371" s="25">
        <v>1679.34</v>
      </c>
      <c r="L371" s="25">
        <v>1394.41</v>
      </c>
      <c r="M371" s="25">
        <v>1763.5</v>
      </c>
      <c r="N371" s="25">
        <v>1649.64</v>
      </c>
      <c r="O371" s="25">
        <f>IF(O370=0,0,(O370/O369/O449))</f>
        <v>1278.947404407466</v>
      </c>
    </row>
    <row r="372" spans="1:15" ht="15">
      <c r="A372" s="12"/>
      <c r="B372" s="15"/>
      <c r="C372" s="27"/>
      <c r="D372" s="27"/>
      <c r="E372" s="27"/>
      <c r="F372" s="27"/>
      <c r="G372" s="27"/>
      <c r="H372" s="28"/>
      <c r="I372" s="28"/>
      <c r="J372" s="28"/>
      <c r="K372" s="28"/>
      <c r="L372" s="28"/>
      <c r="M372" s="28"/>
      <c r="N372" s="28"/>
      <c r="O372" s="27"/>
    </row>
    <row r="373" spans="1:15" ht="15">
      <c r="A373" s="12" t="s">
        <v>24</v>
      </c>
      <c r="B373" s="17" t="s">
        <v>17</v>
      </c>
      <c r="C373" s="24">
        <v>5</v>
      </c>
      <c r="D373" s="24">
        <v>6</v>
      </c>
      <c r="E373" s="24">
        <v>71</v>
      </c>
      <c r="F373" s="24">
        <v>75</v>
      </c>
      <c r="G373" s="24">
        <v>73</v>
      </c>
      <c r="H373" s="24">
        <v>0</v>
      </c>
      <c r="I373" s="24">
        <v>0</v>
      </c>
      <c r="J373" s="24">
        <v>72</v>
      </c>
      <c r="K373" s="24">
        <v>72</v>
      </c>
      <c r="L373" s="24">
        <v>78</v>
      </c>
      <c r="M373" s="24">
        <v>79</v>
      </c>
      <c r="N373" s="24">
        <v>75</v>
      </c>
      <c r="O373" s="24">
        <f>SUM(C373:N373)</f>
        <v>606</v>
      </c>
    </row>
    <row r="374" spans="1:15" ht="15">
      <c r="A374" s="12" t="s">
        <v>24</v>
      </c>
      <c r="B374" s="17" t="s">
        <v>18</v>
      </c>
      <c r="C374" s="25">
        <v>0</v>
      </c>
      <c r="D374" s="25">
        <v>0</v>
      </c>
      <c r="E374" s="25">
        <v>7013292.05</v>
      </c>
      <c r="F374" s="25">
        <v>11303390.22</v>
      </c>
      <c r="G374" s="25">
        <v>4426473.04</v>
      </c>
      <c r="H374" s="25">
        <v>0</v>
      </c>
      <c r="I374" s="25">
        <v>0</v>
      </c>
      <c r="J374" s="25">
        <v>7048090.35</v>
      </c>
      <c r="K374" s="25">
        <v>12163435.35</v>
      </c>
      <c r="L374" s="25">
        <v>12181364.27</v>
      </c>
      <c r="M374" s="25">
        <v>17523148.39</v>
      </c>
      <c r="N374" s="25">
        <v>15768563.3</v>
      </c>
      <c r="O374" s="25">
        <f>SUM(C374:N374)</f>
        <v>87427756.97</v>
      </c>
    </row>
    <row r="375" spans="1:15" ht="15">
      <c r="A375" s="12" t="s">
        <v>24</v>
      </c>
      <c r="B375" s="13" t="s">
        <v>0</v>
      </c>
      <c r="C375" s="25">
        <v>0</v>
      </c>
      <c r="D375" s="25">
        <v>0</v>
      </c>
      <c r="E375" s="25">
        <v>1678633.8</v>
      </c>
      <c r="F375" s="25">
        <v>2904501.97</v>
      </c>
      <c r="G375" s="25">
        <v>1282789.04</v>
      </c>
      <c r="H375" s="25">
        <v>0</v>
      </c>
      <c r="I375" s="25">
        <v>0</v>
      </c>
      <c r="J375" s="25">
        <v>1927653.1</v>
      </c>
      <c r="K375" s="25">
        <v>3414767.6</v>
      </c>
      <c r="L375" s="25">
        <v>2914511.52</v>
      </c>
      <c r="M375" s="25">
        <v>3863848.39</v>
      </c>
      <c r="N375" s="25">
        <v>3594417.3</v>
      </c>
      <c r="O375" s="25">
        <f>SUM(C375:N375)</f>
        <v>21581122.72</v>
      </c>
    </row>
    <row r="376" spans="1:15" ht="15">
      <c r="A376" s="12" t="s">
        <v>24</v>
      </c>
      <c r="B376" s="13" t="s">
        <v>8</v>
      </c>
      <c r="C376" s="25">
        <v>0</v>
      </c>
      <c r="D376" s="25">
        <v>0</v>
      </c>
      <c r="E376" s="25">
        <v>788.09</v>
      </c>
      <c r="F376" s="25">
        <v>1249.25</v>
      </c>
      <c r="G376" s="25">
        <v>585.75</v>
      </c>
      <c r="H376" s="25">
        <v>0</v>
      </c>
      <c r="I376" s="25">
        <v>0</v>
      </c>
      <c r="J376" s="25">
        <v>956.18</v>
      </c>
      <c r="K376" s="25">
        <v>1580.91</v>
      </c>
      <c r="L376" s="25">
        <v>1245.52</v>
      </c>
      <c r="M376" s="25">
        <v>1577.72</v>
      </c>
      <c r="N376" s="25">
        <v>1597.52</v>
      </c>
      <c r="O376" s="25">
        <f>IF(O375=0,0,(O375/O373/O449))</f>
        <v>1174.0356174518552</v>
      </c>
    </row>
    <row r="377" spans="1:15" ht="15">
      <c r="A377" s="12" t="s">
        <v>24</v>
      </c>
      <c r="B377" s="13" t="s">
        <v>9</v>
      </c>
      <c r="C377" s="26">
        <v>0</v>
      </c>
      <c r="D377" s="26">
        <v>0</v>
      </c>
      <c r="E377" s="26">
        <v>0.2393</v>
      </c>
      <c r="F377" s="26">
        <v>0.2569</v>
      </c>
      <c r="G377" s="26">
        <v>0.2897</v>
      </c>
      <c r="H377" s="26">
        <v>0</v>
      </c>
      <c r="I377" s="26">
        <v>0</v>
      </c>
      <c r="J377" s="26">
        <v>0.2735</v>
      </c>
      <c r="K377" s="26">
        <v>0.2807</v>
      </c>
      <c r="L377" s="26">
        <v>0.23920000000000002</v>
      </c>
      <c r="M377" s="26">
        <v>0.22039999999999998</v>
      </c>
      <c r="N377" s="26">
        <v>0.2279</v>
      </c>
      <c r="O377" s="26">
        <f>IF(O374=0,0,(O375/O374))</f>
        <v>0.24684520646463978</v>
      </c>
    </row>
    <row r="378" spans="1:15" ht="15">
      <c r="A378" s="14"/>
      <c r="B378" s="15"/>
      <c r="C378" s="31"/>
      <c r="D378" s="31"/>
      <c r="E378" s="31"/>
      <c r="F378" s="31"/>
      <c r="G378" s="31"/>
      <c r="H378" s="32"/>
      <c r="I378" s="32"/>
      <c r="J378" s="32"/>
      <c r="K378" s="32"/>
      <c r="L378" s="32"/>
      <c r="M378" s="32"/>
      <c r="N378" s="32"/>
      <c r="O378" s="31"/>
    </row>
    <row r="379" spans="1:15" ht="15">
      <c r="A379" s="12" t="s">
        <v>24</v>
      </c>
      <c r="B379" s="17" t="s">
        <v>42</v>
      </c>
      <c r="C379" s="24">
        <v>1</v>
      </c>
      <c r="D379" s="24">
        <v>1</v>
      </c>
      <c r="E379" s="24">
        <v>13</v>
      </c>
      <c r="F379" s="24">
        <v>13</v>
      </c>
      <c r="G379" s="24">
        <v>0</v>
      </c>
      <c r="H379" s="24">
        <v>0</v>
      </c>
      <c r="I379" s="24">
        <v>0</v>
      </c>
      <c r="J379" s="24">
        <v>12</v>
      </c>
      <c r="K379" s="24">
        <v>10</v>
      </c>
      <c r="L379" s="24">
        <v>12</v>
      </c>
      <c r="M379" s="24">
        <v>14</v>
      </c>
      <c r="N379" s="24">
        <v>13</v>
      </c>
      <c r="O379" s="24">
        <f>SUM(C379:N379)</f>
        <v>89</v>
      </c>
    </row>
    <row r="380" spans="1:15" ht="15">
      <c r="A380" s="12" t="s">
        <v>24</v>
      </c>
      <c r="B380" s="17" t="s">
        <v>43</v>
      </c>
      <c r="C380" s="25">
        <v>0</v>
      </c>
      <c r="D380" s="25">
        <v>0</v>
      </c>
      <c r="E380" s="25">
        <v>3878971</v>
      </c>
      <c r="F380" s="25">
        <v>5511405.5</v>
      </c>
      <c r="G380" s="25">
        <v>52071</v>
      </c>
      <c r="H380" s="25">
        <v>0</v>
      </c>
      <c r="I380" s="25">
        <v>0</v>
      </c>
      <c r="J380" s="25">
        <v>3538897.25</v>
      </c>
      <c r="K380" s="25">
        <v>5520965.25</v>
      </c>
      <c r="L380" s="25">
        <v>5603993.01</v>
      </c>
      <c r="M380" s="25">
        <v>7349875.01</v>
      </c>
      <c r="N380" s="25">
        <v>7271330.6</v>
      </c>
      <c r="O380" s="25">
        <f>SUM(C380:N380)</f>
        <v>38727508.62</v>
      </c>
    </row>
    <row r="381" spans="1:15" ht="15">
      <c r="A381" s="12" t="s">
        <v>24</v>
      </c>
      <c r="B381" s="13" t="s">
        <v>0</v>
      </c>
      <c r="C381" s="25">
        <v>0</v>
      </c>
      <c r="D381" s="25">
        <v>0</v>
      </c>
      <c r="E381" s="25">
        <v>693641.5</v>
      </c>
      <c r="F381" s="25">
        <v>1240620.25</v>
      </c>
      <c r="G381" s="25">
        <v>44049.5</v>
      </c>
      <c r="H381" s="25">
        <v>0</v>
      </c>
      <c r="I381" s="25">
        <v>0</v>
      </c>
      <c r="J381" s="25">
        <v>889914.25</v>
      </c>
      <c r="K381" s="25">
        <v>1401082.75</v>
      </c>
      <c r="L381" s="25">
        <v>1146586.26</v>
      </c>
      <c r="M381" s="25">
        <v>1782434.01</v>
      </c>
      <c r="N381" s="25">
        <v>1121999.6</v>
      </c>
      <c r="O381" s="25">
        <f>SUM(C381:N381)</f>
        <v>8320328.119999999</v>
      </c>
    </row>
    <row r="382" spans="1:15" ht="15">
      <c r="A382" s="12" t="s">
        <v>24</v>
      </c>
      <c r="B382" s="13" t="s">
        <v>8</v>
      </c>
      <c r="C382" s="25">
        <v>0</v>
      </c>
      <c r="D382" s="25">
        <v>0</v>
      </c>
      <c r="E382" s="25">
        <v>1778.57</v>
      </c>
      <c r="F382" s="25">
        <v>3078.46</v>
      </c>
      <c r="G382" s="25">
        <v>0</v>
      </c>
      <c r="H382" s="25">
        <v>0</v>
      </c>
      <c r="I382" s="25">
        <v>0</v>
      </c>
      <c r="J382" s="25">
        <v>2648.55</v>
      </c>
      <c r="K382" s="25">
        <v>4670.28</v>
      </c>
      <c r="L382" s="25">
        <v>3184.96</v>
      </c>
      <c r="M382" s="25">
        <v>4106.99</v>
      </c>
      <c r="N382" s="25">
        <v>2876.92</v>
      </c>
      <c r="O382" s="25">
        <f>IF(O381=0,0,(O381/O379/O449))</f>
        <v>3081.9834991974317</v>
      </c>
    </row>
    <row r="383" spans="1:15" ht="15">
      <c r="A383" s="12" t="s">
        <v>24</v>
      </c>
      <c r="B383" s="13" t="s">
        <v>9</v>
      </c>
      <c r="C383" s="26">
        <v>0</v>
      </c>
      <c r="D383" s="26">
        <v>0</v>
      </c>
      <c r="E383" s="26">
        <v>0.1788</v>
      </c>
      <c r="F383" s="26">
        <v>0.22510000000000002</v>
      </c>
      <c r="G383" s="26">
        <v>0.8459</v>
      </c>
      <c r="H383" s="26">
        <v>0</v>
      </c>
      <c r="I383" s="26">
        <v>0</v>
      </c>
      <c r="J383" s="26">
        <v>0.2514</v>
      </c>
      <c r="K383" s="26">
        <v>0.25370000000000004</v>
      </c>
      <c r="L383" s="26">
        <v>0.2046</v>
      </c>
      <c r="M383" s="26">
        <v>0.2425</v>
      </c>
      <c r="N383" s="26">
        <v>0.1543</v>
      </c>
      <c r="O383" s="26">
        <f>IF(O380=0,0,(O381/O380))</f>
        <v>0.21484284469833267</v>
      </c>
    </row>
    <row r="384" spans="1:15" ht="15">
      <c r="A384" s="14"/>
      <c r="B384" s="15"/>
      <c r="C384" s="31"/>
      <c r="D384" s="31"/>
      <c r="E384" s="31"/>
      <c r="F384" s="31"/>
      <c r="G384" s="31"/>
      <c r="H384" s="32"/>
      <c r="I384" s="32"/>
      <c r="J384" s="32"/>
      <c r="K384" s="32"/>
      <c r="L384" s="32"/>
      <c r="M384" s="32"/>
      <c r="N384" s="32"/>
      <c r="O384" s="31"/>
    </row>
    <row r="385" spans="1:15" ht="15">
      <c r="A385" s="12" t="s">
        <v>24</v>
      </c>
      <c r="B385" s="13" t="s">
        <v>36</v>
      </c>
      <c r="C385" s="24">
        <v>2</v>
      </c>
      <c r="D385" s="24">
        <v>2</v>
      </c>
      <c r="E385" s="24">
        <v>19</v>
      </c>
      <c r="F385" s="24">
        <v>21</v>
      </c>
      <c r="G385" s="24">
        <v>21</v>
      </c>
      <c r="H385" s="24">
        <v>0</v>
      </c>
      <c r="I385" s="24">
        <v>0</v>
      </c>
      <c r="J385" s="24">
        <v>19</v>
      </c>
      <c r="K385" s="24">
        <v>20</v>
      </c>
      <c r="L385" s="24">
        <v>21</v>
      </c>
      <c r="M385" s="24">
        <v>21</v>
      </c>
      <c r="N385" s="24">
        <v>21</v>
      </c>
      <c r="O385" s="24">
        <f>SUM(C385:N385)</f>
        <v>167</v>
      </c>
    </row>
    <row r="386" spans="1:15" ht="15">
      <c r="A386" s="12" t="s">
        <v>24</v>
      </c>
      <c r="B386" s="18" t="s">
        <v>37</v>
      </c>
      <c r="C386" s="25">
        <v>0</v>
      </c>
      <c r="D386" s="25">
        <v>0</v>
      </c>
      <c r="E386" s="25">
        <v>2014033.55</v>
      </c>
      <c r="F386" s="25">
        <v>3342743.5</v>
      </c>
      <c r="G386" s="25">
        <v>1245354</v>
      </c>
      <c r="H386" s="25">
        <v>0</v>
      </c>
      <c r="I386" s="25">
        <v>0</v>
      </c>
      <c r="J386" s="25">
        <v>2052080.5</v>
      </c>
      <c r="K386" s="25">
        <v>3517613.8</v>
      </c>
      <c r="L386" s="25">
        <v>3828933.06</v>
      </c>
      <c r="M386" s="25">
        <v>4652408.56</v>
      </c>
      <c r="N386" s="25">
        <v>4900930.06</v>
      </c>
      <c r="O386" s="25">
        <f>SUM(C386:N386)</f>
        <v>25554097.03</v>
      </c>
    </row>
    <row r="387" spans="1:15" ht="15">
      <c r="A387" s="12" t="s">
        <v>24</v>
      </c>
      <c r="B387" s="18" t="s">
        <v>0</v>
      </c>
      <c r="C387" s="25">
        <v>0</v>
      </c>
      <c r="D387" s="25">
        <v>0</v>
      </c>
      <c r="E387" s="25">
        <v>396204.19</v>
      </c>
      <c r="F387" s="25">
        <v>803122.72</v>
      </c>
      <c r="G387" s="25">
        <v>402434.28</v>
      </c>
      <c r="H387" s="25">
        <v>0</v>
      </c>
      <c r="I387" s="25">
        <v>0</v>
      </c>
      <c r="J387" s="25">
        <v>638468.25</v>
      </c>
      <c r="K387" s="25">
        <v>1018457.36</v>
      </c>
      <c r="L387" s="25">
        <v>964682.99</v>
      </c>
      <c r="M387" s="25">
        <v>987583.2</v>
      </c>
      <c r="N387" s="25">
        <v>1216376.46</v>
      </c>
      <c r="O387" s="25">
        <f>SUM(C387:N387)</f>
        <v>6427329.45</v>
      </c>
    </row>
    <row r="388" spans="1:15" ht="15">
      <c r="A388" s="12" t="s">
        <v>24</v>
      </c>
      <c r="B388" s="13" t="s">
        <v>8</v>
      </c>
      <c r="C388" s="25">
        <v>0</v>
      </c>
      <c r="D388" s="25">
        <v>0</v>
      </c>
      <c r="E388" s="25">
        <v>695.1</v>
      </c>
      <c r="F388" s="25">
        <v>1233.68</v>
      </c>
      <c r="G388" s="25">
        <v>638.78</v>
      </c>
      <c r="H388" s="25">
        <v>0</v>
      </c>
      <c r="I388" s="25">
        <v>0</v>
      </c>
      <c r="J388" s="25">
        <v>1200.13</v>
      </c>
      <c r="K388" s="25">
        <v>1697.43</v>
      </c>
      <c r="L388" s="25">
        <v>1531.24</v>
      </c>
      <c r="M388" s="25">
        <v>1517.02</v>
      </c>
      <c r="N388" s="25">
        <v>1930.76</v>
      </c>
      <c r="O388" s="25">
        <f>IF(O387=0,0,(O387/O385/O449))</f>
        <v>1268.8022866355204</v>
      </c>
    </row>
    <row r="389" spans="1:15" ht="15">
      <c r="A389" s="12" t="s">
        <v>24</v>
      </c>
      <c r="B389" s="13" t="s">
        <v>9</v>
      </c>
      <c r="C389" s="26">
        <v>0</v>
      </c>
      <c r="D389" s="26">
        <v>0</v>
      </c>
      <c r="E389" s="26">
        <v>0.1967</v>
      </c>
      <c r="F389" s="26">
        <v>0.2402</v>
      </c>
      <c r="G389" s="26">
        <v>0.3231</v>
      </c>
      <c r="H389" s="26">
        <v>0</v>
      </c>
      <c r="I389" s="26">
        <v>0</v>
      </c>
      <c r="J389" s="26">
        <v>0.3111</v>
      </c>
      <c r="K389" s="26">
        <v>0.2895</v>
      </c>
      <c r="L389" s="26">
        <v>0.2519</v>
      </c>
      <c r="M389" s="26">
        <v>0.2122</v>
      </c>
      <c r="N389" s="26">
        <v>0.2481</v>
      </c>
      <c r="O389" s="26">
        <f>IF(O386=0,0,(O387/O386))</f>
        <v>0.25151855072219703</v>
      </c>
    </row>
    <row r="390" spans="1:15" ht="15">
      <c r="A390" s="14"/>
      <c r="B390" s="15"/>
      <c r="C390" s="31"/>
      <c r="D390" s="31"/>
      <c r="E390" s="31"/>
      <c r="F390" s="31"/>
      <c r="G390" s="31"/>
      <c r="H390" s="32"/>
      <c r="I390" s="32"/>
      <c r="J390" s="32"/>
      <c r="K390" s="32"/>
      <c r="L390" s="32"/>
      <c r="M390" s="32"/>
      <c r="N390" s="32"/>
      <c r="O390" s="31"/>
    </row>
    <row r="391" spans="1:15" ht="15">
      <c r="A391" s="12" t="s">
        <v>24</v>
      </c>
      <c r="B391" s="18" t="s">
        <v>35</v>
      </c>
      <c r="C391" s="24">
        <v>0</v>
      </c>
      <c r="D391" s="24">
        <v>0</v>
      </c>
      <c r="E391" s="24">
        <v>32</v>
      </c>
      <c r="F391" s="24">
        <v>32</v>
      </c>
      <c r="G391" s="24">
        <v>34</v>
      </c>
      <c r="H391" s="24">
        <v>0</v>
      </c>
      <c r="I391" s="24">
        <v>0</v>
      </c>
      <c r="J391" s="24">
        <v>35</v>
      </c>
      <c r="K391" s="24">
        <v>35</v>
      </c>
      <c r="L391" s="24">
        <v>35</v>
      </c>
      <c r="M391" s="24">
        <v>41</v>
      </c>
      <c r="N391" s="24">
        <v>49</v>
      </c>
      <c r="O391" s="24">
        <f>SUM(C391:N391)</f>
        <v>293</v>
      </c>
    </row>
    <row r="392" spans="1:15" ht="15">
      <c r="A392" s="12" t="s">
        <v>24</v>
      </c>
      <c r="B392" s="18" t="s">
        <v>0</v>
      </c>
      <c r="C392" s="25">
        <v>0</v>
      </c>
      <c r="D392" s="25">
        <v>0</v>
      </c>
      <c r="E392" s="25">
        <v>298340</v>
      </c>
      <c r="F392" s="25">
        <v>605740.05</v>
      </c>
      <c r="G392" s="25">
        <v>222274</v>
      </c>
      <c r="H392" s="25">
        <v>0</v>
      </c>
      <c r="I392" s="25">
        <v>0</v>
      </c>
      <c r="J392" s="25">
        <v>352364</v>
      </c>
      <c r="K392" s="25">
        <v>685277</v>
      </c>
      <c r="L392" s="25">
        <v>729142</v>
      </c>
      <c r="M392" s="25">
        <v>880391</v>
      </c>
      <c r="N392" s="25">
        <v>1007305</v>
      </c>
      <c r="O392" s="25">
        <f>SUM(C392:N392)</f>
        <v>4780833.05</v>
      </c>
    </row>
    <row r="393" spans="1:15" ht="15">
      <c r="A393" s="12" t="s">
        <v>24</v>
      </c>
      <c r="B393" s="18" t="s">
        <v>8</v>
      </c>
      <c r="C393" s="25">
        <v>0</v>
      </c>
      <c r="D393" s="25">
        <v>0</v>
      </c>
      <c r="E393" s="25">
        <v>310.77</v>
      </c>
      <c r="F393" s="25">
        <v>610.63</v>
      </c>
      <c r="G393" s="25">
        <v>217.92</v>
      </c>
      <c r="H393" s="25">
        <v>0</v>
      </c>
      <c r="I393" s="25">
        <v>0</v>
      </c>
      <c r="J393" s="25">
        <v>359.56</v>
      </c>
      <c r="K393" s="25">
        <v>652.64</v>
      </c>
      <c r="L393" s="25">
        <v>694.42</v>
      </c>
      <c r="M393" s="25">
        <v>692.68</v>
      </c>
      <c r="N393" s="25">
        <v>685.24</v>
      </c>
      <c r="O393" s="25">
        <f>IF(O392=0,0,(O392/O391)/O449)</f>
        <v>537.9176818062483</v>
      </c>
    </row>
    <row r="394" spans="1:15" ht="15">
      <c r="A394" s="14"/>
      <c r="B394" s="14"/>
      <c r="C394" s="31"/>
      <c r="D394" s="31"/>
      <c r="E394" s="31"/>
      <c r="F394" s="31"/>
      <c r="G394" s="31"/>
      <c r="H394" s="32"/>
      <c r="I394" s="32"/>
      <c r="J394" s="32"/>
      <c r="K394" s="32"/>
      <c r="L394" s="32"/>
      <c r="M394" s="32"/>
      <c r="N394" s="32"/>
      <c r="O394" s="31"/>
    </row>
    <row r="395" spans="1:15" ht="15">
      <c r="A395" s="12" t="s">
        <v>24</v>
      </c>
      <c r="B395" s="13" t="s">
        <v>44</v>
      </c>
      <c r="C395" s="24">
        <v>1</v>
      </c>
      <c r="D395" s="24">
        <v>1</v>
      </c>
      <c r="E395" s="24">
        <v>14</v>
      </c>
      <c r="F395" s="24">
        <v>14</v>
      </c>
      <c r="G395" s="24">
        <v>1</v>
      </c>
      <c r="H395" s="24">
        <v>0</v>
      </c>
      <c r="I395" s="24">
        <v>0</v>
      </c>
      <c r="J395" s="24">
        <v>14</v>
      </c>
      <c r="K395" s="24">
        <v>14</v>
      </c>
      <c r="L395" s="24">
        <v>15</v>
      </c>
      <c r="M395" s="24">
        <v>16</v>
      </c>
      <c r="N395" s="24">
        <v>16</v>
      </c>
      <c r="O395" s="24">
        <f>SUM(C395:N395)</f>
        <v>106</v>
      </c>
    </row>
    <row r="396" spans="1:15" ht="15">
      <c r="A396" s="12" t="s">
        <v>24</v>
      </c>
      <c r="B396" s="18" t="s">
        <v>45</v>
      </c>
      <c r="C396" s="25">
        <v>0</v>
      </c>
      <c r="D396" s="25">
        <v>0</v>
      </c>
      <c r="E396" s="25">
        <v>2175162.3</v>
      </c>
      <c r="F396" s="25">
        <v>3218976.5</v>
      </c>
      <c r="G396" s="25">
        <v>10</v>
      </c>
      <c r="H396" s="25">
        <v>0</v>
      </c>
      <c r="I396" s="25">
        <v>0</v>
      </c>
      <c r="J396" s="25">
        <v>1720702.61</v>
      </c>
      <c r="K396" s="25">
        <v>3864436.8</v>
      </c>
      <c r="L396" s="25">
        <v>3883493.13</v>
      </c>
      <c r="M396" s="25">
        <v>4100052.5</v>
      </c>
      <c r="N396" s="25">
        <v>3750640.57</v>
      </c>
      <c r="O396" s="25">
        <f>SUM(C396:N396)</f>
        <v>22713474.41</v>
      </c>
    </row>
    <row r="397" spans="1:15" ht="15">
      <c r="A397" s="12" t="s">
        <v>24</v>
      </c>
      <c r="B397" s="18" t="s">
        <v>0</v>
      </c>
      <c r="C397" s="25">
        <v>0</v>
      </c>
      <c r="D397" s="25">
        <v>0</v>
      </c>
      <c r="E397" s="25">
        <v>547468.3</v>
      </c>
      <c r="F397" s="25">
        <v>797844.5</v>
      </c>
      <c r="G397" s="25">
        <v>10</v>
      </c>
      <c r="H397" s="25">
        <v>0</v>
      </c>
      <c r="I397" s="25">
        <v>0</v>
      </c>
      <c r="J397" s="25">
        <v>414026.61</v>
      </c>
      <c r="K397" s="25">
        <v>1087823.8</v>
      </c>
      <c r="L397" s="25">
        <v>980080.13</v>
      </c>
      <c r="M397" s="25">
        <v>1190692.5</v>
      </c>
      <c r="N397" s="25">
        <v>919954.57</v>
      </c>
      <c r="O397" s="25">
        <f>SUM(C397:N397)</f>
        <v>5937900.41</v>
      </c>
    </row>
    <row r="398" spans="1:15" ht="15">
      <c r="A398" s="12" t="s">
        <v>24</v>
      </c>
      <c r="B398" s="13" t="s">
        <v>8</v>
      </c>
      <c r="C398" s="25">
        <v>0</v>
      </c>
      <c r="D398" s="25">
        <v>0</v>
      </c>
      <c r="E398" s="25">
        <v>1303.5</v>
      </c>
      <c r="F398" s="25">
        <v>1838.35</v>
      </c>
      <c r="G398" s="25">
        <v>0.33</v>
      </c>
      <c r="H398" s="25">
        <v>0</v>
      </c>
      <c r="I398" s="25">
        <v>0</v>
      </c>
      <c r="J398" s="25">
        <v>1056.19</v>
      </c>
      <c r="K398" s="25">
        <v>2590.06</v>
      </c>
      <c r="L398" s="25">
        <v>2177.96</v>
      </c>
      <c r="M398" s="25">
        <v>2400.59</v>
      </c>
      <c r="N398" s="25">
        <v>1916.57</v>
      </c>
      <c r="O398" s="25">
        <f>IF(O397=0,0,(O397/O395)/O449)</f>
        <v>1846.7448921832886</v>
      </c>
    </row>
    <row r="399" spans="1:15" ht="15">
      <c r="A399" s="12" t="s">
        <v>24</v>
      </c>
      <c r="B399" s="13" t="s">
        <v>9</v>
      </c>
      <c r="C399" s="26">
        <v>0</v>
      </c>
      <c r="D399" s="26">
        <v>0</v>
      </c>
      <c r="E399" s="26">
        <v>0.2516</v>
      </c>
      <c r="F399" s="26">
        <v>0.24780000000000002</v>
      </c>
      <c r="G399" s="26">
        <v>1</v>
      </c>
      <c r="H399" s="26">
        <v>0</v>
      </c>
      <c r="I399" s="26">
        <v>0</v>
      </c>
      <c r="J399" s="26">
        <v>0.24059999999999998</v>
      </c>
      <c r="K399" s="26">
        <v>0.2814</v>
      </c>
      <c r="L399" s="26">
        <v>0.2523</v>
      </c>
      <c r="M399" s="26">
        <v>0.2904</v>
      </c>
      <c r="N399" s="26">
        <v>0.2452</v>
      </c>
      <c r="O399" s="26">
        <f>IF(O396=0,0,(O397/O396))</f>
        <v>0.26142633675567206</v>
      </c>
    </row>
    <row r="400" spans="1:15" ht="15">
      <c r="A400" s="14"/>
      <c r="B400" s="14"/>
      <c r="C400" s="31"/>
      <c r="D400" s="31"/>
      <c r="E400" s="31"/>
      <c r="F400" s="31"/>
      <c r="G400" s="31"/>
      <c r="H400" s="32"/>
      <c r="I400" s="32"/>
      <c r="J400" s="32"/>
      <c r="K400" s="32"/>
      <c r="L400" s="32"/>
      <c r="M400" s="32"/>
      <c r="N400" s="32"/>
      <c r="O400" s="31"/>
    </row>
    <row r="401" spans="1:15" ht="15">
      <c r="A401" s="12" t="s">
        <v>24</v>
      </c>
      <c r="B401" s="39" t="s">
        <v>49</v>
      </c>
      <c r="C401" s="41">
        <v>0</v>
      </c>
      <c r="D401" s="41">
        <v>0</v>
      </c>
      <c r="E401" s="41">
        <v>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24">
        <v>18</v>
      </c>
      <c r="N401" s="24">
        <v>18</v>
      </c>
      <c r="O401" s="24">
        <f>SUM(C401:N401)</f>
        <v>36</v>
      </c>
    </row>
    <row r="402" spans="1:15" ht="15">
      <c r="A402" s="12" t="s">
        <v>24</v>
      </c>
      <c r="B402" s="40" t="s">
        <v>50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25">
        <v>8293605.3</v>
      </c>
      <c r="N402" s="25">
        <v>8975906.8</v>
      </c>
      <c r="O402" s="25">
        <f>SUM(C402:N402)</f>
        <v>17269512.1</v>
      </c>
    </row>
    <row r="403" spans="1:15" ht="15">
      <c r="A403" s="12" t="s">
        <v>24</v>
      </c>
      <c r="B403" s="18" t="s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25">
        <v>1627369.8</v>
      </c>
      <c r="N403" s="25">
        <v>1641891.55</v>
      </c>
      <c r="O403" s="25">
        <f>SUM(C403:N403)</f>
        <v>3269261.35</v>
      </c>
    </row>
    <row r="404" spans="1:15" ht="15">
      <c r="A404" s="12" t="s">
        <v>24</v>
      </c>
      <c r="B404" s="13" t="s">
        <v>8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25">
        <v>2916.43</v>
      </c>
      <c r="N404" s="25">
        <v>3040.54</v>
      </c>
      <c r="O404" s="25">
        <f>IF(O403=0=0,(O403/O401)/O449)</f>
        <v>2993.8290750915753</v>
      </c>
    </row>
    <row r="405" spans="1:15" ht="15">
      <c r="A405" s="12" t="s">
        <v>24</v>
      </c>
      <c r="B405" s="13" t="s">
        <v>9</v>
      </c>
      <c r="C405" s="43"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26">
        <v>0.1962</v>
      </c>
      <c r="N405" s="26">
        <v>0.18289999999999998</v>
      </c>
      <c r="O405" s="26">
        <f>IF(O402=0,0,(O403/O402))</f>
        <v>0.18930826366542225</v>
      </c>
    </row>
    <row r="406" spans="1:15" ht="15">
      <c r="A406" s="14"/>
      <c r="B406" s="14"/>
      <c r="C406" s="31"/>
      <c r="D406" s="31"/>
      <c r="E406" s="31"/>
      <c r="F406" s="31"/>
      <c r="G406" s="31"/>
      <c r="H406" s="32"/>
      <c r="I406" s="32"/>
      <c r="J406" s="32"/>
      <c r="K406" s="32"/>
      <c r="L406" s="32"/>
      <c r="M406" s="32"/>
      <c r="N406" s="32"/>
      <c r="O406" s="31"/>
    </row>
    <row r="407" spans="1:15" ht="15">
      <c r="A407" s="12" t="s">
        <v>24</v>
      </c>
      <c r="B407" s="39" t="s">
        <v>51</v>
      </c>
      <c r="C407" s="41">
        <v>0</v>
      </c>
      <c r="D407" s="41">
        <v>0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24">
        <v>0</v>
      </c>
      <c r="N407" s="24">
        <v>0</v>
      </c>
      <c r="O407" s="24">
        <f>SUM(C407:N407)</f>
        <v>0</v>
      </c>
    </row>
    <row r="408" spans="1:15" ht="15">
      <c r="A408" s="12" t="s">
        <v>24</v>
      </c>
      <c r="B408" s="40" t="s">
        <v>52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25">
        <v>0</v>
      </c>
      <c r="N408" s="25">
        <v>0</v>
      </c>
      <c r="O408" s="25">
        <f>SUM(C408:N408)</f>
        <v>0</v>
      </c>
    </row>
    <row r="409" spans="1:15" ht="15">
      <c r="A409" s="12" t="s">
        <v>24</v>
      </c>
      <c r="B409" s="18" t="s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25">
        <v>0</v>
      </c>
      <c r="N409" s="25">
        <v>0</v>
      </c>
      <c r="O409" s="25">
        <f>SUM(C409:N409)</f>
        <v>0</v>
      </c>
    </row>
    <row r="410" spans="1:15" ht="15">
      <c r="A410" s="12" t="s">
        <v>24</v>
      </c>
      <c r="B410" s="13" t="s">
        <v>8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25">
        <v>0</v>
      </c>
      <c r="N410" s="25">
        <v>0</v>
      </c>
      <c r="O410" s="25" t="b">
        <f>IF(O409=0=0,(O409/O407)/O449)</f>
        <v>0</v>
      </c>
    </row>
    <row r="411" spans="1:15" ht="15">
      <c r="A411" s="12" t="s">
        <v>24</v>
      </c>
      <c r="B411" s="13" t="s">
        <v>9</v>
      </c>
      <c r="C411" s="43">
        <v>0</v>
      </c>
      <c r="D411" s="43">
        <v>0</v>
      </c>
      <c r="E411" s="43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26">
        <v>0</v>
      </c>
      <c r="N411" s="26">
        <v>0</v>
      </c>
      <c r="O411" s="26">
        <f>IF(O408=0,0,(O409/O408))</f>
        <v>0</v>
      </c>
    </row>
    <row r="412" spans="1:15" ht="15">
      <c r="A412" s="14"/>
      <c r="B412" s="14"/>
      <c r="C412" s="31"/>
      <c r="D412" s="31"/>
      <c r="E412" s="31"/>
      <c r="F412" s="31"/>
      <c r="G412" s="31"/>
      <c r="H412" s="32"/>
      <c r="I412" s="32"/>
      <c r="J412" s="32"/>
      <c r="K412" s="32"/>
      <c r="L412" s="32"/>
      <c r="M412" s="32"/>
      <c r="N412" s="32"/>
      <c r="O412" s="31"/>
    </row>
    <row r="413" spans="1:15" ht="15">
      <c r="A413" s="12" t="s">
        <v>24</v>
      </c>
      <c r="B413" s="39" t="s">
        <v>53</v>
      </c>
      <c r="C413" s="41">
        <v>0</v>
      </c>
      <c r="D413" s="41">
        <v>0</v>
      </c>
      <c r="E413" s="41">
        <v>0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24">
        <v>0</v>
      </c>
      <c r="N413" s="24">
        <v>0</v>
      </c>
      <c r="O413" s="24">
        <f>SUM(C413:N413)</f>
        <v>0</v>
      </c>
    </row>
    <row r="414" spans="1:15" ht="15">
      <c r="A414" s="12" t="s">
        <v>24</v>
      </c>
      <c r="B414" s="40" t="s">
        <v>54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25">
        <v>0</v>
      </c>
      <c r="N414" s="25">
        <v>0</v>
      </c>
      <c r="O414" s="25">
        <f>SUM(C414:N414)</f>
        <v>0</v>
      </c>
    </row>
    <row r="415" spans="1:15" ht="15">
      <c r="A415" s="12" t="s">
        <v>24</v>
      </c>
      <c r="B415" s="18" t="s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25">
        <v>0</v>
      </c>
      <c r="N415" s="25">
        <v>0</v>
      </c>
      <c r="O415" s="25">
        <f>SUM(C415:N415)</f>
        <v>0</v>
      </c>
    </row>
    <row r="416" spans="1:15" ht="15">
      <c r="A416" s="12" t="s">
        <v>24</v>
      </c>
      <c r="B416" s="13" t="s">
        <v>8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25">
        <v>0</v>
      </c>
      <c r="N416" s="25">
        <v>0</v>
      </c>
      <c r="O416" s="25" t="b">
        <f>IF(O415=0=0,(O415/O413)/O449)</f>
        <v>0</v>
      </c>
    </row>
    <row r="417" spans="1:15" ht="15">
      <c r="A417" s="12" t="s">
        <v>24</v>
      </c>
      <c r="B417" s="13" t="s">
        <v>9</v>
      </c>
      <c r="C417" s="43">
        <v>0</v>
      </c>
      <c r="D417" s="43">
        <v>0</v>
      </c>
      <c r="E417" s="43">
        <v>0</v>
      </c>
      <c r="F417" s="43">
        <v>0</v>
      </c>
      <c r="G417" s="43">
        <v>0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26">
        <v>0</v>
      </c>
      <c r="N417" s="26">
        <v>0</v>
      </c>
      <c r="O417" s="26">
        <f>IF(O414=0,0,(O415/O414))</f>
        <v>0</v>
      </c>
    </row>
    <row r="418" spans="1:15" ht="15">
      <c r="A418" s="14"/>
      <c r="B418" s="14"/>
      <c r="C418" s="31"/>
      <c r="D418" s="31"/>
      <c r="E418" s="31"/>
      <c r="F418" s="31"/>
      <c r="G418" s="31"/>
      <c r="H418" s="32"/>
      <c r="I418" s="32"/>
      <c r="J418" s="32"/>
      <c r="K418" s="32"/>
      <c r="L418" s="32"/>
      <c r="M418" s="32"/>
      <c r="N418" s="32"/>
      <c r="O418" s="31"/>
    </row>
    <row r="419" spans="1:15" ht="15">
      <c r="A419" s="12" t="s">
        <v>24</v>
      </c>
      <c r="B419" s="39" t="s">
        <v>55</v>
      </c>
      <c r="C419" s="41">
        <v>0</v>
      </c>
      <c r="D419" s="41">
        <v>0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24">
        <v>0</v>
      </c>
      <c r="N419" s="24">
        <v>0</v>
      </c>
      <c r="O419" s="24">
        <f>SUM(C419:N419)</f>
        <v>0</v>
      </c>
    </row>
    <row r="420" spans="1:15" ht="15">
      <c r="A420" s="12" t="s">
        <v>24</v>
      </c>
      <c r="B420" s="40" t="s">
        <v>56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25">
        <v>0</v>
      </c>
      <c r="N420" s="25">
        <v>0</v>
      </c>
      <c r="O420" s="25">
        <f>SUM(C420:N420)</f>
        <v>0</v>
      </c>
    </row>
    <row r="421" spans="1:15" ht="15">
      <c r="A421" s="12" t="s">
        <v>24</v>
      </c>
      <c r="B421" s="18" t="s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25">
        <v>0</v>
      </c>
      <c r="N421" s="25">
        <v>0</v>
      </c>
      <c r="O421" s="25">
        <f>SUM(C421:N421)</f>
        <v>0</v>
      </c>
    </row>
    <row r="422" spans="1:15" ht="15">
      <c r="A422" s="12" t="s">
        <v>24</v>
      </c>
      <c r="B422" s="13" t="s">
        <v>8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25">
        <v>0</v>
      </c>
      <c r="N422" s="25">
        <v>0</v>
      </c>
      <c r="O422" s="25" t="b">
        <f>IF(O421=0=0,(O421/O419)/O449)</f>
        <v>0</v>
      </c>
    </row>
    <row r="423" spans="1:15" ht="15">
      <c r="A423" s="12" t="s">
        <v>24</v>
      </c>
      <c r="B423" s="13" t="s">
        <v>9</v>
      </c>
      <c r="C423" s="43"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26">
        <v>0</v>
      </c>
      <c r="N423" s="26">
        <v>0</v>
      </c>
      <c r="O423" s="26">
        <f>IF(O420=0,0,(O421/O420))</f>
        <v>0</v>
      </c>
    </row>
    <row r="424" spans="1:15" ht="15">
      <c r="A424" s="14"/>
      <c r="B424" s="14"/>
      <c r="C424" s="31"/>
      <c r="D424" s="31"/>
      <c r="E424" s="31"/>
      <c r="F424" s="31"/>
      <c r="G424" s="31"/>
      <c r="H424" s="32"/>
      <c r="I424" s="32"/>
      <c r="J424" s="32"/>
      <c r="K424" s="32"/>
      <c r="L424" s="32"/>
      <c r="M424" s="32"/>
      <c r="N424" s="32"/>
      <c r="O424" s="31"/>
    </row>
    <row r="425" spans="1:15" ht="15">
      <c r="A425" s="12" t="s">
        <v>24</v>
      </c>
      <c r="B425" s="39" t="s">
        <v>57</v>
      </c>
      <c r="C425" s="41">
        <v>0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24">
        <v>0</v>
      </c>
      <c r="N425" s="24">
        <v>0</v>
      </c>
      <c r="O425" s="24">
        <f>SUM(C425:N425)</f>
        <v>0</v>
      </c>
    </row>
    <row r="426" spans="1:15" ht="15">
      <c r="A426" s="12" t="s">
        <v>24</v>
      </c>
      <c r="B426" s="40" t="s">
        <v>58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25">
        <v>0</v>
      </c>
      <c r="N426" s="25">
        <v>0</v>
      </c>
      <c r="O426" s="25">
        <f>SUM(C426:N426)</f>
        <v>0</v>
      </c>
    </row>
    <row r="427" spans="1:15" ht="15">
      <c r="A427" s="12" t="s">
        <v>24</v>
      </c>
      <c r="B427" s="18" t="s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25">
        <v>0</v>
      </c>
      <c r="N427" s="25">
        <v>0</v>
      </c>
      <c r="O427" s="25">
        <f>SUM(C427:N427)</f>
        <v>0</v>
      </c>
    </row>
    <row r="428" spans="1:15" ht="15">
      <c r="A428" s="12" t="s">
        <v>24</v>
      </c>
      <c r="B428" s="13" t="s">
        <v>8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25">
        <v>0</v>
      </c>
      <c r="N428" s="25">
        <v>0</v>
      </c>
      <c r="O428" s="25" t="b">
        <f>IF(O427=0=0,(O427/O425)/O449)</f>
        <v>0</v>
      </c>
    </row>
    <row r="429" spans="1:15" ht="15">
      <c r="A429" s="12" t="s">
        <v>24</v>
      </c>
      <c r="B429" s="13" t="s">
        <v>9</v>
      </c>
      <c r="C429" s="43">
        <v>0</v>
      </c>
      <c r="D429" s="43">
        <v>0</v>
      </c>
      <c r="E429" s="43">
        <v>0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26">
        <v>0</v>
      </c>
      <c r="N429" s="26">
        <v>0</v>
      </c>
      <c r="O429" s="26">
        <f>IF(O426=0,0,(O427/O426))</f>
        <v>0</v>
      </c>
    </row>
    <row r="430" spans="1:15" ht="15">
      <c r="A430" s="14"/>
      <c r="B430" s="14"/>
      <c r="C430" s="31"/>
      <c r="D430" s="31"/>
      <c r="E430" s="31"/>
      <c r="F430" s="31"/>
      <c r="G430" s="31"/>
      <c r="H430" s="32"/>
      <c r="I430" s="32"/>
      <c r="J430" s="32"/>
      <c r="K430" s="32"/>
      <c r="L430" s="32"/>
      <c r="M430" s="32"/>
      <c r="N430" s="32"/>
      <c r="O430" s="31"/>
    </row>
    <row r="431" spans="1:15" ht="15">
      <c r="A431" s="12" t="s">
        <v>24</v>
      </c>
      <c r="B431" s="39" t="s">
        <v>59</v>
      </c>
      <c r="C431" s="41">
        <v>0</v>
      </c>
      <c r="D431" s="41">
        <v>0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24">
        <v>3</v>
      </c>
      <c r="N431" s="24">
        <v>3</v>
      </c>
      <c r="O431" s="24">
        <f>SUM(C431:N431)</f>
        <v>6</v>
      </c>
    </row>
    <row r="432" spans="1:15" ht="15">
      <c r="A432" s="12" t="s">
        <v>24</v>
      </c>
      <c r="B432" s="40" t="s">
        <v>61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25">
        <v>4638.63</v>
      </c>
      <c r="N432" s="25">
        <v>27061.72</v>
      </c>
      <c r="O432" s="25">
        <f>SUM(C432:N432)</f>
        <v>31700.350000000002</v>
      </c>
    </row>
    <row r="433" spans="1:15" ht="15">
      <c r="A433" s="12" t="s">
        <v>24</v>
      </c>
      <c r="B433" s="18" t="s">
        <v>0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25">
        <v>-4488.7</v>
      </c>
      <c r="N433" s="25">
        <v>3631.09</v>
      </c>
      <c r="O433" s="25">
        <f>SUM(C433:N433)</f>
        <v>-857.6099999999997</v>
      </c>
    </row>
    <row r="434" spans="1:15" ht="15">
      <c r="A434" s="12" t="s">
        <v>24</v>
      </c>
      <c r="B434" s="13" t="s">
        <v>8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25">
        <v>-48.27</v>
      </c>
      <c r="N434" s="25">
        <v>40.35</v>
      </c>
      <c r="O434" s="25">
        <f>IF(O433=0,0,(O433/O431)/O449)</f>
        <v>-4.712142857142855</v>
      </c>
    </row>
    <row r="435" spans="1:15" ht="15">
      <c r="A435" s="12" t="s">
        <v>24</v>
      </c>
      <c r="B435" s="13" t="s">
        <v>9</v>
      </c>
      <c r="C435" s="43">
        <v>0</v>
      </c>
      <c r="D435" s="43">
        <v>0</v>
      </c>
      <c r="E435" s="43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26">
        <v>-0.9676</v>
      </c>
      <c r="N435" s="26">
        <v>0.1341</v>
      </c>
      <c r="O435" s="26">
        <f>IF(O432=0,0,(O433/O432))</f>
        <v>-0.02705364451812045</v>
      </c>
    </row>
    <row r="436" spans="1:15" ht="15">
      <c r="A436" s="14"/>
      <c r="B436" s="14"/>
      <c r="C436" s="31"/>
      <c r="D436" s="31"/>
      <c r="E436" s="31"/>
      <c r="F436" s="31"/>
      <c r="G436" s="31"/>
      <c r="H436" s="32"/>
      <c r="I436" s="32"/>
      <c r="J436" s="32"/>
      <c r="K436" s="32"/>
      <c r="L436" s="32"/>
      <c r="M436" s="32"/>
      <c r="N436" s="32"/>
      <c r="O436" s="31"/>
    </row>
    <row r="437" spans="1:15" ht="15">
      <c r="A437" s="12" t="s">
        <v>24</v>
      </c>
      <c r="B437" s="39" t="s">
        <v>60</v>
      </c>
      <c r="C437" s="41">
        <v>0</v>
      </c>
      <c r="D437" s="41">
        <v>0</v>
      </c>
      <c r="E437" s="41">
        <v>0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24">
        <v>0</v>
      </c>
      <c r="N437" s="24">
        <v>0</v>
      </c>
      <c r="O437" s="24">
        <f>SUM(C437:N437)</f>
        <v>0</v>
      </c>
    </row>
    <row r="438" spans="1:15" ht="15">
      <c r="A438" s="12" t="s">
        <v>24</v>
      </c>
      <c r="B438" s="40" t="s">
        <v>62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25">
        <v>0</v>
      </c>
      <c r="N438" s="25">
        <v>0</v>
      </c>
      <c r="O438" s="25">
        <f>SUM(C438:N438)</f>
        <v>0</v>
      </c>
    </row>
    <row r="439" spans="1:15" ht="15">
      <c r="A439" s="12" t="s">
        <v>24</v>
      </c>
      <c r="B439" s="18" t="s">
        <v>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25">
        <v>0</v>
      </c>
      <c r="N439" s="25">
        <v>0</v>
      </c>
      <c r="O439" s="25">
        <f>SUM(C439:N439)</f>
        <v>0</v>
      </c>
    </row>
    <row r="440" spans="1:15" ht="15">
      <c r="A440" s="12" t="s">
        <v>24</v>
      </c>
      <c r="B440" s="13" t="s">
        <v>8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25">
        <v>0</v>
      </c>
      <c r="N440" s="25">
        <v>0</v>
      </c>
      <c r="O440" s="25" t="b">
        <f>IF(O439=0=0,(O439/O437)/O449)</f>
        <v>0</v>
      </c>
    </row>
    <row r="441" spans="1:15" ht="15">
      <c r="A441" s="12" t="s">
        <v>24</v>
      </c>
      <c r="B441" s="13" t="s">
        <v>9</v>
      </c>
      <c r="C441" s="43">
        <v>0</v>
      </c>
      <c r="D441" s="43">
        <v>0</v>
      </c>
      <c r="E441" s="43">
        <v>0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26">
        <v>0</v>
      </c>
      <c r="N441" s="26">
        <v>0</v>
      </c>
      <c r="O441" s="26">
        <f>IF(O438=0,0,(O439/O438))</f>
        <v>0</v>
      </c>
    </row>
    <row r="442" spans="1:15" ht="15">
      <c r="A442" s="14"/>
      <c r="B442" s="14"/>
      <c r="C442" s="34"/>
      <c r="D442" s="34"/>
      <c r="E442" s="34"/>
      <c r="F442" s="34"/>
      <c r="G442" s="34"/>
      <c r="H442" s="28"/>
      <c r="I442" s="28"/>
      <c r="J442" s="28"/>
      <c r="K442" s="28"/>
      <c r="L442" s="28"/>
      <c r="M442" s="28"/>
      <c r="N442" s="28"/>
      <c r="O442" s="34"/>
    </row>
    <row r="443" spans="1:15" ht="15">
      <c r="A443" s="12" t="s">
        <v>24</v>
      </c>
      <c r="B443" s="15" t="s">
        <v>19</v>
      </c>
      <c r="C443" s="24">
        <v>5596</v>
      </c>
      <c r="D443" s="24">
        <v>5577</v>
      </c>
      <c r="E443" s="24">
        <v>5717</v>
      </c>
      <c r="F443" s="24">
        <v>5508</v>
      </c>
      <c r="G443" s="24">
        <v>5712</v>
      </c>
      <c r="H443" s="24">
        <v>5425</v>
      </c>
      <c r="I443" s="24">
        <v>5500</v>
      </c>
      <c r="J443" s="24">
        <v>5498</v>
      </c>
      <c r="K443" s="24">
        <v>5632</v>
      </c>
      <c r="L443" s="24">
        <v>5827</v>
      </c>
      <c r="M443" s="24">
        <v>6105</v>
      </c>
      <c r="N443" s="24">
        <v>6273</v>
      </c>
      <c r="O443" s="24">
        <f>SUM(C443:N443)</f>
        <v>68370</v>
      </c>
    </row>
    <row r="444" spans="1:15" ht="15">
      <c r="A444" s="12" t="s">
        <v>24</v>
      </c>
      <c r="B444" s="17" t="s">
        <v>20</v>
      </c>
      <c r="C444" s="25">
        <v>41969425.77</v>
      </c>
      <c r="D444" s="25">
        <v>44664459.56</v>
      </c>
      <c r="E444" s="25">
        <v>45920443.47</v>
      </c>
      <c r="F444" s="25">
        <v>48826486.79</v>
      </c>
      <c r="G444" s="25">
        <v>37830086.1</v>
      </c>
      <c r="H444" s="25">
        <v>38935986.07</v>
      </c>
      <c r="I444" s="25">
        <v>45310178.1</v>
      </c>
      <c r="J444" s="25">
        <v>45629558.76</v>
      </c>
      <c r="K444" s="25">
        <v>55525802.66</v>
      </c>
      <c r="L444" s="25">
        <v>59897726.25</v>
      </c>
      <c r="M444" s="25">
        <v>58500827.2</v>
      </c>
      <c r="N444" s="25">
        <v>71757822.29</v>
      </c>
      <c r="O444" s="25">
        <f>SUM(C444:N444)</f>
        <v>594768803.02</v>
      </c>
    </row>
    <row r="445" spans="1:15" ht="15">
      <c r="A445" s="12" t="s">
        <v>24</v>
      </c>
      <c r="B445" s="17" t="s">
        <v>8</v>
      </c>
      <c r="C445" s="25">
        <v>241.93</v>
      </c>
      <c r="D445" s="25">
        <v>258.34</v>
      </c>
      <c r="E445" s="25">
        <v>267.74</v>
      </c>
      <c r="F445" s="25">
        <v>285.96</v>
      </c>
      <c r="G445" s="25">
        <v>220.76</v>
      </c>
      <c r="H445" s="25">
        <v>231.52</v>
      </c>
      <c r="I445" s="25">
        <v>265.75</v>
      </c>
      <c r="J445" s="25">
        <v>296.4</v>
      </c>
      <c r="K445" s="25">
        <v>328.63</v>
      </c>
      <c r="L445" s="25">
        <v>342.64</v>
      </c>
      <c r="M445" s="25">
        <v>309.11</v>
      </c>
      <c r="N445" s="25">
        <v>381.31</v>
      </c>
      <c r="O445" s="25">
        <f>IF(O443=0,0,(O444/O443/O449))</f>
        <v>286.7889825497013</v>
      </c>
    </row>
    <row r="446" spans="1:15" ht="15">
      <c r="A446" s="14"/>
      <c r="B446" s="17"/>
      <c r="C446" s="29"/>
      <c r="D446" s="29"/>
      <c r="E446" s="29"/>
      <c r="F446" s="29"/>
      <c r="G446" s="29"/>
      <c r="H446" s="30"/>
      <c r="I446" s="30"/>
      <c r="J446" s="30"/>
      <c r="K446" s="30"/>
      <c r="L446" s="30"/>
      <c r="M446" s="30"/>
      <c r="N446" s="30"/>
      <c r="O446" s="29"/>
    </row>
    <row r="447" spans="1:15" ht="15">
      <c r="A447" s="12" t="s">
        <v>24</v>
      </c>
      <c r="B447" s="17" t="s">
        <v>21</v>
      </c>
      <c r="C447" s="25">
        <v>1316472.81</v>
      </c>
      <c r="D447" s="25">
        <v>5473709.16</v>
      </c>
      <c r="E447" s="25">
        <v>7139373.43</v>
      </c>
      <c r="F447" s="25">
        <v>8063652.03</v>
      </c>
      <c r="G447" s="25">
        <v>6428657.82</v>
      </c>
      <c r="H447" s="35">
        <v>6762005.25</v>
      </c>
      <c r="I447" s="35">
        <v>8040588.98</v>
      </c>
      <c r="J447" s="35">
        <v>8446901.31</v>
      </c>
      <c r="K447" s="35">
        <v>10420319.53</v>
      </c>
      <c r="L447" s="35">
        <v>11526958.91</v>
      </c>
      <c r="M447" s="35">
        <v>11253993.3</v>
      </c>
      <c r="N447" s="35">
        <v>14012370.3</v>
      </c>
      <c r="O447" s="25">
        <f>SUM(C447:N447)</f>
        <v>98885002.83</v>
      </c>
    </row>
    <row r="448" spans="1:15" ht="15">
      <c r="A448" s="12" t="s">
        <v>24</v>
      </c>
      <c r="B448" s="17" t="s">
        <v>46</v>
      </c>
      <c r="C448" s="24">
        <v>15</v>
      </c>
      <c r="D448" s="24">
        <v>15</v>
      </c>
      <c r="E448" s="24">
        <v>15</v>
      </c>
      <c r="F448" s="24">
        <f>18-3</f>
        <v>15</v>
      </c>
      <c r="G448" s="24">
        <v>15</v>
      </c>
      <c r="H448" s="36">
        <v>15</v>
      </c>
      <c r="I448" s="36">
        <v>15</v>
      </c>
      <c r="J448" s="36">
        <v>15</v>
      </c>
      <c r="K448" s="36">
        <v>15</v>
      </c>
      <c r="L448" s="36">
        <v>15</v>
      </c>
      <c r="M448" s="36">
        <v>15</v>
      </c>
      <c r="N448" s="36">
        <v>15</v>
      </c>
      <c r="O448" s="24">
        <f>AVERAGE(C448:N448)</f>
        <v>15</v>
      </c>
    </row>
    <row r="449" spans="1:15" ht="15">
      <c r="A449" s="12" t="s">
        <v>24</v>
      </c>
      <c r="B449" s="17" t="s">
        <v>22</v>
      </c>
      <c r="C449" s="37">
        <v>31</v>
      </c>
      <c r="D449" s="37">
        <v>31</v>
      </c>
      <c r="E449" s="37">
        <v>30</v>
      </c>
      <c r="F449" s="37">
        <v>31</v>
      </c>
      <c r="G449" s="37">
        <v>30</v>
      </c>
      <c r="H449" s="38">
        <v>31</v>
      </c>
      <c r="I449" s="38">
        <v>31</v>
      </c>
      <c r="J449" s="38">
        <v>28</v>
      </c>
      <c r="K449" s="38">
        <v>30</v>
      </c>
      <c r="L449" s="38">
        <v>30</v>
      </c>
      <c r="M449" s="38">
        <v>31</v>
      </c>
      <c r="N449" s="38">
        <v>30</v>
      </c>
      <c r="O449" s="37">
        <f>(((C448*C449)+(D448*D449)+(E448*E449)+(F448*F449)+(G448*G449)+(H448*H449)+(I448*I449)+(J448*J449)+(K448*K449)+(L448*L449)+(M448*M449)+(N448*N449))/$O$448)/COUNTIF(C449:N449,"&gt;0")</f>
        <v>30.333333333333332</v>
      </c>
    </row>
    <row r="450" spans="1:15" ht="15">
      <c r="A450" s="12"/>
      <c r="B450" s="17"/>
      <c r="C450" s="19"/>
      <c r="D450" s="19"/>
      <c r="E450" s="19"/>
      <c r="F450" s="19"/>
      <c r="G450" s="19"/>
      <c r="H450" s="23"/>
      <c r="K450" s="19"/>
      <c r="L450" s="19"/>
      <c r="M450" s="19"/>
      <c r="N450" s="19"/>
      <c r="O450" s="19"/>
    </row>
    <row r="451" spans="1:15" ht="20.25">
      <c r="A451" s="20"/>
      <c r="B451" s="21"/>
      <c r="C451" s="16"/>
      <c r="D451" s="16"/>
      <c r="E451" s="16"/>
      <c r="F451" s="16"/>
      <c r="G451" s="16"/>
      <c r="K451" s="16"/>
      <c r="L451" s="16"/>
      <c r="M451" s="16"/>
      <c r="N451" s="16"/>
      <c r="O451" s="16"/>
    </row>
    <row r="452" spans="1:15" ht="15">
      <c r="A452" s="14"/>
      <c r="B452" s="12"/>
      <c r="C452" s="22" t="s">
        <v>31</v>
      </c>
      <c r="D452" s="22" t="s">
        <v>32</v>
      </c>
      <c r="E452" s="22" t="s">
        <v>47</v>
      </c>
      <c r="F452" s="22" t="s">
        <v>1</v>
      </c>
      <c r="G452" s="22" t="s">
        <v>2</v>
      </c>
      <c r="H452" s="1" t="s">
        <v>3</v>
      </c>
      <c r="I452" s="1" t="s">
        <v>4</v>
      </c>
      <c r="J452" s="1" t="s">
        <v>27</v>
      </c>
      <c r="K452" s="22" t="s">
        <v>28</v>
      </c>
      <c r="L452" s="22" t="s">
        <v>29</v>
      </c>
      <c r="M452" s="22" t="s">
        <v>30</v>
      </c>
      <c r="N452" s="22" t="s">
        <v>40</v>
      </c>
      <c r="O452" s="22" t="s">
        <v>26</v>
      </c>
    </row>
    <row r="453" spans="1:15" ht="15">
      <c r="A453" s="12" t="s">
        <v>25</v>
      </c>
      <c r="B453" s="13" t="s">
        <v>6</v>
      </c>
      <c r="C453" s="24">
        <f aca="true" t="shared" si="140" ref="C453:D455">SUM(C459+C465+C471+C477+C483+C489+C495+C501+C507+C513)</f>
        <v>1535</v>
      </c>
      <c r="D453" s="24">
        <f t="shared" si="140"/>
        <v>1524</v>
      </c>
      <c r="E453" s="24">
        <f aca="true" t="shared" si="141" ref="E453:F455">SUM(E459+E465+E471+E477+E483+E489+E495+E501+E507+E513)</f>
        <v>1513</v>
      </c>
      <c r="F453" s="24">
        <f t="shared" si="141"/>
        <v>1479</v>
      </c>
      <c r="G453" s="24">
        <f aca="true" t="shared" si="142" ref="G453:H455">SUM(G459+G465+G471+G477+G483+G489+G495+G501+G507+G513)</f>
        <v>1450</v>
      </c>
      <c r="H453" s="24">
        <f t="shared" si="142"/>
        <v>1500</v>
      </c>
      <c r="I453" s="24">
        <f aca="true" t="shared" si="143" ref="I453:J455">SUM(I459+I465+I471+I477+I483+I489+I495+I501+I507+I513)</f>
        <v>1507</v>
      </c>
      <c r="J453" s="24">
        <f t="shared" si="143"/>
        <v>1497</v>
      </c>
      <c r="K453" s="24">
        <f aca="true" t="shared" si="144" ref="K453:N455">SUM(K459+K465+K471+K477+K483+K489+K495+K501+K507+K513)</f>
        <v>1502</v>
      </c>
      <c r="L453" s="24">
        <f t="shared" si="144"/>
        <v>1494</v>
      </c>
      <c r="M453" s="24">
        <f t="shared" si="144"/>
        <v>1668</v>
      </c>
      <c r="N453" s="24">
        <f t="shared" si="144"/>
        <v>1685</v>
      </c>
      <c r="O453" s="24">
        <f>SUM(C453:N453)</f>
        <v>18354</v>
      </c>
    </row>
    <row r="454" spans="1:15" ht="15">
      <c r="A454" s="12" t="s">
        <v>25</v>
      </c>
      <c r="B454" s="13" t="s">
        <v>7</v>
      </c>
      <c r="C454" s="25">
        <f t="shared" si="140"/>
        <v>87736205.83</v>
      </c>
      <c r="D454" s="25">
        <f t="shared" si="140"/>
        <v>85615056.6</v>
      </c>
      <c r="E454" s="25">
        <f t="shared" si="141"/>
        <v>81234373.47999999</v>
      </c>
      <c r="F454" s="25">
        <f t="shared" si="141"/>
        <v>81153592.46000001</v>
      </c>
      <c r="G454" s="25">
        <f t="shared" si="142"/>
        <v>70020322.69999999</v>
      </c>
      <c r="H454" s="25">
        <f t="shared" si="142"/>
        <v>69062998.78</v>
      </c>
      <c r="I454" s="25">
        <f t="shared" si="143"/>
        <v>82007099.76</v>
      </c>
      <c r="J454" s="25">
        <f t="shared" si="143"/>
        <v>73930459.54</v>
      </c>
      <c r="K454" s="25">
        <f t="shared" si="144"/>
        <v>83594503.67</v>
      </c>
      <c r="L454" s="25">
        <f t="shared" si="144"/>
        <v>86570594.34</v>
      </c>
      <c r="M454" s="25">
        <f t="shared" si="144"/>
        <v>96003267.39999999</v>
      </c>
      <c r="N454" s="25">
        <f t="shared" si="144"/>
        <v>86055993.9</v>
      </c>
      <c r="O454" s="25">
        <f>SUM(C454:N454)</f>
        <v>982984468.4599999</v>
      </c>
    </row>
    <row r="455" spans="1:15" ht="15">
      <c r="A455" s="12" t="s">
        <v>25</v>
      </c>
      <c r="B455" s="13" t="s">
        <v>0</v>
      </c>
      <c r="C455" s="25">
        <f t="shared" si="140"/>
        <v>6654908.600000001</v>
      </c>
      <c r="D455" s="25">
        <f t="shared" si="140"/>
        <v>6243327.48</v>
      </c>
      <c r="E455" s="25">
        <f t="shared" si="141"/>
        <v>6634596.71</v>
      </c>
      <c r="F455" s="25">
        <f t="shared" si="141"/>
        <v>4726440.7</v>
      </c>
      <c r="G455" s="25">
        <f t="shared" si="142"/>
        <v>7015525.359999999</v>
      </c>
      <c r="H455" s="25">
        <f t="shared" si="142"/>
        <v>5073948.5600000005</v>
      </c>
      <c r="I455" s="25">
        <f t="shared" si="143"/>
        <v>6302764.879999999</v>
      </c>
      <c r="J455" s="25">
        <f t="shared" si="143"/>
        <v>5630973.180000001</v>
      </c>
      <c r="K455" s="25">
        <f t="shared" si="144"/>
        <v>6571412.5600000005</v>
      </c>
      <c r="L455" s="25">
        <f t="shared" si="144"/>
        <v>6610731.5200000005</v>
      </c>
      <c r="M455" s="25">
        <f t="shared" si="144"/>
        <v>7577165.15</v>
      </c>
      <c r="N455" s="25">
        <f t="shared" si="144"/>
        <v>6735698.33</v>
      </c>
      <c r="O455" s="25">
        <f>SUM(C455:N455)</f>
        <v>75777493.03000002</v>
      </c>
    </row>
    <row r="456" spans="1:15" ht="15">
      <c r="A456" s="12" t="s">
        <v>25</v>
      </c>
      <c r="B456" s="13" t="s">
        <v>8</v>
      </c>
      <c r="C456" s="25">
        <f aca="true" t="shared" si="145" ref="C456:I456">IF(C599=0,0,(C455/C453/C599))</f>
        <v>139.85307554901755</v>
      </c>
      <c r="D456" s="25">
        <f t="shared" si="145"/>
        <v>132.15069596139193</v>
      </c>
      <c r="E456" s="25">
        <f t="shared" si="145"/>
        <v>146.16868715576118</v>
      </c>
      <c r="F456" s="25">
        <f t="shared" si="145"/>
        <v>103.08710549848416</v>
      </c>
      <c r="G456" s="25">
        <f t="shared" si="145"/>
        <v>161.27644505747125</v>
      </c>
      <c r="H456" s="25">
        <f t="shared" si="145"/>
        <v>109.11717333333335</v>
      </c>
      <c r="I456" s="25">
        <f t="shared" si="145"/>
        <v>134.91373333047923</v>
      </c>
      <c r="J456" s="25">
        <f aca="true" t="shared" si="146" ref="J456:O456">IF(J599=0,0,(J455/J453/J599))</f>
        <v>134.33946893787578</v>
      </c>
      <c r="K456" s="25">
        <f t="shared" si="146"/>
        <v>141.13252351703105</v>
      </c>
      <c r="L456" s="25">
        <f t="shared" si="146"/>
        <v>152.58116419701796</v>
      </c>
      <c r="M456" s="25">
        <f t="shared" si="146"/>
        <v>146.5375792914056</v>
      </c>
      <c r="N456" s="25">
        <f t="shared" si="146"/>
        <v>133.2482360039565</v>
      </c>
      <c r="O456" s="25">
        <f>IF(O455=0,0,(O455/O453/O599))</f>
        <v>136.10979137403953</v>
      </c>
    </row>
    <row r="457" spans="1:15" ht="15">
      <c r="A457" s="12" t="s">
        <v>25</v>
      </c>
      <c r="B457" s="13" t="s">
        <v>9</v>
      </c>
      <c r="C457" s="26">
        <f aca="true" t="shared" si="147" ref="C457:H457">IF(C454=0,0,(C455/C454))</f>
        <v>0.07585133796296968</v>
      </c>
      <c r="D457" s="26">
        <f t="shared" si="147"/>
        <v>0.07292324186818328</v>
      </c>
      <c r="E457" s="26">
        <f t="shared" si="147"/>
        <v>0.08167228262840541</v>
      </c>
      <c r="F457" s="26">
        <f t="shared" si="147"/>
        <v>0.05824068358193295</v>
      </c>
      <c r="G457" s="26">
        <f t="shared" si="147"/>
        <v>0.1001927024823609</v>
      </c>
      <c r="H457" s="26">
        <f t="shared" si="147"/>
        <v>0.07346840782519523</v>
      </c>
      <c r="I457" s="26">
        <f aca="true" t="shared" si="148" ref="I457:O457">IF(I454=0,0,(I455/I454))</f>
        <v>0.07685633193279019</v>
      </c>
      <c r="J457" s="26">
        <f t="shared" si="148"/>
        <v>0.07616580790970692</v>
      </c>
      <c r="K457" s="26">
        <f t="shared" si="148"/>
        <v>0.07861058169495799</v>
      </c>
      <c r="L457" s="26">
        <f t="shared" si="148"/>
        <v>0.07636232106755339</v>
      </c>
      <c r="M457" s="26">
        <f t="shared" si="148"/>
        <v>0.07892611736254303</v>
      </c>
      <c r="N457" s="26">
        <f t="shared" si="148"/>
        <v>0.07827111192076999</v>
      </c>
      <c r="O457" s="26">
        <f t="shared" si="148"/>
        <v>0.0770892068607324</v>
      </c>
    </row>
    <row r="458" spans="1:15" ht="15">
      <c r="A458" s="14"/>
      <c r="B458" s="15"/>
      <c r="C458" s="27"/>
      <c r="D458" s="27"/>
      <c r="E458" s="27"/>
      <c r="F458" s="27"/>
      <c r="G458" s="27"/>
      <c r="H458" s="28"/>
      <c r="I458" s="28"/>
      <c r="J458" s="28"/>
      <c r="K458" s="27"/>
      <c r="L458" s="27"/>
      <c r="M458" s="27"/>
      <c r="N458" s="27"/>
      <c r="O458" s="27"/>
    </row>
    <row r="459" spans="1:15" ht="15">
      <c r="A459" s="12" t="s">
        <v>25</v>
      </c>
      <c r="B459" s="17" t="s">
        <v>33</v>
      </c>
      <c r="C459" s="24">
        <v>930</v>
      </c>
      <c r="D459" s="24">
        <v>921</v>
      </c>
      <c r="E459" s="24">
        <v>907</v>
      </c>
      <c r="F459" s="24">
        <v>882</v>
      </c>
      <c r="G459" s="24">
        <v>861</v>
      </c>
      <c r="H459" s="24">
        <v>890</v>
      </c>
      <c r="I459" s="24">
        <v>893</v>
      </c>
      <c r="J459" s="24">
        <v>882</v>
      </c>
      <c r="K459" s="24">
        <v>884</v>
      </c>
      <c r="L459" s="24">
        <v>881</v>
      </c>
      <c r="M459" s="24">
        <v>993</v>
      </c>
      <c r="N459" s="24">
        <v>999</v>
      </c>
      <c r="O459" s="24">
        <f>SUM(C459:N459)</f>
        <v>10923</v>
      </c>
    </row>
    <row r="460" spans="1:15" ht="15">
      <c r="A460" s="12" t="s">
        <v>25</v>
      </c>
      <c r="B460" s="13" t="s">
        <v>7</v>
      </c>
      <c r="C460" s="25">
        <v>47208335.81</v>
      </c>
      <c r="D460" s="25">
        <v>45448204.36</v>
      </c>
      <c r="E460" s="25">
        <v>42572088.44</v>
      </c>
      <c r="F460" s="25">
        <v>44066876.99</v>
      </c>
      <c r="G460" s="25">
        <v>37061896.37</v>
      </c>
      <c r="H460" s="25">
        <v>36049004.56</v>
      </c>
      <c r="I460" s="25">
        <v>43203525.42</v>
      </c>
      <c r="J460" s="25">
        <v>38569160.02</v>
      </c>
      <c r="K460" s="25">
        <v>43978749.1</v>
      </c>
      <c r="L460" s="25">
        <v>46359017.39</v>
      </c>
      <c r="M460" s="25">
        <v>50919337.91</v>
      </c>
      <c r="N460" s="25">
        <v>45066868.83</v>
      </c>
      <c r="O460" s="25">
        <f>SUM(C460:N460)</f>
        <v>520503065.2</v>
      </c>
    </row>
    <row r="461" spans="1:15" ht="15">
      <c r="A461" s="12" t="s">
        <v>25</v>
      </c>
      <c r="B461" s="13" t="s">
        <v>0</v>
      </c>
      <c r="C461" s="25">
        <v>4297289.49</v>
      </c>
      <c r="D461" s="25">
        <v>4052177.62</v>
      </c>
      <c r="E461" s="25">
        <v>4036365.1</v>
      </c>
      <c r="F461" s="25">
        <v>3083667.31</v>
      </c>
      <c r="G461" s="25">
        <v>4501531</v>
      </c>
      <c r="H461" s="25">
        <v>3206896.68</v>
      </c>
      <c r="I461" s="25">
        <v>4151240.82</v>
      </c>
      <c r="J461" s="25">
        <v>3523812.44</v>
      </c>
      <c r="K461" s="25">
        <v>4156708.55</v>
      </c>
      <c r="L461" s="25">
        <v>4215234.8</v>
      </c>
      <c r="M461" s="25">
        <v>4857763.63</v>
      </c>
      <c r="N461" s="25">
        <v>4426760.86</v>
      </c>
      <c r="O461" s="25">
        <f>SUM(C461:N461)</f>
        <v>48509448.300000004</v>
      </c>
    </row>
    <row r="462" spans="1:15" ht="15">
      <c r="A462" s="12" t="s">
        <v>25</v>
      </c>
      <c r="B462" s="13" t="s">
        <v>8</v>
      </c>
      <c r="C462" s="25">
        <v>149.06</v>
      </c>
      <c r="D462" s="25">
        <v>141.93</v>
      </c>
      <c r="E462" s="25">
        <v>148.34</v>
      </c>
      <c r="F462" s="25">
        <v>112.78</v>
      </c>
      <c r="G462" s="25">
        <v>174.28</v>
      </c>
      <c r="H462" s="25">
        <v>116.23</v>
      </c>
      <c r="I462" s="25">
        <v>149.96</v>
      </c>
      <c r="J462" s="25">
        <v>142.69</v>
      </c>
      <c r="K462" s="25">
        <v>151.68</v>
      </c>
      <c r="L462" s="25">
        <v>164.99</v>
      </c>
      <c r="M462" s="25">
        <v>157.81</v>
      </c>
      <c r="N462" s="25">
        <v>147.71</v>
      </c>
      <c r="O462" s="25">
        <f>IF(O461=0,0,(O461/O459/O599))</f>
        <v>146.40781665464448</v>
      </c>
    </row>
    <row r="463" spans="1:15" ht="15">
      <c r="A463" s="12" t="s">
        <v>25</v>
      </c>
      <c r="B463" s="13" t="s">
        <v>9</v>
      </c>
      <c r="C463" s="26">
        <v>0.091</v>
      </c>
      <c r="D463" s="26">
        <v>0.0891</v>
      </c>
      <c r="E463" s="26">
        <v>0.0948</v>
      </c>
      <c r="F463" s="26">
        <v>0.0699</v>
      </c>
      <c r="G463" s="26">
        <v>0.12140000000000001</v>
      </c>
      <c r="H463" s="26">
        <v>0.0889</v>
      </c>
      <c r="I463" s="26">
        <v>0.096</v>
      </c>
      <c r="J463" s="26">
        <v>0.0913</v>
      </c>
      <c r="K463" s="26">
        <v>0.09449999999999999</v>
      </c>
      <c r="L463" s="26">
        <v>0.0909</v>
      </c>
      <c r="M463" s="26">
        <v>0.09539999999999998</v>
      </c>
      <c r="N463" s="26">
        <v>0.09820000000000001</v>
      </c>
      <c r="O463" s="26">
        <f>IF(O460=0,0,(O461/O460))</f>
        <v>0.0931972384857341</v>
      </c>
    </row>
    <row r="464" spans="1:15" ht="15">
      <c r="A464" s="14"/>
      <c r="B464" s="15"/>
      <c r="C464" s="27"/>
      <c r="D464" s="27"/>
      <c r="E464" s="27"/>
      <c r="F464" s="27"/>
      <c r="G464" s="27"/>
      <c r="H464" s="28"/>
      <c r="I464" s="28"/>
      <c r="J464" s="28"/>
      <c r="K464" s="28"/>
      <c r="L464" s="28"/>
      <c r="M464" s="28"/>
      <c r="N464" s="28"/>
      <c r="O464" s="27"/>
    </row>
    <row r="465" spans="1:15" ht="15">
      <c r="A465" s="12" t="s">
        <v>25</v>
      </c>
      <c r="B465" s="17" t="s">
        <v>10</v>
      </c>
      <c r="C465" s="24">
        <v>36</v>
      </c>
      <c r="D465" s="24">
        <v>36</v>
      </c>
      <c r="E465" s="24">
        <v>36</v>
      </c>
      <c r="F465" s="24">
        <v>35</v>
      </c>
      <c r="G465" s="24">
        <v>35</v>
      </c>
      <c r="H465" s="24">
        <v>39</v>
      </c>
      <c r="I465" s="24">
        <v>40</v>
      </c>
      <c r="J465" s="24">
        <v>41</v>
      </c>
      <c r="K465" s="24">
        <v>42</v>
      </c>
      <c r="L465" s="24">
        <v>40</v>
      </c>
      <c r="M465" s="24">
        <v>44</v>
      </c>
      <c r="N465" s="24">
        <v>45</v>
      </c>
      <c r="O465" s="24">
        <f>SUM(C465:N465)</f>
        <v>469</v>
      </c>
    </row>
    <row r="466" spans="1:15" ht="15">
      <c r="A466" s="12" t="s">
        <v>25</v>
      </c>
      <c r="B466" s="13" t="s">
        <v>7</v>
      </c>
      <c r="C466" s="25">
        <v>2027050.65</v>
      </c>
      <c r="D466" s="25">
        <v>1971451.45</v>
      </c>
      <c r="E466" s="25">
        <v>2194159.4</v>
      </c>
      <c r="F466" s="25">
        <v>2111150.3</v>
      </c>
      <c r="G466" s="25">
        <v>2106860.05</v>
      </c>
      <c r="H466" s="25">
        <v>1959629.75</v>
      </c>
      <c r="I466" s="25">
        <v>2258229.2</v>
      </c>
      <c r="J466" s="25">
        <v>1874604.35</v>
      </c>
      <c r="K466" s="25">
        <v>2679973.8</v>
      </c>
      <c r="L466" s="25">
        <v>3008580.75</v>
      </c>
      <c r="M466" s="25">
        <v>2898773.05</v>
      </c>
      <c r="N466" s="25">
        <v>2524488</v>
      </c>
      <c r="O466" s="25">
        <f>SUM(C466:N466)</f>
        <v>27614950.75</v>
      </c>
    </row>
    <row r="467" spans="1:15" ht="15">
      <c r="A467" s="12" t="s">
        <v>25</v>
      </c>
      <c r="B467" s="13" t="s">
        <v>0</v>
      </c>
      <c r="C467" s="25">
        <v>106116.07</v>
      </c>
      <c r="D467" s="25">
        <v>108735.39</v>
      </c>
      <c r="E467" s="25">
        <v>123506.95</v>
      </c>
      <c r="F467" s="25">
        <v>99205.07</v>
      </c>
      <c r="G467" s="25">
        <v>116054.73</v>
      </c>
      <c r="H467" s="25">
        <v>116707.94</v>
      </c>
      <c r="I467" s="25">
        <v>142232.04</v>
      </c>
      <c r="J467" s="25">
        <v>109749.04</v>
      </c>
      <c r="K467" s="25">
        <v>119817.82</v>
      </c>
      <c r="L467" s="25">
        <v>179566.95</v>
      </c>
      <c r="M467" s="25">
        <v>172560.86</v>
      </c>
      <c r="N467" s="25">
        <v>150312.85</v>
      </c>
      <c r="O467" s="25">
        <f>SUM(C467:N467)</f>
        <v>1544565.7100000004</v>
      </c>
    </row>
    <row r="468" spans="1:15" ht="15">
      <c r="A468" s="12" t="s">
        <v>25</v>
      </c>
      <c r="B468" s="13" t="s">
        <v>8</v>
      </c>
      <c r="C468" s="25">
        <v>95.09</v>
      </c>
      <c r="D468" s="25">
        <v>97.43</v>
      </c>
      <c r="E468" s="25">
        <v>114.36</v>
      </c>
      <c r="F468" s="25">
        <v>91.43</v>
      </c>
      <c r="G468" s="25">
        <v>110.53</v>
      </c>
      <c r="H468" s="25">
        <v>96.53</v>
      </c>
      <c r="I468" s="25">
        <v>114.7</v>
      </c>
      <c r="J468" s="25">
        <v>95.6</v>
      </c>
      <c r="K468" s="25">
        <v>92.03</v>
      </c>
      <c r="L468" s="25">
        <v>154.8</v>
      </c>
      <c r="M468" s="25">
        <v>126.51</v>
      </c>
      <c r="N468" s="25">
        <v>111.34</v>
      </c>
      <c r="O468" s="25">
        <f>IF(O467=0,0,(O467/O465/O599))</f>
        <v>108.57089271070085</v>
      </c>
    </row>
    <row r="469" spans="1:15" ht="15">
      <c r="A469" s="12" t="s">
        <v>25</v>
      </c>
      <c r="B469" s="13" t="s">
        <v>9</v>
      </c>
      <c r="C469" s="26">
        <v>0.052300000000000006</v>
      </c>
      <c r="D469" s="26">
        <v>0.0551</v>
      </c>
      <c r="E469" s="26">
        <v>0.0562</v>
      </c>
      <c r="F469" s="26">
        <v>0.046900000000000004</v>
      </c>
      <c r="G469" s="26">
        <v>0.055</v>
      </c>
      <c r="H469" s="26">
        <v>0.059500000000000004</v>
      </c>
      <c r="I469" s="26">
        <v>0.0629</v>
      </c>
      <c r="J469" s="26">
        <v>0.058499999999999996</v>
      </c>
      <c r="K469" s="26">
        <v>0.0447</v>
      </c>
      <c r="L469" s="26">
        <v>0.0596</v>
      </c>
      <c r="M469" s="26">
        <v>0.059500000000000004</v>
      </c>
      <c r="N469" s="26">
        <v>0.059500000000000004</v>
      </c>
      <c r="O469" s="26">
        <f>IF(O466=0,0,(O467/O466))</f>
        <v>0.05593222758146691</v>
      </c>
    </row>
    <row r="470" spans="1:15" ht="15">
      <c r="A470" s="14"/>
      <c r="B470" s="15"/>
      <c r="C470" s="29"/>
      <c r="D470" s="29"/>
      <c r="E470" s="29"/>
      <c r="F470" s="29"/>
      <c r="G470" s="29"/>
      <c r="H470" s="30"/>
      <c r="I470" s="30"/>
      <c r="J470" s="30"/>
      <c r="K470" s="30"/>
      <c r="L470" s="30"/>
      <c r="M470" s="30"/>
      <c r="N470" s="30"/>
      <c r="O470" s="29"/>
    </row>
    <row r="471" spans="1:15" ht="15">
      <c r="A471" s="12" t="s">
        <v>25</v>
      </c>
      <c r="B471" s="17" t="s">
        <v>11</v>
      </c>
      <c r="C471" s="24">
        <v>0</v>
      </c>
      <c r="D471" s="24">
        <v>0</v>
      </c>
      <c r="E471" s="24">
        <v>0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0</v>
      </c>
      <c r="O471" s="24">
        <f>SUM(C471:N471)</f>
        <v>0</v>
      </c>
    </row>
    <row r="472" spans="1:15" ht="15">
      <c r="A472" s="12" t="s">
        <v>25</v>
      </c>
      <c r="B472" s="13" t="s">
        <v>7</v>
      </c>
      <c r="C472" s="25">
        <v>0</v>
      </c>
      <c r="D472" s="25">
        <v>0</v>
      </c>
      <c r="E472" s="25">
        <v>0</v>
      </c>
      <c r="F472" s="25">
        <v>0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f>SUM(C472:N472)</f>
        <v>0</v>
      </c>
    </row>
    <row r="473" spans="1:15" ht="15">
      <c r="A473" s="12" t="s">
        <v>25</v>
      </c>
      <c r="B473" s="13" t="s">
        <v>0</v>
      </c>
      <c r="C473" s="25">
        <v>0</v>
      </c>
      <c r="D473" s="25">
        <v>0</v>
      </c>
      <c r="E473" s="25">
        <v>0</v>
      </c>
      <c r="F473" s="25">
        <v>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f>SUM(C473:N473)</f>
        <v>0</v>
      </c>
    </row>
    <row r="474" spans="1:15" ht="15">
      <c r="A474" s="12" t="s">
        <v>25</v>
      </c>
      <c r="B474" s="13" t="s">
        <v>8</v>
      </c>
      <c r="C474" s="25">
        <v>0</v>
      </c>
      <c r="D474" s="25">
        <v>0</v>
      </c>
      <c r="E474" s="25">
        <v>0</v>
      </c>
      <c r="F474" s="25">
        <v>0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f>IF(O473=0,0,(O473/O471/O599))</f>
        <v>0</v>
      </c>
    </row>
    <row r="475" spans="1:15" ht="15">
      <c r="A475" s="12" t="s">
        <v>25</v>
      </c>
      <c r="B475" s="13" t="s">
        <v>9</v>
      </c>
      <c r="C475" s="26">
        <v>0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f>IF(O472=0,0,(O473/O472))</f>
        <v>0</v>
      </c>
    </row>
    <row r="476" spans="1:15" ht="15">
      <c r="A476" s="14"/>
      <c r="B476" s="15"/>
      <c r="C476" s="29"/>
      <c r="D476" s="29"/>
      <c r="E476" s="29"/>
      <c r="F476" s="29"/>
      <c r="G476" s="29"/>
      <c r="H476" s="30"/>
      <c r="I476" s="30"/>
      <c r="J476" s="30"/>
      <c r="K476" s="30"/>
      <c r="L476" s="30"/>
      <c r="M476" s="30"/>
      <c r="N476" s="30"/>
      <c r="O476" s="29"/>
    </row>
    <row r="477" spans="1:15" ht="15">
      <c r="A477" s="12" t="s">
        <v>25</v>
      </c>
      <c r="B477" s="17" t="s">
        <v>12</v>
      </c>
      <c r="C477" s="24">
        <v>80</v>
      </c>
      <c r="D477" s="24">
        <v>79</v>
      </c>
      <c r="E477" s="24">
        <v>77</v>
      </c>
      <c r="F477" s="24">
        <v>77</v>
      </c>
      <c r="G477" s="24">
        <v>76</v>
      </c>
      <c r="H477" s="24">
        <v>79</v>
      </c>
      <c r="I477" s="24">
        <v>80</v>
      </c>
      <c r="J477" s="24">
        <v>81</v>
      </c>
      <c r="K477" s="24">
        <v>83</v>
      </c>
      <c r="L477" s="24">
        <v>81</v>
      </c>
      <c r="M477" s="24">
        <v>97</v>
      </c>
      <c r="N477" s="24">
        <v>103</v>
      </c>
      <c r="O477" s="24">
        <f>SUM(C477:N477)</f>
        <v>993</v>
      </c>
    </row>
    <row r="478" spans="1:15" ht="15">
      <c r="A478" s="12" t="s">
        <v>25</v>
      </c>
      <c r="B478" s="13" t="s">
        <v>7</v>
      </c>
      <c r="C478" s="25">
        <v>2875709.5</v>
      </c>
      <c r="D478" s="25">
        <v>2894472.25</v>
      </c>
      <c r="E478" s="25">
        <v>2876809.75</v>
      </c>
      <c r="F478" s="25">
        <v>2570918.25</v>
      </c>
      <c r="G478" s="25">
        <v>2196664.25</v>
      </c>
      <c r="H478" s="25">
        <v>2151990.5</v>
      </c>
      <c r="I478" s="25">
        <v>2943365.75</v>
      </c>
      <c r="J478" s="25">
        <v>2159083.75</v>
      </c>
      <c r="K478" s="25">
        <v>2746652</v>
      </c>
      <c r="L478" s="25">
        <v>3194011</v>
      </c>
      <c r="M478" s="25">
        <v>3341884.75</v>
      </c>
      <c r="N478" s="25">
        <v>3292069.75</v>
      </c>
      <c r="O478" s="25">
        <f>SUM(C478:N478)</f>
        <v>33243631.5</v>
      </c>
    </row>
    <row r="479" spans="1:15" ht="15">
      <c r="A479" s="12" t="s">
        <v>25</v>
      </c>
      <c r="B479" s="13" t="s">
        <v>0</v>
      </c>
      <c r="C479" s="25">
        <v>169918.92</v>
      </c>
      <c r="D479" s="25">
        <v>173662.42</v>
      </c>
      <c r="E479" s="25">
        <v>149320.99</v>
      </c>
      <c r="F479" s="25">
        <v>154296.65</v>
      </c>
      <c r="G479" s="25">
        <v>123552.89</v>
      </c>
      <c r="H479" s="25">
        <v>121907.65</v>
      </c>
      <c r="I479" s="25">
        <v>181822.02</v>
      </c>
      <c r="J479" s="25">
        <v>158471.47</v>
      </c>
      <c r="K479" s="25">
        <v>178965.7</v>
      </c>
      <c r="L479" s="25">
        <v>191790.42</v>
      </c>
      <c r="M479" s="25">
        <v>244145.86</v>
      </c>
      <c r="N479" s="25">
        <v>175810.08</v>
      </c>
      <c r="O479" s="25">
        <f>SUM(C479:N479)</f>
        <v>2023665.0699999998</v>
      </c>
    </row>
    <row r="480" spans="1:15" ht="15">
      <c r="A480" s="12" t="s">
        <v>25</v>
      </c>
      <c r="B480" s="13" t="s">
        <v>8</v>
      </c>
      <c r="C480" s="25">
        <v>68.52</v>
      </c>
      <c r="D480" s="25">
        <v>70.91</v>
      </c>
      <c r="E480" s="25">
        <v>64.64</v>
      </c>
      <c r="F480" s="25">
        <v>64.64</v>
      </c>
      <c r="G480" s="25">
        <v>54.19</v>
      </c>
      <c r="H480" s="25">
        <v>49.78</v>
      </c>
      <c r="I480" s="25">
        <v>73.32</v>
      </c>
      <c r="J480" s="25">
        <v>69.87</v>
      </c>
      <c r="K480" s="25">
        <v>69.56</v>
      </c>
      <c r="L480" s="25">
        <v>81.65</v>
      </c>
      <c r="M480" s="25">
        <v>81.19</v>
      </c>
      <c r="N480" s="25">
        <v>56.9</v>
      </c>
      <c r="O480" s="25">
        <f>IF(O479=0,0,(O479/O477/O599))</f>
        <v>67.18452475017429</v>
      </c>
    </row>
    <row r="481" spans="1:15" ht="15">
      <c r="A481" s="12" t="s">
        <v>25</v>
      </c>
      <c r="B481" s="13" t="s">
        <v>9</v>
      </c>
      <c r="C481" s="26">
        <v>0.059000000000000004</v>
      </c>
      <c r="D481" s="26">
        <v>0.0599</v>
      </c>
      <c r="E481" s="26">
        <v>0.0519</v>
      </c>
      <c r="F481" s="26">
        <v>0.06</v>
      </c>
      <c r="G481" s="26">
        <v>0.0562</v>
      </c>
      <c r="H481" s="26">
        <v>0.056600000000000004</v>
      </c>
      <c r="I481" s="26">
        <v>0.0617</v>
      </c>
      <c r="J481" s="26">
        <v>0.0733</v>
      </c>
      <c r="K481" s="26">
        <v>0.06509999999999999</v>
      </c>
      <c r="L481" s="26">
        <v>0.06</v>
      </c>
      <c r="M481" s="26">
        <v>0.073</v>
      </c>
      <c r="N481" s="26">
        <v>0.053399999999999996</v>
      </c>
      <c r="O481" s="26">
        <f>IF(O478=0,0,(O479/O478))</f>
        <v>0.06087376675439324</v>
      </c>
    </row>
    <row r="482" spans="1:15" ht="15">
      <c r="A482" s="14"/>
      <c r="B482" s="15"/>
      <c r="C482" s="29"/>
      <c r="D482" s="29"/>
      <c r="E482" s="29"/>
      <c r="F482" s="29"/>
      <c r="G482" s="29"/>
      <c r="H482" s="30"/>
      <c r="I482" s="30"/>
      <c r="J482" s="30"/>
      <c r="K482" s="30"/>
      <c r="L482" s="30"/>
      <c r="M482" s="30"/>
      <c r="N482" s="30"/>
      <c r="O482" s="29"/>
    </row>
    <row r="483" spans="1:15" ht="15">
      <c r="A483" s="12" t="s">
        <v>25</v>
      </c>
      <c r="B483" s="17" t="s">
        <v>13</v>
      </c>
      <c r="C483" s="24">
        <v>0</v>
      </c>
      <c r="D483" s="24">
        <v>0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f>SUM(C483:N483)</f>
        <v>0</v>
      </c>
    </row>
    <row r="484" spans="1:15" ht="15">
      <c r="A484" s="12" t="s">
        <v>25</v>
      </c>
      <c r="B484" s="13" t="s">
        <v>7</v>
      </c>
      <c r="C484" s="25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f>SUM(C484:N484)</f>
        <v>0</v>
      </c>
    </row>
    <row r="485" spans="1:15" ht="15">
      <c r="A485" s="12" t="s">
        <v>25</v>
      </c>
      <c r="B485" s="13" t="s">
        <v>0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f>SUM(C485:N485)</f>
        <v>0</v>
      </c>
    </row>
    <row r="486" spans="1:15" ht="15">
      <c r="A486" s="12" t="s">
        <v>25</v>
      </c>
      <c r="B486" s="13" t="s">
        <v>8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f>IF(O485=0,0,(O485/O483/O599))</f>
        <v>0</v>
      </c>
    </row>
    <row r="487" spans="1:15" ht="15">
      <c r="A487" s="12" t="s">
        <v>25</v>
      </c>
      <c r="B487" s="13" t="s">
        <v>9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f>IF(O484=0,0,(O485/O484))</f>
        <v>0</v>
      </c>
    </row>
    <row r="488" spans="1:15" ht="15">
      <c r="A488" s="14"/>
      <c r="B488" s="15"/>
      <c r="C488" s="31"/>
      <c r="D488" s="31"/>
      <c r="E488" s="31"/>
      <c r="F488" s="31"/>
      <c r="G488" s="31"/>
      <c r="H488" s="32"/>
      <c r="I488" s="32"/>
      <c r="J488" s="32"/>
      <c r="K488" s="32"/>
      <c r="L488" s="32"/>
      <c r="M488" s="32"/>
      <c r="N488" s="32"/>
      <c r="O488" s="31"/>
    </row>
    <row r="489" spans="1:15" ht="15">
      <c r="A489" s="12" t="s">
        <v>25</v>
      </c>
      <c r="B489" s="17" t="s">
        <v>14</v>
      </c>
      <c r="C489" s="24">
        <v>145</v>
      </c>
      <c r="D489" s="24">
        <v>141</v>
      </c>
      <c r="E489" s="24">
        <v>146</v>
      </c>
      <c r="F489" s="24">
        <v>143</v>
      </c>
      <c r="G489" s="24">
        <v>140</v>
      </c>
      <c r="H489" s="24">
        <v>147</v>
      </c>
      <c r="I489" s="24">
        <v>145</v>
      </c>
      <c r="J489" s="24">
        <v>143</v>
      </c>
      <c r="K489" s="24">
        <v>143</v>
      </c>
      <c r="L489" s="24">
        <v>143</v>
      </c>
      <c r="M489" s="24">
        <v>145</v>
      </c>
      <c r="N489" s="24">
        <v>147</v>
      </c>
      <c r="O489" s="24">
        <f>SUM(C489:N489)</f>
        <v>1728</v>
      </c>
    </row>
    <row r="490" spans="1:15" ht="15">
      <c r="A490" s="12" t="s">
        <v>25</v>
      </c>
      <c r="B490" s="13" t="s">
        <v>7</v>
      </c>
      <c r="C490" s="25">
        <v>10349892.85</v>
      </c>
      <c r="D490" s="25">
        <v>9701416.22</v>
      </c>
      <c r="E490" s="25">
        <v>9339876.95</v>
      </c>
      <c r="F490" s="25">
        <v>9102227.64</v>
      </c>
      <c r="G490" s="25">
        <v>7899187.88</v>
      </c>
      <c r="H490" s="25">
        <v>7805282.53</v>
      </c>
      <c r="I490" s="25">
        <v>8922775.91</v>
      </c>
      <c r="J490" s="25">
        <v>8592728.71</v>
      </c>
      <c r="K490" s="25">
        <v>9712018</v>
      </c>
      <c r="L490" s="25">
        <v>9652772</v>
      </c>
      <c r="M490" s="25">
        <v>11124504</v>
      </c>
      <c r="N490" s="25">
        <v>9956767</v>
      </c>
      <c r="O490" s="25">
        <f>SUM(C490:N490)</f>
        <v>112159449.69</v>
      </c>
    </row>
    <row r="491" spans="1:15" ht="15">
      <c r="A491" s="12" t="s">
        <v>25</v>
      </c>
      <c r="B491" s="13" t="s">
        <v>0</v>
      </c>
      <c r="C491" s="25">
        <v>581097.62</v>
      </c>
      <c r="D491" s="25">
        <v>485703.97</v>
      </c>
      <c r="E491" s="25">
        <v>617555.3</v>
      </c>
      <c r="F491" s="25">
        <v>351684.7</v>
      </c>
      <c r="G491" s="25">
        <v>541122.33</v>
      </c>
      <c r="H491" s="25">
        <v>505783.5</v>
      </c>
      <c r="I491" s="25">
        <v>467988.17</v>
      </c>
      <c r="J491" s="25">
        <v>416538.66</v>
      </c>
      <c r="K491" s="25">
        <v>615866.7</v>
      </c>
      <c r="L491" s="25">
        <v>576574.23</v>
      </c>
      <c r="M491" s="25">
        <v>594425.46</v>
      </c>
      <c r="N491" s="25">
        <v>533338.56</v>
      </c>
      <c r="O491" s="25">
        <f>SUM(C491:N491)</f>
        <v>6287679.199999999</v>
      </c>
    </row>
    <row r="492" spans="1:15" ht="15">
      <c r="A492" s="12" t="s">
        <v>25</v>
      </c>
      <c r="B492" s="13" t="s">
        <v>8</v>
      </c>
      <c r="C492" s="25">
        <v>129.28</v>
      </c>
      <c r="D492" s="25">
        <v>111.12</v>
      </c>
      <c r="E492" s="25">
        <v>140.99</v>
      </c>
      <c r="F492" s="25">
        <v>79.33</v>
      </c>
      <c r="G492" s="25">
        <v>128.84</v>
      </c>
      <c r="H492" s="25">
        <v>110.99</v>
      </c>
      <c r="I492" s="25">
        <v>104.11</v>
      </c>
      <c r="J492" s="25">
        <v>104.03</v>
      </c>
      <c r="K492" s="25">
        <v>138.93</v>
      </c>
      <c r="L492" s="25">
        <v>139.03</v>
      </c>
      <c r="M492" s="25">
        <v>132.24</v>
      </c>
      <c r="N492" s="25">
        <v>120.94</v>
      </c>
      <c r="O492" s="25">
        <f>IF(O491=0,0,(O491/O489/O599))</f>
        <v>119.95724969474969</v>
      </c>
    </row>
    <row r="493" spans="1:15" ht="15">
      <c r="A493" s="12" t="s">
        <v>25</v>
      </c>
      <c r="B493" s="13" t="s">
        <v>9</v>
      </c>
      <c r="C493" s="26">
        <v>0.056100000000000004</v>
      </c>
      <c r="D493" s="26">
        <v>0.05</v>
      </c>
      <c r="E493" s="26">
        <v>0.0661</v>
      </c>
      <c r="F493" s="26">
        <v>0.038599999999999995</v>
      </c>
      <c r="G493" s="26">
        <v>0.06849999999999999</v>
      </c>
      <c r="H493" s="26">
        <v>0.06480000000000001</v>
      </c>
      <c r="I493" s="26">
        <v>0.0524</v>
      </c>
      <c r="J493" s="26">
        <v>0.0484</v>
      </c>
      <c r="K493" s="26">
        <v>0.0634</v>
      </c>
      <c r="L493" s="26">
        <v>0.059699999999999996</v>
      </c>
      <c r="M493" s="26">
        <v>0.053399999999999996</v>
      </c>
      <c r="N493" s="26">
        <v>0.0535</v>
      </c>
      <c r="O493" s="26">
        <f>IF(O490=0,0,(O491/O490))</f>
        <v>0.05606018233308612</v>
      </c>
    </row>
    <row r="494" spans="1:15" ht="15">
      <c r="A494" s="14"/>
      <c r="B494" s="15"/>
      <c r="C494" s="31"/>
      <c r="D494" s="31"/>
      <c r="E494" s="31"/>
      <c r="F494" s="31"/>
      <c r="G494" s="31"/>
      <c r="H494" s="32"/>
      <c r="I494" s="32"/>
      <c r="J494" s="32"/>
      <c r="K494" s="32"/>
      <c r="L494" s="32"/>
      <c r="M494" s="32"/>
      <c r="N494" s="32"/>
      <c r="O494" s="31"/>
    </row>
    <row r="495" spans="1:15" ht="15">
      <c r="A495" s="12" t="s">
        <v>25</v>
      </c>
      <c r="B495" s="17" t="s">
        <v>38</v>
      </c>
      <c r="C495" s="24">
        <v>0</v>
      </c>
      <c r="D495" s="24">
        <v>0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f>SUM(C495:N495)</f>
        <v>0</v>
      </c>
    </row>
    <row r="496" spans="1:15" ht="15">
      <c r="A496" s="12" t="s">
        <v>25</v>
      </c>
      <c r="B496" s="13" t="s">
        <v>7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f>SUM(C496:N496)</f>
        <v>0</v>
      </c>
    </row>
    <row r="497" spans="1:15" ht="15">
      <c r="A497" s="12" t="s">
        <v>25</v>
      </c>
      <c r="B497" s="13" t="s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f>SUM(C497:N497)</f>
        <v>0</v>
      </c>
    </row>
    <row r="498" spans="1:15" ht="15">
      <c r="A498" s="12" t="s">
        <v>25</v>
      </c>
      <c r="B498" s="13" t="s">
        <v>8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f>IF(O497=0,0,(O497/O495/O599))</f>
        <v>0</v>
      </c>
    </row>
    <row r="499" spans="1:15" ht="15">
      <c r="A499" s="12" t="s">
        <v>25</v>
      </c>
      <c r="B499" s="13" t="s">
        <v>9</v>
      </c>
      <c r="C499" s="26">
        <v>0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f>IF(O496=0,0,(O497/O496))</f>
        <v>0</v>
      </c>
    </row>
    <row r="500" spans="1:15" ht="15">
      <c r="A500" s="14"/>
      <c r="B500" s="15"/>
      <c r="C500" s="31"/>
      <c r="D500" s="31"/>
      <c r="E500" s="31"/>
      <c r="F500" s="31"/>
      <c r="G500" s="31"/>
      <c r="H500" s="32"/>
      <c r="I500" s="32"/>
      <c r="J500" s="32"/>
      <c r="K500" s="32"/>
      <c r="L500" s="32"/>
      <c r="M500" s="32"/>
      <c r="N500" s="32"/>
      <c r="O500" s="31"/>
    </row>
    <row r="501" spans="1:15" ht="15">
      <c r="A501" s="12" t="s">
        <v>25</v>
      </c>
      <c r="B501" s="17" t="s">
        <v>15</v>
      </c>
      <c r="C501" s="24">
        <v>13</v>
      </c>
      <c r="D501" s="24">
        <v>13</v>
      </c>
      <c r="E501" s="24">
        <v>13</v>
      </c>
      <c r="F501" s="24">
        <v>14</v>
      </c>
      <c r="G501" s="24">
        <v>14</v>
      </c>
      <c r="H501" s="24">
        <v>14</v>
      </c>
      <c r="I501" s="24">
        <v>13</v>
      </c>
      <c r="J501" s="24">
        <v>14</v>
      </c>
      <c r="K501" s="24">
        <v>14</v>
      </c>
      <c r="L501" s="24">
        <v>13</v>
      </c>
      <c r="M501" s="24">
        <v>14</v>
      </c>
      <c r="N501" s="24">
        <v>14</v>
      </c>
      <c r="O501" s="24">
        <f>SUM(C501:N501)</f>
        <v>163</v>
      </c>
    </row>
    <row r="502" spans="1:15" ht="15">
      <c r="A502" s="12" t="s">
        <v>25</v>
      </c>
      <c r="B502" s="13" t="s">
        <v>7</v>
      </c>
      <c r="C502" s="25">
        <v>887000</v>
      </c>
      <c r="D502" s="25">
        <v>805960</v>
      </c>
      <c r="E502" s="25">
        <v>933205</v>
      </c>
      <c r="F502" s="25">
        <v>655770</v>
      </c>
      <c r="G502" s="25">
        <v>666835</v>
      </c>
      <c r="H502" s="25">
        <v>965105</v>
      </c>
      <c r="I502" s="25">
        <v>635545</v>
      </c>
      <c r="J502" s="25">
        <v>821580</v>
      </c>
      <c r="K502" s="25">
        <v>926040</v>
      </c>
      <c r="L502" s="25">
        <v>868845</v>
      </c>
      <c r="M502" s="25">
        <v>963330</v>
      </c>
      <c r="N502" s="25">
        <v>988815</v>
      </c>
      <c r="O502" s="25">
        <f>SUM(C502:N502)</f>
        <v>10118030</v>
      </c>
    </row>
    <row r="503" spans="1:15" ht="15">
      <c r="A503" s="12" t="s">
        <v>25</v>
      </c>
      <c r="B503" s="13" t="s">
        <v>0</v>
      </c>
      <c r="C503" s="25">
        <v>66954.33</v>
      </c>
      <c r="D503" s="25">
        <v>46906.95</v>
      </c>
      <c r="E503" s="25">
        <v>72260.86</v>
      </c>
      <c r="F503" s="25">
        <v>60600.48</v>
      </c>
      <c r="G503" s="25">
        <v>51027.51</v>
      </c>
      <c r="H503" s="25">
        <v>41302.94</v>
      </c>
      <c r="I503" s="25">
        <v>28229.16</v>
      </c>
      <c r="J503" s="25">
        <v>25511.54</v>
      </c>
      <c r="K503" s="25">
        <v>82777.47</v>
      </c>
      <c r="L503" s="25">
        <v>37283.28</v>
      </c>
      <c r="M503" s="25">
        <v>84362.62</v>
      </c>
      <c r="N503" s="25">
        <v>55541.79</v>
      </c>
      <c r="O503" s="25">
        <f>SUM(C503:N503)</f>
        <v>652758.93</v>
      </c>
    </row>
    <row r="504" spans="1:15" ht="15">
      <c r="A504" s="12" t="s">
        <v>25</v>
      </c>
      <c r="B504" s="13" t="s">
        <v>8</v>
      </c>
      <c r="C504" s="25">
        <v>166.14</v>
      </c>
      <c r="D504" s="25">
        <v>116.39</v>
      </c>
      <c r="E504" s="25">
        <v>185.28</v>
      </c>
      <c r="F504" s="25">
        <v>139.63</v>
      </c>
      <c r="G504" s="25">
        <v>121.49</v>
      </c>
      <c r="H504" s="25">
        <v>95.17</v>
      </c>
      <c r="I504" s="25">
        <v>70.05</v>
      </c>
      <c r="J504" s="25">
        <v>65.08</v>
      </c>
      <c r="K504" s="25">
        <v>190.73</v>
      </c>
      <c r="L504" s="25">
        <v>98.89</v>
      </c>
      <c r="M504" s="25">
        <v>194.38</v>
      </c>
      <c r="N504" s="25">
        <v>132.24</v>
      </c>
      <c r="O504" s="25">
        <f>IF(O503=0,0,(O503/O501/O599))</f>
        <v>132.02162677812987</v>
      </c>
    </row>
    <row r="505" spans="1:15" ht="15">
      <c r="A505" s="12" t="s">
        <v>25</v>
      </c>
      <c r="B505" s="13" t="s">
        <v>9</v>
      </c>
      <c r="C505" s="26">
        <v>0.0754</v>
      </c>
      <c r="D505" s="26">
        <v>0.0582</v>
      </c>
      <c r="E505" s="26">
        <v>0.0774</v>
      </c>
      <c r="F505" s="26">
        <v>0.0924</v>
      </c>
      <c r="G505" s="26">
        <v>0.0765</v>
      </c>
      <c r="H505" s="26">
        <v>0.042699999999999995</v>
      </c>
      <c r="I505" s="26">
        <v>0.0444</v>
      </c>
      <c r="J505" s="26">
        <v>0.031</v>
      </c>
      <c r="K505" s="26">
        <v>0.08929999999999999</v>
      </c>
      <c r="L505" s="26">
        <v>0.0429</v>
      </c>
      <c r="M505" s="26">
        <v>0.0875</v>
      </c>
      <c r="N505" s="26">
        <v>0.056100000000000004</v>
      </c>
      <c r="O505" s="26">
        <f>IF(O502=0,0,(O503/O502))</f>
        <v>0.06451442919224396</v>
      </c>
    </row>
    <row r="506" spans="1:15" ht="15">
      <c r="A506" s="14"/>
      <c r="B506" s="15"/>
      <c r="C506" s="26"/>
      <c r="D506" s="26"/>
      <c r="E506" s="26"/>
      <c r="F506" s="26"/>
      <c r="G506" s="26"/>
      <c r="H506" s="33"/>
      <c r="I506" s="33"/>
      <c r="J506" s="33"/>
      <c r="K506" s="33"/>
      <c r="L506" s="33"/>
      <c r="M506" s="33"/>
      <c r="N506" s="33"/>
      <c r="O506" s="26"/>
    </row>
    <row r="507" spans="1:15" ht="15">
      <c r="A507" s="12" t="s">
        <v>25</v>
      </c>
      <c r="B507" s="17" t="s">
        <v>41</v>
      </c>
      <c r="C507" s="24">
        <v>0</v>
      </c>
      <c r="D507" s="24">
        <v>0</v>
      </c>
      <c r="E507" s="24">
        <v>0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f>SUM(C507:N507)</f>
        <v>0</v>
      </c>
    </row>
    <row r="508" spans="1:15" ht="15">
      <c r="A508" s="12" t="s">
        <v>25</v>
      </c>
      <c r="B508" s="13" t="s">
        <v>7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f>SUM(C508:N508)</f>
        <v>0</v>
      </c>
    </row>
    <row r="509" spans="1:15" ht="15">
      <c r="A509" s="12" t="s">
        <v>25</v>
      </c>
      <c r="B509" s="13" t="s">
        <v>0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f>SUM(C509:N509)</f>
        <v>0</v>
      </c>
    </row>
    <row r="510" spans="1:15" ht="15">
      <c r="A510" s="12" t="s">
        <v>25</v>
      </c>
      <c r="B510" s="13" t="s">
        <v>8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f>IF(O509=0,0,(O509/O507/O599))</f>
        <v>0</v>
      </c>
    </row>
    <row r="511" spans="1:15" ht="15">
      <c r="A511" s="12" t="s">
        <v>25</v>
      </c>
      <c r="B511" s="13" t="s">
        <v>9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f>IF(O508=0,0,(O509/O508))</f>
        <v>0</v>
      </c>
    </row>
    <row r="512" spans="1:15" ht="15">
      <c r="A512" s="14"/>
      <c r="B512" s="15"/>
      <c r="C512" s="26"/>
      <c r="D512" s="26"/>
      <c r="E512" s="26"/>
      <c r="F512" s="26"/>
      <c r="G512" s="26"/>
      <c r="H512" s="33"/>
      <c r="I512" s="33"/>
      <c r="J512" s="33"/>
      <c r="K512" s="33"/>
      <c r="L512" s="33"/>
      <c r="M512" s="33"/>
      <c r="N512" s="33"/>
      <c r="O512" s="26"/>
    </row>
    <row r="513" spans="1:15" ht="15">
      <c r="A513" s="12" t="s">
        <v>25</v>
      </c>
      <c r="B513" s="17" t="s">
        <v>39</v>
      </c>
      <c r="C513" s="24">
        <v>331</v>
      </c>
      <c r="D513" s="24">
        <v>334</v>
      </c>
      <c r="E513" s="24">
        <v>334</v>
      </c>
      <c r="F513" s="24">
        <v>328</v>
      </c>
      <c r="G513" s="24">
        <v>324</v>
      </c>
      <c r="H513" s="24">
        <v>331</v>
      </c>
      <c r="I513" s="24">
        <v>336</v>
      </c>
      <c r="J513" s="24">
        <v>336</v>
      </c>
      <c r="K513" s="24">
        <v>336</v>
      </c>
      <c r="L513" s="24">
        <v>336</v>
      </c>
      <c r="M513" s="24">
        <v>375</v>
      </c>
      <c r="N513" s="24">
        <v>377</v>
      </c>
      <c r="O513" s="24">
        <f>SUM(C513:N513)</f>
        <v>4078</v>
      </c>
    </row>
    <row r="514" spans="1:15" ht="15">
      <c r="A514" s="12" t="s">
        <v>25</v>
      </c>
      <c r="B514" s="13" t="s">
        <v>7</v>
      </c>
      <c r="C514" s="25">
        <v>24388217.02</v>
      </c>
      <c r="D514" s="25">
        <v>24793552.32</v>
      </c>
      <c r="E514" s="25">
        <v>23318233.94</v>
      </c>
      <c r="F514" s="25">
        <v>22646649.28</v>
      </c>
      <c r="G514" s="25">
        <v>20088879.15</v>
      </c>
      <c r="H514" s="25">
        <v>20131986.44</v>
      </c>
      <c r="I514" s="25">
        <v>24043658.48</v>
      </c>
      <c r="J514" s="25">
        <v>21913302.71</v>
      </c>
      <c r="K514" s="25">
        <v>23551070.77</v>
      </c>
      <c r="L514" s="25">
        <v>23487368.2</v>
      </c>
      <c r="M514" s="25">
        <v>26755437.69</v>
      </c>
      <c r="N514" s="25">
        <v>24226985.32</v>
      </c>
      <c r="O514" s="25">
        <f>SUM(C514:N514)</f>
        <v>279345341.32</v>
      </c>
    </row>
    <row r="515" spans="1:15" ht="15">
      <c r="A515" s="12" t="s">
        <v>25</v>
      </c>
      <c r="B515" s="13" t="s">
        <v>0</v>
      </c>
      <c r="C515" s="25">
        <v>1433532.17</v>
      </c>
      <c r="D515" s="25">
        <v>1376141.13</v>
      </c>
      <c r="E515" s="25">
        <v>1635587.51</v>
      </c>
      <c r="F515" s="25">
        <v>976986.49</v>
      </c>
      <c r="G515" s="25">
        <v>1682236.9</v>
      </c>
      <c r="H515" s="25">
        <v>1081349.85</v>
      </c>
      <c r="I515" s="25">
        <v>1331252.67</v>
      </c>
      <c r="J515" s="25">
        <v>1396890.03</v>
      </c>
      <c r="K515" s="25">
        <v>1417276.32</v>
      </c>
      <c r="L515" s="25">
        <v>1410281.84</v>
      </c>
      <c r="M515" s="25">
        <v>1623906.72</v>
      </c>
      <c r="N515" s="25">
        <v>1393934.19</v>
      </c>
      <c r="O515" s="25">
        <f>SUM(C515:N515)</f>
        <v>16759375.819999998</v>
      </c>
    </row>
    <row r="516" spans="1:15" ht="15">
      <c r="A516" s="12" t="s">
        <v>25</v>
      </c>
      <c r="B516" s="13" t="s">
        <v>8</v>
      </c>
      <c r="C516" s="25">
        <v>139.71</v>
      </c>
      <c r="D516" s="25">
        <v>132.91</v>
      </c>
      <c r="E516" s="25">
        <v>163.23</v>
      </c>
      <c r="F516" s="25">
        <v>96.08</v>
      </c>
      <c r="G516" s="25">
        <v>173.07</v>
      </c>
      <c r="H516" s="25">
        <v>105.38</v>
      </c>
      <c r="I516" s="25">
        <v>127.81</v>
      </c>
      <c r="J516" s="25">
        <v>148.48</v>
      </c>
      <c r="K516" s="25">
        <v>136.07</v>
      </c>
      <c r="L516" s="25">
        <v>144.73</v>
      </c>
      <c r="M516" s="25">
        <v>139.69</v>
      </c>
      <c r="N516" s="25">
        <v>123.25</v>
      </c>
      <c r="O516" s="25">
        <f>IF(O515=0,0,(O515/O513/O599))</f>
        <v>135.48477076136223</v>
      </c>
    </row>
    <row r="517" spans="1:15" ht="15">
      <c r="A517" s="12" t="s">
        <v>25</v>
      </c>
      <c r="B517" s="13" t="s">
        <v>9</v>
      </c>
      <c r="C517" s="26">
        <v>0.0587</v>
      </c>
      <c r="D517" s="26">
        <v>0.0555</v>
      </c>
      <c r="E517" s="26">
        <v>0.0701</v>
      </c>
      <c r="F517" s="26">
        <v>0.0431</v>
      </c>
      <c r="G517" s="26">
        <v>0.0837</v>
      </c>
      <c r="H517" s="26">
        <v>0.0537</v>
      </c>
      <c r="I517" s="26">
        <v>0.0553</v>
      </c>
      <c r="J517" s="26">
        <v>0.0637</v>
      </c>
      <c r="K517" s="26">
        <v>0.0601</v>
      </c>
      <c r="L517" s="26">
        <v>0.06</v>
      </c>
      <c r="M517" s="26">
        <v>0.060599999999999994</v>
      </c>
      <c r="N517" s="26">
        <v>0.0575</v>
      </c>
      <c r="O517" s="26">
        <f>IF(O514=0,0,(O515/O514))</f>
        <v>0.059995186391175716</v>
      </c>
    </row>
    <row r="518" spans="1:15" ht="15">
      <c r="A518" s="14"/>
      <c r="B518" s="15"/>
      <c r="C518" s="26"/>
      <c r="D518" s="26"/>
      <c r="E518" s="26"/>
      <c r="F518" s="26"/>
      <c r="G518" s="26"/>
      <c r="H518" s="33"/>
      <c r="I518" s="33"/>
      <c r="J518" s="33"/>
      <c r="K518" s="33"/>
      <c r="L518" s="33"/>
      <c r="M518" s="33"/>
      <c r="N518" s="33"/>
      <c r="O518" s="26"/>
    </row>
    <row r="519" spans="1:15" ht="15">
      <c r="A519" s="12" t="s">
        <v>25</v>
      </c>
      <c r="B519" s="17" t="s">
        <v>16</v>
      </c>
      <c r="C519" s="24">
        <v>0</v>
      </c>
      <c r="D519" s="24">
        <v>0</v>
      </c>
      <c r="E519" s="24">
        <v>15</v>
      </c>
      <c r="F519" s="24">
        <v>15</v>
      </c>
      <c r="G519" s="24">
        <v>11</v>
      </c>
      <c r="H519" s="24">
        <v>0</v>
      </c>
      <c r="I519" s="24">
        <v>0</v>
      </c>
      <c r="J519" s="24">
        <v>14</v>
      </c>
      <c r="K519" s="24">
        <v>14</v>
      </c>
      <c r="L519" s="24">
        <v>14</v>
      </c>
      <c r="M519" s="24">
        <v>19</v>
      </c>
      <c r="N519" s="24">
        <v>19</v>
      </c>
      <c r="O519" s="24">
        <f>SUM(C519:N519)</f>
        <v>121</v>
      </c>
    </row>
    <row r="520" spans="1:15" ht="15">
      <c r="A520" s="12" t="s">
        <v>25</v>
      </c>
      <c r="B520" s="13" t="s">
        <v>0</v>
      </c>
      <c r="C520" s="25">
        <v>0</v>
      </c>
      <c r="D520" s="25">
        <v>0</v>
      </c>
      <c r="E520" s="25">
        <v>89651.85</v>
      </c>
      <c r="F520" s="25">
        <v>244758.5</v>
      </c>
      <c r="G520" s="25">
        <v>39963</v>
      </c>
      <c r="H520" s="25">
        <v>0</v>
      </c>
      <c r="I520" s="25">
        <v>0</v>
      </c>
      <c r="J520" s="25">
        <v>125615</v>
      </c>
      <c r="K520" s="25">
        <v>179741</v>
      </c>
      <c r="L520" s="25">
        <v>161697.5</v>
      </c>
      <c r="M520" s="25">
        <v>265027.55</v>
      </c>
      <c r="N520" s="25">
        <v>107378.81</v>
      </c>
      <c r="O520" s="25">
        <f>SUM(C520:N520)</f>
        <v>1213833.21</v>
      </c>
    </row>
    <row r="521" spans="1:15" ht="15">
      <c r="A521" s="12" t="s">
        <v>25</v>
      </c>
      <c r="B521" s="13" t="s">
        <v>8</v>
      </c>
      <c r="C521" s="25">
        <v>0</v>
      </c>
      <c r="D521" s="25">
        <v>0</v>
      </c>
      <c r="E521" s="25">
        <v>199.23</v>
      </c>
      <c r="F521" s="25">
        <v>526.36</v>
      </c>
      <c r="G521" s="25">
        <v>121.1</v>
      </c>
      <c r="H521" s="25">
        <v>0</v>
      </c>
      <c r="I521" s="25">
        <v>0</v>
      </c>
      <c r="J521" s="25">
        <v>320.45</v>
      </c>
      <c r="K521" s="25">
        <v>414.15</v>
      </c>
      <c r="L521" s="25">
        <v>398.27</v>
      </c>
      <c r="M521" s="25">
        <v>449.96</v>
      </c>
      <c r="N521" s="25">
        <v>188.38</v>
      </c>
      <c r="O521" s="25">
        <f>IF(O520=0,0,(O520/O519/O599))</f>
        <v>330.714706202888</v>
      </c>
    </row>
    <row r="522" spans="1:15" ht="15">
      <c r="A522" s="12"/>
      <c r="B522" s="15"/>
      <c r="C522" s="27"/>
      <c r="D522" s="27"/>
      <c r="E522" s="27"/>
      <c r="F522" s="27"/>
      <c r="G522" s="27"/>
      <c r="H522" s="28"/>
      <c r="I522" s="28"/>
      <c r="J522" s="28"/>
      <c r="K522" s="28"/>
      <c r="L522" s="28"/>
      <c r="M522" s="28"/>
      <c r="N522" s="28"/>
      <c r="O522" s="27"/>
    </row>
    <row r="523" spans="1:15" ht="15">
      <c r="A523" s="12" t="s">
        <v>25</v>
      </c>
      <c r="B523" s="17" t="s">
        <v>17</v>
      </c>
      <c r="C523" s="24">
        <v>0</v>
      </c>
      <c r="D523" s="24">
        <v>0</v>
      </c>
      <c r="E523" s="24">
        <v>9</v>
      </c>
      <c r="F523" s="24">
        <v>10</v>
      </c>
      <c r="G523" s="24">
        <v>10</v>
      </c>
      <c r="H523" s="24">
        <v>0</v>
      </c>
      <c r="I523" s="24">
        <v>0</v>
      </c>
      <c r="J523" s="24">
        <v>10</v>
      </c>
      <c r="K523" s="24">
        <v>10</v>
      </c>
      <c r="L523" s="24">
        <v>10</v>
      </c>
      <c r="M523" s="24">
        <v>10</v>
      </c>
      <c r="N523" s="24">
        <v>10</v>
      </c>
      <c r="O523" s="24">
        <f>SUM(C523:N523)</f>
        <v>79</v>
      </c>
    </row>
    <row r="524" spans="1:15" ht="15">
      <c r="A524" s="12" t="s">
        <v>25</v>
      </c>
      <c r="B524" s="17" t="s">
        <v>18</v>
      </c>
      <c r="C524" s="25">
        <v>0</v>
      </c>
      <c r="D524" s="25">
        <v>0</v>
      </c>
      <c r="E524" s="25">
        <v>286196.85</v>
      </c>
      <c r="F524" s="25">
        <v>598804</v>
      </c>
      <c r="G524" s="25">
        <v>195261</v>
      </c>
      <c r="H524" s="25">
        <v>0</v>
      </c>
      <c r="I524" s="25">
        <v>0</v>
      </c>
      <c r="J524" s="25">
        <v>378043</v>
      </c>
      <c r="K524" s="25">
        <v>469967.5</v>
      </c>
      <c r="L524" s="25">
        <v>588932.5</v>
      </c>
      <c r="M524" s="25">
        <v>851488.05</v>
      </c>
      <c r="N524" s="25">
        <v>684020.56</v>
      </c>
      <c r="O524" s="25">
        <f>SUM(C524:N524)</f>
        <v>4052713.4600000004</v>
      </c>
    </row>
    <row r="525" spans="1:15" ht="15">
      <c r="A525" s="12" t="s">
        <v>25</v>
      </c>
      <c r="B525" s="13" t="s">
        <v>0</v>
      </c>
      <c r="C525" s="25">
        <v>0</v>
      </c>
      <c r="D525" s="25">
        <v>0</v>
      </c>
      <c r="E525" s="25">
        <v>47807.85</v>
      </c>
      <c r="F525" s="25">
        <v>134406.5</v>
      </c>
      <c r="G525" s="25">
        <v>39516</v>
      </c>
      <c r="H525" s="25">
        <v>0</v>
      </c>
      <c r="I525" s="25">
        <v>0</v>
      </c>
      <c r="J525" s="25">
        <v>95451</v>
      </c>
      <c r="K525" s="25">
        <v>88842</v>
      </c>
      <c r="L525" s="25">
        <v>99601.5</v>
      </c>
      <c r="M525" s="25">
        <v>153764.55</v>
      </c>
      <c r="N525" s="25">
        <v>98586.56</v>
      </c>
      <c r="O525" s="25">
        <f>SUM(C525:N525)</f>
        <v>757975.96</v>
      </c>
    </row>
    <row r="526" spans="1:15" ht="15">
      <c r="A526" s="12" t="s">
        <v>25</v>
      </c>
      <c r="B526" s="13" t="s">
        <v>8</v>
      </c>
      <c r="C526" s="25">
        <v>0</v>
      </c>
      <c r="D526" s="25">
        <v>0</v>
      </c>
      <c r="E526" s="25">
        <v>177.07</v>
      </c>
      <c r="F526" s="25">
        <v>433.57</v>
      </c>
      <c r="G526" s="25">
        <v>131.72</v>
      </c>
      <c r="H526" s="25">
        <v>0</v>
      </c>
      <c r="I526" s="25">
        <v>0</v>
      </c>
      <c r="J526" s="25">
        <v>340.9</v>
      </c>
      <c r="K526" s="25">
        <v>286.59</v>
      </c>
      <c r="L526" s="25">
        <v>343.45</v>
      </c>
      <c r="M526" s="25">
        <v>496.01</v>
      </c>
      <c r="N526" s="25">
        <v>328.62</v>
      </c>
      <c r="O526" s="25">
        <f>IF(O525=0,0,(O525/O523/O599))</f>
        <v>316.3065628042843</v>
      </c>
    </row>
    <row r="527" spans="1:15" ht="15">
      <c r="A527" s="12" t="s">
        <v>25</v>
      </c>
      <c r="B527" s="13" t="s">
        <v>9</v>
      </c>
      <c r="C527" s="26">
        <v>0</v>
      </c>
      <c r="D527" s="26">
        <v>0</v>
      </c>
      <c r="E527" s="26">
        <v>0.167</v>
      </c>
      <c r="F527" s="26">
        <v>0.22440000000000002</v>
      </c>
      <c r="G527" s="26">
        <v>0.2023</v>
      </c>
      <c r="H527" s="26">
        <v>0</v>
      </c>
      <c r="I527" s="26">
        <v>0</v>
      </c>
      <c r="J527" s="26">
        <v>0.25239999999999996</v>
      </c>
      <c r="K527" s="26">
        <v>0.18899999999999997</v>
      </c>
      <c r="L527" s="26">
        <v>0.1691</v>
      </c>
      <c r="M527" s="26">
        <v>0.1805</v>
      </c>
      <c r="N527" s="26">
        <v>0.1441</v>
      </c>
      <c r="O527" s="26">
        <f>IF(O524=0,0,(O525/O524))</f>
        <v>0.18702925027421008</v>
      </c>
    </row>
    <row r="528" spans="1:15" ht="15">
      <c r="A528" s="14"/>
      <c r="B528" s="15"/>
      <c r="C528" s="31"/>
      <c r="D528" s="31"/>
      <c r="E528" s="31"/>
      <c r="F528" s="31"/>
      <c r="G528" s="31"/>
      <c r="H528" s="32"/>
      <c r="I528" s="32"/>
      <c r="J528" s="32"/>
      <c r="K528" s="32"/>
      <c r="L528" s="32"/>
      <c r="M528" s="32"/>
      <c r="N528" s="32"/>
      <c r="O528" s="31"/>
    </row>
    <row r="529" spans="1:15" ht="15">
      <c r="A529" s="12" t="s">
        <v>25</v>
      </c>
      <c r="B529" s="17" t="s">
        <v>42</v>
      </c>
      <c r="C529" s="24">
        <v>0</v>
      </c>
      <c r="D529" s="24">
        <v>0</v>
      </c>
      <c r="E529" s="24">
        <v>2</v>
      </c>
      <c r="F529" s="24">
        <v>2</v>
      </c>
      <c r="G529" s="24">
        <v>0</v>
      </c>
      <c r="H529" s="24">
        <v>0</v>
      </c>
      <c r="I529" s="24">
        <v>0</v>
      </c>
      <c r="J529" s="24">
        <v>2</v>
      </c>
      <c r="K529" s="24">
        <v>2</v>
      </c>
      <c r="L529" s="24">
        <v>2</v>
      </c>
      <c r="M529" s="24">
        <v>2</v>
      </c>
      <c r="N529" s="24">
        <v>2</v>
      </c>
      <c r="O529" s="24">
        <f>SUM(C529:N529)</f>
        <v>14</v>
      </c>
    </row>
    <row r="530" spans="1:15" ht="15">
      <c r="A530" s="12" t="s">
        <v>25</v>
      </c>
      <c r="B530" s="17" t="s">
        <v>43</v>
      </c>
      <c r="C530" s="25">
        <v>0</v>
      </c>
      <c r="D530" s="25">
        <v>0</v>
      </c>
      <c r="E530" s="25">
        <v>163221</v>
      </c>
      <c r="F530" s="25">
        <v>325694</v>
      </c>
      <c r="G530" s="25">
        <v>0</v>
      </c>
      <c r="H530" s="25">
        <v>0</v>
      </c>
      <c r="I530" s="25">
        <v>0</v>
      </c>
      <c r="J530" s="25">
        <v>160389</v>
      </c>
      <c r="K530" s="25">
        <v>244878</v>
      </c>
      <c r="L530" s="25">
        <v>334269</v>
      </c>
      <c r="M530" s="25">
        <v>404041</v>
      </c>
      <c r="N530" s="25">
        <v>348320</v>
      </c>
      <c r="O530" s="25">
        <f>SUM(C530:N530)</f>
        <v>1980812</v>
      </c>
    </row>
    <row r="531" spans="1:15" ht="15">
      <c r="A531" s="12" t="s">
        <v>25</v>
      </c>
      <c r="B531" s="13" t="s">
        <v>0</v>
      </c>
      <c r="C531" s="25">
        <v>0</v>
      </c>
      <c r="D531" s="25">
        <v>0</v>
      </c>
      <c r="E531" s="25">
        <v>25513</v>
      </c>
      <c r="F531" s="25">
        <v>68938</v>
      </c>
      <c r="G531" s="25">
        <v>0</v>
      </c>
      <c r="H531" s="25">
        <v>0</v>
      </c>
      <c r="I531" s="25">
        <v>0</v>
      </c>
      <c r="J531" s="25">
        <v>11853</v>
      </c>
      <c r="K531" s="25">
        <v>70410</v>
      </c>
      <c r="L531" s="25">
        <v>44682</v>
      </c>
      <c r="M531" s="25">
        <v>97374</v>
      </c>
      <c r="N531" s="25">
        <v>-2496</v>
      </c>
      <c r="O531" s="25">
        <f>SUM(C531:N531)</f>
        <v>316274</v>
      </c>
    </row>
    <row r="532" spans="1:15" ht="15">
      <c r="A532" s="12" t="s">
        <v>25</v>
      </c>
      <c r="B532" s="13" t="s">
        <v>8</v>
      </c>
      <c r="C532" s="25">
        <v>0</v>
      </c>
      <c r="D532" s="25">
        <v>0</v>
      </c>
      <c r="E532" s="25">
        <v>425.22</v>
      </c>
      <c r="F532" s="25">
        <v>1111.9</v>
      </c>
      <c r="G532" s="25">
        <v>0</v>
      </c>
      <c r="H532" s="25">
        <v>0</v>
      </c>
      <c r="I532" s="25">
        <v>0</v>
      </c>
      <c r="J532" s="25">
        <v>211.66</v>
      </c>
      <c r="K532" s="25">
        <v>1135.65</v>
      </c>
      <c r="L532" s="25">
        <v>770.38</v>
      </c>
      <c r="M532" s="25">
        <v>1570.55</v>
      </c>
      <c r="N532" s="25">
        <v>-41.6</v>
      </c>
      <c r="O532" s="25">
        <f>IF(O531=0,0,(O531/O529/O599))</f>
        <v>744.7582417582418</v>
      </c>
    </row>
    <row r="533" spans="1:15" ht="15">
      <c r="A533" s="12" t="s">
        <v>25</v>
      </c>
      <c r="B533" s="13" t="s">
        <v>9</v>
      </c>
      <c r="C533" s="26">
        <v>0</v>
      </c>
      <c r="D533" s="26">
        <v>0</v>
      </c>
      <c r="E533" s="26">
        <v>0.1563</v>
      </c>
      <c r="F533" s="26">
        <v>0.2116</v>
      </c>
      <c r="G533" s="26">
        <v>0</v>
      </c>
      <c r="H533" s="26">
        <v>0</v>
      </c>
      <c r="I533" s="26">
        <v>0</v>
      </c>
      <c r="J533" s="26">
        <v>0.0739</v>
      </c>
      <c r="K533" s="26">
        <v>0.2875</v>
      </c>
      <c r="L533" s="26">
        <v>0.1336</v>
      </c>
      <c r="M533" s="26">
        <v>0.24100000000000002</v>
      </c>
      <c r="N533" s="26">
        <v>-0.0070999999999999995</v>
      </c>
      <c r="O533" s="26">
        <f>IF(O530=0,0,(O531/O530))</f>
        <v>0.1596688630723158</v>
      </c>
    </row>
    <row r="534" spans="1:15" ht="15">
      <c r="A534" s="14"/>
      <c r="B534" s="15"/>
      <c r="C534" s="31"/>
      <c r="D534" s="31"/>
      <c r="E534" s="31"/>
      <c r="F534" s="31"/>
      <c r="G534" s="31"/>
      <c r="H534" s="32"/>
      <c r="I534" s="32"/>
      <c r="J534" s="32"/>
      <c r="K534" s="32"/>
      <c r="L534" s="32"/>
      <c r="M534" s="32"/>
      <c r="N534" s="32"/>
      <c r="O534" s="31"/>
    </row>
    <row r="535" spans="1:15" ht="15">
      <c r="A535" s="12" t="s">
        <v>25</v>
      </c>
      <c r="B535" s="13" t="s">
        <v>36</v>
      </c>
      <c r="C535" s="24">
        <v>0</v>
      </c>
      <c r="D535" s="24">
        <v>0</v>
      </c>
      <c r="E535" s="24">
        <v>2</v>
      </c>
      <c r="F535" s="24">
        <v>1</v>
      </c>
      <c r="G535" s="24">
        <v>1</v>
      </c>
      <c r="H535" s="24">
        <v>0</v>
      </c>
      <c r="I535" s="24">
        <v>0</v>
      </c>
      <c r="J535" s="24">
        <v>1</v>
      </c>
      <c r="K535" s="24">
        <v>1</v>
      </c>
      <c r="L535" s="24">
        <v>1</v>
      </c>
      <c r="M535" s="24">
        <v>1</v>
      </c>
      <c r="N535" s="24">
        <v>1</v>
      </c>
      <c r="O535" s="24">
        <f>SUM(C535:N535)</f>
        <v>9</v>
      </c>
    </row>
    <row r="536" spans="1:15" ht="15">
      <c r="A536" s="12" t="s">
        <v>25</v>
      </c>
      <c r="B536" s="18" t="s">
        <v>37</v>
      </c>
      <c r="C536" s="25">
        <v>0</v>
      </c>
      <c r="D536" s="25">
        <v>0</v>
      </c>
      <c r="E536" s="25">
        <v>15325</v>
      </c>
      <c r="F536" s="25">
        <v>24667</v>
      </c>
      <c r="G536" s="25">
        <v>8381</v>
      </c>
      <c r="H536" s="25">
        <v>0</v>
      </c>
      <c r="I536" s="25">
        <v>0</v>
      </c>
      <c r="J536" s="25">
        <v>12936</v>
      </c>
      <c r="K536" s="25">
        <v>23683</v>
      </c>
      <c r="L536" s="25">
        <v>11640</v>
      </c>
      <c r="M536" s="25">
        <v>30712</v>
      </c>
      <c r="N536" s="25">
        <v>20076</v>
      </c>
      <c r="O536" s="25">
        <f>SUM(C536:N536)</f>
        <v>147420</v>
      </c>
    </row>
    <row r="537" spans="1:15" ht="15">
      <c r="A537" s="12" t="s">
        <v>25</v>
      </c>
      <c r="B537" s="18" t="s">
        <v>0</v>
      </c>
      <c r="C537" s="25">
        <v>0</v>
      </c>
      <c r="D537" s="25">
        <v>0</v>
      </c>
      <c r="E537" s="25">
        <v>4909</v>
      </c>
      <c r="F537" s="25">
        <v>4115</v>
      </c>
      <c r="G537" s="25">
        <v>447</v>
      </c>
      <c r="H537" s="25">
        <v>0</v>
      </c>
      <c r="I537" s="25">
        <v>0</v>
      </c>
      <c r="J537" s="25">
        <v>2335</v>
      </c>
      <c r="K537" s="25">
        <v>7864</v>
      </c>
      <c r="L537" s="25">
        <v>3632</v>
      </c>
      <c r="M537" s="25">
        <v>3397</v>
      </c>
      <c r="N537" s="25">
        <v>3342</v>
      </c>
      <c r="O537" s="25">
        <f>SUM(C537:N537)</f>
        <v>30041</v>
      </c>
    </row>
    <row r="538" spans="1:15" ht="15">
      <c r="A538" s="12" t="s">
        <v>25</v>
      </c>
      <c r="B538" s="13" t="s">
        <v>8</v>
      </c>
      <c r="C538" s="25">
        <v>0</v>
      </c>
      <c r="D538" s="25">
        <v>0</v>
      </c>
      <c r="E538" s="25">
        <v>81.82</v>
      </c>
      <c r="F538" s="25">
        <v>132.74</v>
      </c>
      <c r="G538" s="25">
        <v>14.9</v>
      </c>
      <c r="H538" s="25">
        <v>0</v>
      </c>
      <c r="I538" s="25">
        <v>0</v>
      </c>
      <c r="J538" s="25">
        <v>83.39</v>
      </c>
      <c r="K538" s="25">
        <v>253.68</v>
      </c>
      <c r="L538" s="25">
        <v>125.24</v>
      </c>
      <c r="M538" s="25">
        <v>109.58</v>
      </c>
      <c r="N538" s="25">
        <v>111.4</v>
      </c>
      <c r="O538" s="25">
        <f>IF(O537=0,0,(O537/O535/O599))</f>
        <v>110.04029304029304</v>
      </c>
    </row>
    <row r="539" spans="1:15" ht="15">
      <c r="A539" s="12" t="s">
        <v>25</v>
      </c>
      <c r="B539" s="13" t="s">
        <v>9</v>
      </c>
      <c r="C539" s="26">
        <v>0</v>
      </c>
      <c r="D539" s="26">
        <v>0</v>
      </c>
      <c r="E539" s="26">
        <v>0.3203</v>
      </c>
      <c r="F539" s="26">
        <v>0.1668</v>
      </c>
      <c r="G539" s="26">
        <v>0.0533</v>
      </c>
      <c r="H539" s="26">
        <v>0</v>
      </c>
      <c r="I539" s="26">
        <v>0</v>
      </c>
      <c r="J539" s="26">
        <v>0.1805</v>
      </c>
      <c r="K539" s="26">
        <v>0.332</v>
      </c>
      <c r="L539" s="26">
        <v>0.312</v>
      </c>
      <c r="M539" s="26">
        <v>0.1106</v>
      </c>
      <c r="N539" s="26">
        <v>0.1664</v>
      </c>
      <c r="O539" s="26">
        <f>IF(O536=0,0,(O537/O536))</f>
        <v>0.20377832044498712</v>
      </c>
    </row>
    <row r="540" spans="1:15" ht="15">
      <c r="A540" s="14"/>
      <c r="B540" s="15"/>
      <c r="C540" s="31"/>
      <c r="D540" s="31"/>
      <c r="E540" s="31"/>
      <c r="F540" s="31"/>
      <c r="G540" s="31"/>
      <c r="H540" s="32"/>
      <c r="I540" s="32"/>
      <c r="J540" s="32"/>
      <c r="K540" s="32"/>
      <c r="L540" s="32"/>
      <c r="M540" s="32"/>
      <c r="N540" s="32"/>
      <c r="O540" s="31"/>
    </row>
    <row r="541" spans="1:15" ht="15">
      <c r="A541" s="12" t="s">
        <v>25</v>
      </c>
      <c r="B541" s="18" t="s">
        <v>35</v>
      </c>
      <c r="C541" s="24">
        <v>0</v>
      </c>
      <c r="D541" s="24">
        <v>0</v>
      </c>
      <c r="E541" s="24">
        <v>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f>SUM(C541:N541)</f>
        <v>0</v>
      </c>
    </row>
    <row r="542" spans="1:15" ht="15">
      <c r="A542" s="12" t="s">
        <v>25</v>
      </c>
      <c r="B542" s="18" t="s">
        <v>0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f>SUM(C542:N542)</f>
        <v>0</v>
      </c>
    </row>
    <row r="543" spans="1:15" ht="15">
      <c r="A543" s="12" t="s">
        <v>25</v>
      </c>
      <c r="B543" s="18" t="s">
        <v>8</v>
      </c>
      <c r="C543" s="25"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f>IF(O542=0,0,(O542/O541)/O599)</f>
        <v>0</v>
      </c>
    </row>
    <row r="544" spans="1:15" ht="15">
      <c r="A544" s="14"/>
      <c r="B544" s="14"/>
      <c r="C544" s="31"/>
      <c r="D544" s="31"/>
      <c r="E544" s="31"/>
      <c r="F544" s="31"/>
      <c r="G544" s="31"/>
      <c r="H544" s="32"/>
      <c r="I544" s="32"/>
      <c r="J544" s="32"/>
      <c r="K544" s="32"/>
      <c r="L544" s="32"/>
      <c r="M544" s="32"/>
      <c r="N544" s="32"/>
      <c r="O544" s="31"/>
    </row>
    <row r="545" spans="1:15" ht="15">
      <c r="A545" s="12" t="s">
        <v>25</v>
      </c>
      <c r="B545" s="13" t="s">
        <v>44</v>
      </c>
      <c r="C545" s="24">
        <v>0</v>
      </c>
      <c r="D545" s="24">
        <v>0</v>
      </c>
      <c r="E545" s="24">
        <v>2</v>
      </c>
      <c r="F545" s="24">
        <v>2</v>
      </c>
      <c r="G545" s="24">
        <v>0</v>
      </c>
      <c r="H545" s="24">
        <v>0</v>
      </c>
      <c r="I545" s="24">
        <v>0</v>
      </c>
      <c r="J545" s="24">
        <v>1</v>
      </c>
      <c r="K545" s="24">
        <v>1</v>
      </c>
      <c r="L545" s="24">
        <v>1</v>
      </c>
      <c r="M545" s="24">
        <v>1</v>
      </c>
      <c r="N545" s="24">
        <v>1</v>
      </c>
      <c r="O545" s="24">
        <f>SUM(C545:N545)</f>
        <v>9</v>
      </c>
    </row>
    <row r="546" spans="1:15" ht="15">
      <c r="A546" s="12" t="s">
        <v>25</v>
      </c>
      <c r="B546" s="18" t="s">
        <v>45</v>
      </c>
      <c r="C546" s="25">
        <v>0</v>
      </c>
      <c r="D546" s="25">
        <v>0</v>
      </c>
      <c r="E546" s="25">
        <v>41344</v>
      </c>
      <c r="F546" s="25">
        <v>72289</v>
      </c>
      <c r="G546" s="25">
        <v>0</v>
      </c>
      <c r="H546" s="25">
        <v>0</v>
      </c>
      <c r="I546" s="25">
        <v>0</v>
      </c>
      <c r="J546" s="25">
        <v>50538</v>
      </c>
      <c r="K546" s="25">
        <v>55223</v>
      </c>
      <c r="L546" s="25">
        <v>87912</v>
      </c>
      <c r="M546" s="25">
        <v>73158</v>
      </c>
      <c r="N546" s="25">
        <v>45142</v>
      </c>
      <c r="O546" s="25">
        <f>SUM(C546:N546)</f>
        <v>425606</v>
      </c>
    </row>
    <row r="547" spans="1:15" ht="15">
      <c r="A547" s="12" t="s">
        <v>25</v>
      </c>
      <c r="B547" s="18" t="s">
        <v>0</v>
      </c>
      <c r="C547" s="25">
        <v>0</v>
      </c>
      <c r="D547" s="25">
        <v>0</v>
      </c>
      <c r="E547" s="25">
        <v>11422</v>
      </c>
      <c r="F547" s="25">
        <v>37299</v>
      </c>
      <c r="G547" s="25">
        <v>0</v>
      </c>
      <c r="H547" s="25">
        <v>0</v>
      </c>
      <c r="I547" s="25">
        <v>0</v>
      </c>
      <c r="J547" s="25">
        <v>15976</v>
      </c>
      <c r="K547" s="25">
        <v>12625</v>
      </c>
      <c r="L547" s="25">
        <v>13782</v>
      </c>
      <c r="M547" s="25">
        <v>21679</v>
      </c>
      <c r="N547" s="25">
        <v>6062</v>
      </c>
      <c r="O547" s="25">
        <f>SUM(C547:N547)</f>
        <v>118845</v>
      </c>
    </row>
    <row r="548" spans="1:15" ht="15">
      <c r="A548" s="12" t="s">
        <v>25</v>
      </c>
      <c r="B548" s="13" t="s">
        <v>8</v>
      </c>
      <c r="C548" s="25">
        <v>0</v>
      </c>
      <c r="D548" s="25">
        <v>0</v>
      </c>
      <c r="E548" s="25">
        <v>190.37</v>
      </c>
      <c r="F548" s="25">
        <v>601.6</v>
      </c>
      <c r="G548" s="25">
        <v>0</v>
      </c>
      <c r="H548" s="25">
        <v>0</v>
      </c>
      <c r="I548" s="25">
        <v>0</v>
      </c>
      <c r="J548" s="25">
        <v>570.57</v>
      </c>
      <c r="K548" s="25">
        <v>407.26</v>
      </c>
      <c r="L548" s="25">
        <v>475.24</v>
      </c>
      <c r="M548" s="25">
        <v>699.32</v>
      </c>
      <c r="N548" s="25">
        <v>202.07</v>
      </c>
      <c r="O548" s="25">
        <f>IF(O547=0,0,(O547/O545)/O599)</f>
        <v>435.32967032967036</v>
      </c>
    </row>
    <row r="549" spans="1:15" ht="15">
      <c r="A549" s="12" t="s">
        <v>25</v>
      </c>
      <c r="B549" s="13" t="s">
        <v>9</v>
      </c>
      <c r="C549" s="26">
        <v>0</v>
      </c>
      <c r="D549" s="26">
        <v>0</v>
      </c>
      <c r="E549" s="26">
        <v>0.2762</v>
      </c>
      <c r="F549" s="26">
        <v>0.5159</v>
      </c>
      <c r="G549" s="26">
        <v>0</v>
      </c>
      <c r="H549" s="26">
        <v>0</v>
      </c>
      <c r="I549" s="26">
        <v>0</v>
      </c>
      <c r="J549" s="26">
        <v>0.3161</v>
      </c>
      <c r="K549" s="26">
        <v>0.2286</v>
      </c>
      <c r="L549" s="26">
        <v>0.1567</v>
      </c>
      <c r="M549" s="26">
        <v>0.2963</v>
      </c>
      <c r="N549" s="26">
        <v>0.13419999999999999</v>
      </c>
      <c r="O549" s="26">
        <f>IF(O546=0,0,(O547/O546))</f>
        <v>0.27923713481482876</v>
      </c>
    </row>
    <row r="550" spans="1:15" ht="15">
      <c r="A550" s="14"/>
      <c r="B550" s="14"/>
      <c r="C550" s="31"/>
      <c r="D550" s="31"/>
      <c r="E550" s="31"/>
      <c r="F550" s="31"/>
      <c r="G550" s="31"/>
      <c r="H550" s="32"/>
      <c r="I550" s="32"/>
      <c r="J550" s="32"/>
      <c r="K550" s="32"/>
      <c r="L550" s="32"/>
      <c r="M550" s="32"/>
      <c r="N550" s="32"/>
      <c r="O550" s="31"/>
    </row>
    <row r="551" spans="1:15" ht="15">
      <c r="A551" s="12" t="s">
        <v>25</v>
      </c>
      <c r="B551" s="39" t="s">
        <v>49</v>
      </c>
      <c r="C551" s="41">
        <v>0</v>
      </c>
      <c r="D551" s="41">
        <v>0</v>
      </c>
      <c r="E551" s="41">
        <v>0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24">
        <v>4</v>
      </c>
      <c r="N551" s="24">
        <v>4</v>
      </c>
      <c r="O551" s="24">
        <f>SUM(C551:N551)</f>
        <v>8</v>
      </c>
    </row>
    <row r="552" spans="1:15" ht="15">
      <c r="A552" s="12" t="s">
        <v>25</v>
      </c>
      <c r="B552" s="40" t="s">
        <v>50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25">
        <v>14977.75</v>
      </c>
      <c r="N552" s="25">
        <v>4658</v>
      </c>
      <c r="O552" s="25">
        <f>SUM(C552:N552)</f>
        <v>19635.75</v>
      </c>
    </row>
    <row r="553" spans="1:15" ht="15">
      <c r="A553" s="12" t="s">
        <v>25</v>
      </c>
      <c r="B553" s="18" t="s">
        <v>0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25">
        <v>-11373</v>
      </c>
      <c r="N553" s="25">
        <v>2021</v>
      </c>
      <c r="O553" s="25">
        <f>SUM(C553:N553)</f>
        <v>-9352</v>
      </c>
    </row>
    <row r="554" spans="1:15" ht="15">
      <c r="A554" s="12" t="s">
        <v>25</v>
      </c>
      <c r="B554" s="13" t="s">
        <v>8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25">
        <v>-91.72</v>
      </c>
      <c r="N554" s="25">
        <v>16.84</v>
      </c>
      <c r="O554" s="25">
        <f>IF(O553=0=0,(O553/O551)/O599)</f>
        <v>-38.53846153846154</v>
      </c>
    </row>
    <row r="555" spans="1:15" ht="15">
      <c r="A555" s="12" t="s">
        <v>25</v>
      </c>
      <c r="B555" s="13" t="s">
        <v>9</v>
      </c>
      <c r="C555" s="43">
        <v>0</v>
      </c>
      <c r="D555" s="43">
        <v>0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26">
        <v>-0.7593000000000001</v>
      </c>
      <c r="N555" s="26">
        <v>0.4338</v>
      </c>
      <c r="O555" s="26">
        <f>IF(O552=0,0,(O553/O552))</f>
        <v>-0.4762741428262226</v>
      </c>
    </row>
    <row r="556" spans="1:15" ht="15">
      <c r="A556" s="14"/>
      <c r="B556" s="14"/>
      <c r="C556" s="31"/>
      <c r="D556" s="31"/>
      <c r="E556" s="31"/>
      <c r="F556" s="31"/>
      <c r="G556" s="31"/>
      <c r="H556" s="32"/>
      <c r="I556" s="32"/>
      <c r="J556" s="32"/>
      <c r="K556" s="32"/>
      <c r="L556" s="32"/>
      <c r="M556" s="32"/>
      <c r="N556" s="32"/>
      <c r="O556" s="31"/>
    </row>
    <row r="557" spans="1:15" ht="15">
      <c r="A557" s="12" t="s">
        <v>25</v>
      </c>
      <c r="B557" s="39" t="s">
        <v>51</v>
      </c>
      <c r="C557" s="41">
        <v>0</v>
      </c>
      <c r="D557" s="41">
        <v>0</v>
      </c>
      <c r="E557" s="41">
        <v>0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24">
        <v>1</v>
      </c>
      <c r="N557" s="24">
        <v>1</v>
      </c>
      <c r="O557" s="24">
        <f>SUM(C557:N557)</f>
        <v>2</v>
      </c>
    </row>
    <row r="558" spans="1:15" ht="15">
      <c r="A558" s="12" t="s">
        <v>25</v>
      </c>
      <c r="B558" s="40" t="s">
        <v>52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25">
        <v>300</v>
      </c>
      <c r="N558" s="25">
        <v>486.25</v>
      </c>
      <c r="O558" s="25">
        <f>SUM(C558:N558)</f>
        <v>786.25</v>
      </c>
    </row>
    <row r="559" spans="1:15" ht="15">
      <c r="A559" s="12" t="s">
        <v>25</v>
      </c>
      <c r="B559" s="18" t="s">
        <v>0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25">
        <v>186</v>
      </c>
      <c r="N559" s="25">
        <v>-136.75</v>
      </c>
      <c r="O559" s="25">
        <f>SUM(C559:N559)</f>
        <v>49.25</v>
      </c>
    </row>
    <row r="560" spans="1:15" ht="15">
      <c r="A560" s="12" t="s">
        <v>25</v>
      </c>
      <c r="B560" s="13" t="s">
        <v>8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25">
        <v>6</v>
      </c>
      <c r="N560" s="25">
        <v>-4.56</v>
      </c>
      <c r="O560" s="25">
        <f>IF(O559=0=0,(O559/O557)/O599)</f>
        <v>0.8118131868131868</v>
      </c>
    </row>
    <row r="561" spans="1:15" ht="15">
      <c r="A561" s="12" t="s">
        <v>25</v>
      </c>
      <c r="B561" s="13" t="s">
        <v>9</v>
      </c>
      <c r="C561" s="43">
        <v>0</v>
      </c>
      <c r="D561" s="43">
        <v>0</v>
      </c>
      <c r="E561" s="43">
        <v>0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26">
        <v>0.62</v>
      </c>
      <c r="N561" s="26">
        <v>-0.2812</v>
      </c>
      <c r="O561" s="26">
        <f>IF(O558=0,0,(O559/O558))</f>
        <v>0.06263910969793322</v>
      </c>
    </row>
    <row r="562" spans="1:15" ht="15">
      <c r="A562" s="14"/>
      <c r="B562" s="14"/>
      <c r="C562" s="31"/>
      <c r="D562" s="31"/>
      <c r="E562" s="31"/>
      <c r="F562" s="31"/>
      <c r="G562" s="31"/>
      <c r="H562" s="32"/>
      <c r="I562" s="32"/>
      <c r="J562" s="32"/>
      <c r="K562" s="32"/>
      <c r="L562" s="32"/>
      <c r="M562" s="32"/>
      <c r="N562" s="32"/>
      <c r="O562" s="31"/>
    </row>
    <row r="563" spans="1:15" ht="15">
      <c r="A563" s="12" t="s">
        <v>25</v>
      </c>
      <c r="B563" s="39" t="s">
        <v>53</v>
      </c>
      <c r="C563" s="41">
        <v>0</v>
      </c>
      <c r="D563" s="41">
        <v>0</v>
      </c>
      <c r="E563" s="41">
        <v>0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24">
        <v>0</v>
      </c>
      <c r="N563" s="24"/>
      <c r="O563" s="24">
        <f>SUM(C563:N563)</f>
        <v>0</v>
      </c>
    </row>
    <row r="564" spans="1:15" ht="15">
      <c r="A564" s="12" t="s">
        <v>25</v>
      </c>
      <c r="B564" s="40" t="s">
        <v>54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25">
        <v>0</v>
      </c>
      <c r="N564" s="25">
        <v>0</v>
      </c>
      <c r="O564" s="25">
        <f>SUM(C564:N564)</f>
        <v>0</v>
      </c>
    </row>
    <row r="565" spans="1:15" ht="15">
      <c r="A565" s="12" t="s">
        <v>25</v>
      </c>
      <c r="B565" s="18" t="s">
        <v>0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25">
        <v>0</v>
      </c>
      <c r="N565" s="25">
        <v>0</v>
      </c>
      <c r="O565" s="25">
        <f>SUM(C565:N565)</f>
        <v>0</v>
      </c>
    </row>
    <row r="566" spans="1:15" ht="15">
      <c r="A566" s="12" t="s">
        <v>25</v>
      </c>
      <c r="B566" s="13" t="s">
        <v>8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25">
        <v>0</v>
      </c>
      <c r="N566" s="25">
        <v>0</v>
      </c>
      <c r="O566" s="25" t="b">
        <f>IF(O565=0=0,(O565/O563)/O599)</f>
        <v>0</v>
      </c>
    </row>
    <row r="567" spans="1:15" ht="15">
      <c r="A567" s="12" t="s">
        <v>25</v>
      </c>
      <c r="B567" s="13" t="s">
        <v>9</v>
      </c>
      <c r="C567" s="43">
        <v>0</v>
      </c>
      <c r="D567" s="43">
        <v>0</v>
      </c>
      <c r="E567" s="43">
        <v>0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26">
        <v>0</v>
      </c>
      <c r="N567" s="26">
        <v>0</v>
      </c>
      <c r="O567" s="26">
        <f>IF(O564=0,0,(O565/O564))</f>
        <v>0</v>
      </c>
    </row>
    <row r="568" spans="1:15" ht="15">
      <c r="A568" s="14"/>
      <c r="B568" s="14"/>
      <c r="C568" s="31"/>
      <c r="D568" s="31"/>
      <c r="E568" s="31"/>
      <c r="F568" s="31"/>
      <c r="G568" s="31"/>
      <c r="H568" s="32"/>
      <c r="I568" s="32"/>
      <c r="J568" s="32"/>
      <c r="K568" s="32"/>
      <c r="L568" s="32"/>
      <c r="M568" s="32"/>
      <c r="N568" s="32"/>
      <c r="O568" s="31"/>
    </row>
    <row r="569" spans="1:15" ht="15">
      <c r="A569" s="12" t="s">
        <v>25</v>
      </c>
      <c r="B569" s="39" t="s">
        <v>55</v>
      </c>
      <c r="C569" s="41">
        <v>0</v>
      </c>
      <c r="D569" s="41">
        <v>0</v>
      </c>
      <c r="E569" s="41">
        <v>0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24">
        <v>0</v>
      </c>
      <c r="N569" s="24">
        <v>0</v>
      </c>
      <c r="O569" s="24">
        <f>SUM(C569:N569)</f>
        <v>0</v>
      </c>
    </row>
    <row r="570" spans="1:15" ht="15">
      <c r="A570" s="12" t="s">
        <v>25</v>
      </c>
      <c r="B570" s="40" t="s">
        <v>56</v>
      </c>
      <c r="C570" s="42">
        <v>0</v>
      </c>
      <c r="D570" s="42">
        <v>0</v>
      </c>
      <c r="E570" s="42">
        <v>0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25">
        <v>0</v>
      </c>
      <c r="N570" s="25">
        <v>0</v>
      </c>
      <c r="O570" s="25">
        <f>SUM(C570:N570)</f>
        <v>0</v>
      </c>
    </row>
    <row r="571" spans="1:15" ht="15">
      <c r="A571" s="12" t="s">
        <v>25</v>
      </c>
      <c r="B571" s="18" t="s">
        <v>0</v>
      </c>
      <c r="C571" s="42">
        <v>0</v>
      </c>
      <c r="D571" s="42"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25">
        <v>0</v>
      </c>
      <c r="N571" s="25">
        <v>0</v>
      </c>
      <c r="O571" s="25">
        <f>SUM(C571:N571)</f>
        <v>0</v>
      </c>
    </row>
    <row r="572" spans="1:15" ht="15">
      <c r="A572" s="12" t="s">
        <v>25</v>
      </c>
      <c r="B572" s="13" t="s">
        <v>8</v>
      </c>
      <c r="C572" s="42">
        <v>0</v>
      </c>
      <c r="D572" s="42"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  <c r="L572" s="42">
        <v>0</v>
      </c>
      <c r="M572" s="25">
        <v>0</v>
      </c>
      <c r="N572" s="25">
        <v>0</v>
      </c>
      <c r="O572" s="25" t="b">
        <f>IF(O571=0=0,(O571/O569)/O599)</f>
        <v>0</v>
      </c>
    </row>
    <row r="573" spans="1:15" ht="15">
      <c r="A573" s="12" t="s">
        <v>25</v>
      </c>
      <c r="B573" s="13" t="s">
        <v>9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3">
        <v>0</v>
      </c>
      <c r="L573" s="43">
        <v>0</v>
      </c>
      <c r="M573" s="26">
        <v>0</v>
      </c>
      <c r="N573" s="26">
        <v>0</v>
      </c>
      <c r="O573" s="26">
        <f>IF(O570=0,0,(O571/O570))</f>
        <v>0</v>
      </c>
    </row>
    <row r="574" spans="1:15" ht="15">
      <c r="A574" s="14"/>
      <c r="B574" s="14"/>
      <c r="C574" s="31"/>
      <c r="D574" s="31"/>
      <c r="E574" s="31"/>
      <c r="F574" s="31"/>
      <c r="G574" s="31"/>
      <c r="H574" s="32"/>
      <c r="I574" s="32"/>
      <c r="J574" s="32"/>
      <c r="K574" s="32"/>
      <c r="L574" s="32"/>
      <c r="M574" s="32"/>
      <c r="N574" s="32"/>
      <c r="O574" s="31"/>
    </row>
    <row r="575" spans="1:15" ht="15">
      <c r="A575" s="12" t="s">
        <v>25</v>
      </c>
      <c r="B575" s="39" t="s">
        <v>57</v>
      </c>
      <c r="C575" s="41">
        <v>0</v>
      </c>
      <c r="D575" s="41">
        <v>0</v>
      </c>
      <c r="E575" s="41">
        <v>0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24">
        <v>0</v>
      </c>
      <c r="N575" s="24"/>
      <c r="O575" s="24">
        <f>SUM(C575:N575)</f>
        <v>0</v>
      </c>
    </row>
    <row r="576" spans="1:15" ht="15">
      <c r="A576" s="12" t="s">
        <v>25</v>
      </c>
      <c r="B576" s="40" t="s">
        <v>58</v>
      </c>
      <c r="C576" s="42">
        <v>0</v>
      </c>
      <c r="D576" s="42">
        <v>0</v>
      </c>
      <c r="E576" s="42">
        <v>0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25">
        <v>0</v>
      </c>
      <c r="N576" s="25">
        <v>0</v>
      </c>
      <c r="O576" s="25">
        <f>SUM(C576:N576)</f>
        <v>0</v>
      </c>
    </row>
    <row r="577" spans="1:15" ht="15">
      <c r="A577" s="12" t="s">
        <v>25</v>
      </c>
      <c r="B577" s="18" t="s">
        <v>0</v>
      </c>
      <c r="C577" s="42">
        <v>0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0</v>
      </c>
      <c r="M577" s="25">
        <v>0</v>
      </c>
      <c r="N577" s="25">
        <v>0</v>
      </c>
      <c r="O577" s="25">
        <f>SUM(C577:N577)</f>
        <v>0</v>
      </c>
    </row>
    <row r="578" spans="1:15" ht="15">
      <c r="A578" s="12" t="s">
        <v>25</v>
      </c>
      <c r="B578" s="13" t="s">
        <v>8</v>
      </c>
      <c r="C578" s="42">
        <v>0</v>
      </c>
      <c r="D578" s="42">
        <v>0</v>
      </c>
      <c r="E578" s="42">
        <v>0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2">
        <v>0</v>
      </c>
      <c r="L578" s="42">
        <v>0</v>
      </c>
      <c r="M578" s="25">
        <v>0</v>
      </c>
      <c r="N578" s="25">
        <v>0</v>
      </c>
      <c r="O578" s="25" t="b">
        <f>IF(O577=0=0,(O577/O575)/O599)</f>
        <v>0</v>
      </c>
    </row>
    <row r="579" spans="1:15" ht="15">
      <c r="A579" s="12" t="s">
        <v>25</v>
      </c>
      <c r="B579" s="13" t="s">
        <v>9</v>
      </c>
      <c r="C579" s="43">
        <v>0</v>
      </c>
      <c r="D579" s="43">
        <v>0</v>
      </c>
      <c r="E579" s="43">
        <v>0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26">
        <v>0</v>
      </c>
      <c r="N579" s="26">
        <v>0</v>
      </c>
      <c r="O579" s="26">
        <f>IF(O576=0,0,(O577/O576))</f>
        <v>0</v>
      </c>
    </row>
    <row r="580" spans="1:15" ht="15">
      <c r="A580" s="14"/>
      <c r="B580" s="14"/>
      <c r="C580" s="31"/>
      <c r="D580" s="31"/>
      <c r="E580" s="31"/>
      <c r="F580" s="31"/>
      <c r="G580" s="31"/>
      <c r="H580" s="32"/>
      <c r="I580" s="32"/>
      <c r="J580" s="32"/>
      <c r="K580" s="32"/>
      <c r="L580" s="32"/>
      <c r="M580" s="32"/>
      <c r="N580" s="32"/>
      <c r="O580" s="31"/>
    </row>
    <row r="581" spans="1:15" ht="15">
      <c r="A581" s="12" t="s">
        <v>25</v>
      </c>
      <c r="B581" s="39" t="s">
        <v>59</v>
      </c>
      <c r="C581" s="41">
        <v>0</v>
      </c>
      <c r="D581" s="41">
        <v>0</v>
      </c>
      <c r="E581" s="41">
        <v>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24">
        <v>0</v>
      </c>
      <c r="N581" s="24">
        <v>2</v>
      </c>
      <c r="O581" s="24">
        <f>SUM(C581:N581)</f>
        <v>2</v>
      </c>
    </row>
    <row r="582" spans="1:15" ht="15">
      <c r="A582" s="12" t="s">
        <v>25</v>
      </c>
      <c r="B582" s="40" t="s">
        <v>61</v>
      </c>
      <c r="C582" s="42">
        <v>0</v>
      </c>
      <c r="D582" s="42">
        <v>0</v>
      </c>
      <c r="E582" s="42">
        <v>0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25">
        <v>0</v>
      </c>
      <c r="N582" s="25">
        <v>2054.8</v>
      </c>
      <c r="O582" s="25">
        <f>SUM(C582:N582)</f>
        <v>2054.8</v>
      </c>
    </row>
    <row r="583" spans="1:15" ht="15">
      <c r="A583" s="12" t="s">
        <v>25</v>
      </c>
      <c r="B583" s="18" t="s">
        <v>0</v>
      </c>
      <c r="C583" s="42">
        <v>0</v>
      </c>
      <c r="D583" s="42">
        <v>0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25">
        <v>0</v>
      </c>
      <c r="N583" s="25">
        <v>409.02</v>
      </c>
      <c r="O583" s="25">
        <f>SUM(C583:N583)</f>
        <v>409.02</v>
      </c>
    </row>
    <row r="584" spans="1:15" ht="15">
      <c r="A584" s="12" t="s">
        <v>25</v>
      </c>
      <c r="B584" s="13" t="s">
        <v>8</v>
      </c>
      <c r="C584" s="42">
        <v>0</v>
      </c>
      <c r="D584" s="42">
        <v>0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25">
        <v>0</v>
      </c>
      <c r="N584" s="25">
        <v>6.82</v>
      </c>
      <c r="O584" s="25">
        <f>IF(O583=0,0,(O583/O581)/O599)</f>
        <v>6.7420879120879125</v>
      </c>
    </row>
    <row r="585" spans="1:15" ht="15">
      <c r="A585" s="12" t="s">
        <v>25</v>
      </c>
      <c r="B585" s="13" t="s">
        <v>9</v>
      </c>
      <c r="C585" s="43">
        <v>0</v>
      </c>
      <c r="D585" s="43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26">
        <v>0</v>
      </c>
      <c r="N585" s="26">
        <v>0.19899999999999998</v>
      </c>
      <c r="O585" s="26">
        <f>IF(O582=0,0,(O583/O582))</f>
        <v>0.1990558691843488</v>
      </c>
    </row>
    <row r="586" spans="1:15" ht="15">
      <c r="A586" s="14"/>
      <c r="B586" s="14"/>
      <c r="C586" s="31"/>
      <c r="D586" s="31"/>
      <c r="E586" s="31"/>
      <c r="F586" s="31"/>
      <c r="G586" s="31"/>
      <c r="H586" s="32"/>
      <c r="I586" s="32"/>
      <c r="J586" s="32"/>
      <c r="K586" s="32"/>
      <c r="L586" s="32"/>
      <c r="M586" s="32"/>
      <c r="N586" s="32"/>
      <c r="O586" s="31"/>
    </row>
    <row r="587" spans="1:15" ht="15">
      <c r="A587" s="12" t="s">
        <v>25</v>
      </c>
      <c r="B587" s="39" t="s">
        <v>60</v>
      </c>
      <c r="C587" s="41">
        <v>0</v>
      </c>
      <c r="D587" s="41">
        <v>0</v>
      </c>
      <c r="E587" s="41">
        <v>0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24">
        <v>0</v>
      </c>
      <c r="N587" s="24">
        <v>0</v>
      </c>
      <c r="O587" s="24">
        <f>SUM(C587:N587)</f>
        <v>0</v>
      </c>
    </row>
    <row r="588" spans="1:15" ht="15">
      <c r="A588" s="12" t="s">
        <v>25</v>
      </c>
      <c r="B588" s="40" t="s">
        <v>62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25">
        <v>0</v>
      </c>
      <c r="N588" s="25">
        <v>0</v>
      </c>
      <c r="O588" s="25">
        <f>SUM(C588:N588)</f>
        <v>0</v>
      </c>
    </row>
    <row r="589" spans="1:15" ht="15">
      <c r="A589" s="12" t="s">
        <v>25</v>
      </c>
      <c r="B589" s="18" t="s">
        <v>0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25">
        <v>0</v>
      </c>
      <c r="N589" s="25">
        <v>0</v>
      </c>
      <c r="O589" s="25">
        <f>SUM(C589:N589)</f>
        <v>0</v>
      </c>
    </row>
    <row r="590" spans="1:15" ht="15">
      <c r="A590" s="12" t="s">
        <v>25</v>
      </c>
      <c r="B590" s="13" t="s">
        <v>8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25">
        <v>0</v>
      </c>
      <c r="N590" s="25">
        <v>0</v>
      </c>
      <c r="O590" s="25" t="b">
        <f>IF(O589=0=0,(O589/O587)/O599)</f>
        <v>0</v>
      </c>
    </row>
    <row r="591" spans="1:15" ht="15">
      <c r="A591" s="12" t="s">
        <v>25</v>
      </c>
      <c r="B591" s="13" t="s">
        <v>9</v>
      </c>
      <c r="C591" s="43">
        <v>0</v>
      </c>
      <c r="D591" s="43">
        <v>0</v>
      </c>
      <c r="E591" s="43">
        <v>0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26">
        <v>0</v>
      </c>
      <c r="N591" s="26">
        <v>0</v>
      </c>
      <c r="O591" s="26">
        <f>IF(O588=0,0,(O589/O588))</f>
        <v>0</v>
      </c>
    </row>
    <row r="592" spans="1:15" ht="15">
      <c r="A592" s="14"/>
      <c r="B592" s="14"/>
      <c r="C592" s="34"/>
      <c r="D592" s="34"/>
      <c r="E592" s="34"/>
      <c r="F592" s="34"/>
      <c r="G592" s="34"/>
      <c r="H592" s="28"/>
      <c r="I592" s="28"/>
      <c r="J592" s="28"/>
      <c r="K592" s="28"/>
      <c r="L592" s="28"/>
      <c r="M592" s="28"/>
      <c r="N592" s="28"/>
      <c r="O592" s="34"/>
    </row>
    <row r="593" spans="1:15" ht="15">
      <c r="A593" s="12" t="s">
        <v>25</v>
      </c>
      <c r="B593" s="15" t="s">
        <v>19</v>
      </c>
      <c r="C593" s="24">
        <v>1535</v>
      </c>
      <c r="D593" s="24">
        <v>1524</v>
      </c>
      <c r="E593" s="24">
        <v>1528</v>
      </c>
      <c r="F593" s="24">
        <v>1494</v>
      </c>
      <c r="G593" s="24">
        <v>1461</v>
      </c>
      <c r="H593" s="24">
        <v>1500</v>
      </c>
      <c r="I593" s="24">
        <v>1507</v>
      </c>
      <c r="J593" s="24">
        <v>1511</v>
      </c>
      <c r="K593" s="24">
        <v>1516</v>
      </c>
      <c r="L593" s="24">
        <v>1508</v>
      </c>
      <c r="M593" s="24">
        <v>1687</v>
      </c>
      <c r="N593" s="24">
        <v>1706</v>
      </c>
      <c r="O593" s="24">
        <f>SUM(C593:N593)</f>
        <v>18477</v>
      </c>
    </row>
    <row r="594" spans="1:15" ht="15">
      <c r="A594" s="12" t="s">
        <v>25</v>
      </c>
      <c r="B594" s="17" t="s">
        <v>20</v>
      </c>
      <c r="C594" s="25">
        <v>6654908.6</v>
      </c>
      <c r="D594" s="25">
        <v>6243327.48</v>
      </c>
      <c r="E594" s="25">
        <v>6724248.56</v>
      </c>
      <c r="F594" s="25">
        <v>4971199.2</v>
      </c>
      <c r="G594" s="25">
        <v>7055488.36</v>
      </c>
      <c r="H594" s="25">
        <v>5073948.56</v>
      </c>
      <c r="I594" s="25">
        <v>6302764.88</v>
      </c>
      <c r="J594" s="25">
        <v>5756588.18</v>
      </c>
      <c r="K594" s="25">
        <v>6751153.56</v>
      </c>
      <c r="L594" s="25">
        <v>6772429.02</v>
      </c>
      <c r="M594" s="25">
        <v>7842192.7</v>
      </c>
      <c r="N594" s="25">
        <v>6843486.16</v>
      </c>
      <c r="O594" s="25">
        <f>SUM(C594:N594)</f>
        <v>76991735.26</v>
      </c>
    </row>
    <row r="595" spans="1:15" ht="15">
      <c r="A595" s="12" t="s">
        <v>25</v>
      </c>
      <c r="B595" s="17" t="s">
        <v>8</v>
      </c>
      <c r="C595" s="25">
        <v>139.85</v>
      </c>
      <c r="D595" s="25">
        <v>132.15</v>
      </c>
      <c r="E595" s="25">
        <v>146.69</v>
      </c>
      <c r="F595" s="25">
        <v>107.34</v>
      </c>
      <c r="G595" s="25">
        <v>160.97</v>
      </c>
      <c r="H595" s="25">
        <v>109.12</v>
      </c>
      <c r="I595" s="25">
        <v>134.91</v>
      </c>
      <c r="J595" s="25">
        <v>136.06</v>
      </c>
      <c r="K595" s="25">
        <v>143.65</v>
      </c>
      <c r="L595" s="25">
        <v>154.86</v>
      </c>
      <c r="M595" s="25">
        <v>149.95</v>
      </c>
      <c r="N595" s="25">
        <v>133.71</v>
      </c>
      <c r="O595" s="25">
        <f>IF(O593=0,0,(O594/O593/O599))</f>
        <v>137.37019399824078</v>
      </c>
    </row>
    <row r="596" spans="1:15" ht="15">
      <c r="A596" s="14"/>
      <c r="B596" s="17"/>
      <c r="C596" s="29"/>
      <c r="D596" s="29"/>
      <c r="E596" s="29"/>
      <c r="F596" s="29"/>
      <c r="G596" s="29"/>
      <c r="H596" s="30"/>
      <c r="I596" s="30"/>
      <c r="J596" s="30"/>
      <c r="K596" s="30"/>
      <c r="L596" s="30"/>
      <c r="M596" s="30"/>
      <c r="N596" s="30"/>
      <c r="O596" s="29"/>
    </row>
    <row r="597" spans="1:15" ht="15">
      <c r="A597" s="12" t="s">
        <v>25</v>
      </c>
      <c r="B597" s="17" t="s">
        <v>21</v>
      </c>
      <c r="C597" s="25">
        <v>28996.46</v>
      </c>
      <c r="D597" s="25">
        <v>85657.75</v>
      </c>
      <c r="E597" s="25">
        <v>364487.31</v>
      </c>
      <c r="F597" s="25">
        <v>316186.2</v>
      </c>
      <c r="G597" s="25">
        <v>736887.28</v>
      </c>
      <c r="H597" s="35">
        <v>634338.96</v>
      </c>
      <c r="I597" s="35">
        <v>871198.26</v>
      </c>
      <c r="J597" s="35">
        <v>890703.77</v>
      </c>
      <c r="K597" s="35">
        <v>1058418.52</v>
      </c>
      <c r="L597" s="35">
        <v>1085306.97</v>
      </c>
      <c r="M597" s="35">
        <v>1308956.84</v>
      </c>
      <c r="N597" s="35">
        <v>1148985.79</v>
      </c>
      <c r="O597" s="25">
        <f>SUM(C597:N597)</f>
        <v>8530124.11</v>
      </c>
    </row>
    <row r="598" spans="1:15" ht="15">
      <c r="A598" s="12" t="s">
        <v>25</v>
      </c>
      <c r="B598" s="17" t="s">
        <v>46</v>
      </c>
      <c r="C598" s="24">
        <v>6</v>
      </c>
      <c r="D598" s="24">
        <v>6</v>
      </c>
      <c r="E598" s="24">
        <v>6</v>
      </c>
      <c r="F598" s="24">
        <v>6</v>
      </c>
      <c r="G598" s="24">
        <v>6</v>
      </c>
      <c r="H598" s="36">
        <v>6</v>
      </c>
      <c r="I598" s="36">
        <v>6</v>
      </c>
      <c r="J598" s="36">
        <v>6</v>
      </c>
      <c r="K598" s="36">
        <v>6</v>
      </c>
      <c r="L598" s="36">
        <v>6</v>
      </c>
      <c r="M598" s="36">
        <v>6</v>
      </c>
      <c r="N598" s="36">
        <v>6</v>
      </c>
      <c r="O598" s="24">
        <f>AVERAGE(C598:N598)</f>
        <v>6</v>
      </c>
    </row>
    <row r="599" spans="1:15" ht="15">
      <c r="A599" s="12" t="s">
        <v>25</v>
      </c>
      <c r="B599" s="17" t="s">
        <v>22</v>
      </c>
      <c r="C599" s="37">
        <v>31</v>
      </c>
      <c r="D599" s="37">
        <v>31</v>
      </c>
      <c r="E599" s="37">
        <v>30</v>
      </c>
      <c r="F599" s="37">
        <v>31</v>
      </c>
      <c r="G599" s="37">
        <v>30</v>
      </c>
      <c r="H599" s="38">
        <v>31</v>
      </c>
      <c r="I599" s="38">
        <v>31</v>
      </c>
      <c r="J599" s="38">
        <v>28</v>
      </c>
      <c r="K599" s="38">
        <v>31</v>
      </c>
      <c r="L599" s="38">
        <v>29</v>
      </c>
      <c r="M599" s="38">
        <v>31</v>
      </c>
      <c r="N599" s="38">
        <v>30</v>
      </c>
      <c r="O599" s="37">
        <f>(((C598*C599)+(D598*D599)+(E598*E599)+(F598*F599)+(G598*G599)+(H598*H599)+(I598*I599)+(J598*J599)+(K598*K599)+(L598*L599)+(M598*M599)+(N598*N599))/$O$598)/COUNTIF(C599:N599,"&gt;0")</f>
        <v>30.333333333333332</v>
      </c>
    </row>
    <row r="600" spans="3:15" ht="15">
      <c r="C600" s="11"/>
      <c r="D600" s="11"/>
      <c r="E600" s="11"/>
      <c r="F600" s="11"/>
      <c r="G600" s="11"/>
      <c r="H600" s="11"/>
      <c r="K600" s="11"/>
      <c r="L600" s="11"/>
      <c r="M600" s="11"/>
      <c r="N600" s="11"/>
      <c r="O600" s="11"/>
    </row>
    <row r="601" spans="3:15" ht="15">
      <c r="C601" s="10"/>
      <c r="D601" s="10"/>
      <c r="E601" s="10"/>
      <c r="F601" s="10"/>
      <c r="G601" s="10"/>
      <c r="H601" s="10"/>
      <c r="K601" s="10"/>
      <c r="L601" s="10"/>
      <c r="M601" s="10"/>
      <c r="N601" s="10"/>
      <c r="O601" s="10"/>
    </row>
  </sheetData>
  <sheetProtection/>
  <printOptions/>
  <pageMargins left="1" right="0.25" top="0.25" bottom="0.25" header="0" footer="0"/>
  <pageSetup fitToHeight="6" horizontalDpi="600" verticalDpi="600" orientation="portrait" scale="33" r:id="rId1"/>
  <rowBreaks count="3" manualBreakCount="3">
    <brk id="150" max="14" man="1"/>
    <brk id="300" max="255" man="1"/>
    <brk id="4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Johnson, Stephanie A</cp:lastModifiedBy>
  <cp:lastPrinted>2020-07-27T19:40:49Z</cp:lastPrinted>
  <dcterms:created xsi:type="dcterms:W3CDTF">1997-08-11T22:24:12Z</dcterms:created>
  <dcterms:modified xsi:type="dcterms:W3CDTF">2021-09-01T21:54:51Z</dcterms:modified>
  <cp:category/>
  <cp:version/>
  <cp:contentType/>
  <cp:contentStatus/>
</cp:coreProperties>
</file>