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20" windowWidth="5970" windowHeight="6210" activeTab="0"/>
  </bookViews>
  <sheets>
    <sheet name="TAX15-16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'TAX15-16'!$A$1:$O$431</definedName>
  </definedNames>
  <calcPr fullCalcOnLoad="1"/>
</workbook>
</file>

<file path=xl/sharedStrings.xml><?xml version="1.0" encoding="utf-8"?>
<sst xmlns="http://schemas.openxmlformats.org/spreadsheetml/2006/main" count="750" uniqueCount="49">
  <si>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</si>
  <si>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</si>
  <si>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</si>
  <si>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</si>
  <si>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</si>
  <si>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</si>
  <si>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</si>
  <si>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</si>
  <si>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</si>
  <si>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</si>
  <si>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</si>
  <si>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</si>
  <si>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</si>
  <si>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</si>
  <si>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</si>
  <si>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</si>
  <si>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</si>
  <si>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</si>
  <si>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</si>
  <si>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</si>
  <si>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</si>
  <si>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</si>
  <si>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</si>
  <si>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</si>
  <si>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</si>
  <si>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</si>
  <si>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</si>
  <si>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</si>
  <si>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</si>
  <si>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</si>
  <si>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</si>
  <si>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</si>
  <si>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</si>
  <si>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</si>
  <si>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</si>
  <si>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</si>
  <si>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</si>
  <si>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</si>
  <si>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</si>
  <si>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</si>
  <si>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</si>
  <si>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</si>
  <si>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</si>
  <si>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</si>
  <si>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</si>
  <si>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</si>
  <si>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</si>
  <si>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</si>
  <si>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2015-2016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</si>
</sst>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</numFmts>
  <fonts count="52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5" fillId="0" borderId="0" applyFont="0" applyFill="0" applyBorder="0" applyAlignment="0" applyProtection="0"/>
    <xf numFmtId="0" fontId="1" fillId="0" borderId="0">
      <alignment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8" fontId="3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143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178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86" fontId="12" fillId="0" borderId="0" xfId="0" applyNumberFormat="1" applyFont="1" applyFill="1" applyAlignment="1">
      <alignment horizontal="right" vertical="center"/>
    </xf>
    <xf numFmtId="3" fontId="3" fillId="0" borderId="0" xfId="42" applyNumberFormat="1" applyFont="1" applyBorder="1" applyAlignment="1">
      <alignment horizontal="right" vertical="top"/>
    </xf>
    <xf numFmtId="212" fontId="3" fillId="0" borderId="0" xfId="42" applyNumberFormat="1" applyFont="1" applyBorder="1" applyAlignment="1">
      <alignment horizontal="right" vertical="top"/>
    </xf>
    <xf numFmtId="10" fontId="3" fillId="0" borderId="0" xfId="42" applyNumberFormat="1" applyFont="1" applyBorder="1" applyAlignment="1">
      <alignment horizontal="right" vertical="top"/>
    </xf>
    <xf numFmtId="1" fontId="3" fillId="0" borderId="0" xfId="42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2" fontId="3" fillId="0" borderId="0" xfId="42" applyNumberFormat="1" applyFont="1" applyBorder="1" applyAlignment="1">
      <alignment horizontal="right" vertical="top"/>
    </xf>
    <xf numFmtId="4" fontId="3" fillId="0" borderId="0" xfId="42" applyNumberFormat="1" applyFont="1" applyBorder="1" applyAlignment="1">
      <alignment horizontal="right" vertical="top"/>
    </xf>
    <xf numFmtId="212" fontId="1" fillId="0" borderId="0" xfId="45" applyNumberFormat="1" applyFont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Title" xfId="147"/>
    <cellStyle name="Total" xfId="148"/>
    <cellStyle name="Total 2" xfId="149"/>
    <cellStyle name="Total 2 2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5" zoomScaleNormal="75" zoomScaleSheetLayoutView="75" zoomScalePageLayoutView="0" workbookViewId="0" topLeftCell="A1">
      <pane xSplit="2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2" customWidth="1"/>
    <col min="2" max="2" width="13.296875" style="10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4" ht="20.25">
      <c r="A1" s="4" t="s">
        <v>48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8" t="s">
        <v>26</v>
      </c>
    </row>
    <row r="3" spans="1:15" ht="15">
      <c r="A3" s="13" t="s">
        <v>5</v>
      </c>
      <c r="B3" s="14" t="s">
        <v>6</v>
      </c>
      <c r="C3" s="15">
        <f aca="true" t="shared" si="0" ref="C3:E5">SUM(C9+C15+C21+C27+C33+C39+C45+C51+C63+C57)</f>
        <v>13439</v>
      </c>
      <c r="D3" s="15">
        <f t="shared" si="0"/>
        <v>13442</v>
      </c>
      <c r="E3" s="15">
        <f>SUM(E9+E15+E21+E27+E33+E39+E45+E51+E63+E57)</f>
        <v>13484</v>
      </c>
      <c r="F3" s="15">
        <f>SUM(F9+F15+F21+F27+F33+F39+F45+F51+F63+F57)</f>
        <v>13299</v>
      </c>
      <c r="G3" s="15">
        <f>SUM(G9+G15+G21+G27+G33+G39+G45+G51+G63+G57)</f>
        <v>13524</v>
      </c>
      <c r="H3" s="15">
        <f aca="true" t="shared" si="1" ref="G3:N3">SUM(H9+H15+H21+H27+H33+H39+H45+H51+H63+H57)</f>
        <v>13534</v>
      </c>
      <c r="I3" s="15">
        <f t="shared" si="1"/>
        <v>13505</v>
      </c>
      <c r="J3" s="15">
        <f t="shared" si="1"/>
        <v>13387</v>
      </c>
      <c r="K3" s="15">
        <f t="shared" si="1"/>
        <v>13376</v>
      </c>
      <c r="L3" s="15">
        <f t="shared" si="1"/>
        <v>13370</v>
      </c>
      <c r="M3" s="15">
        <f t="shared" si="1"/>
        <v>13334</v>
      </c>
      <c r="N3" s="15">
        <f t="shared" si="1"/>
        <v>13302</v>
      </c>
      <c r="O3" s="16">
        <f>SUM(C3:N3)</f>
        <v>160996</v>
      </c>
    </row>
    <row r="4" spans="1:15" ht="15">
      <c r="A4" s="13" t="s">
        <v>5</v>
      </c>
      <c r="B4" s="14" t="s">
        <v>7</v>
      </c>
      <c r="C4" s="17">
        <f t="shared" si="0"/>
        <v>877442653.26</v>
      </c>
      <c r="D4" s="17">
        <f t="shared" si="0"/>
        <v>878586912.6899999</v>
      </c>
      <c r="E4" s="17">
        <f>SUM(E10+E16+E22+E28+E34+E40+E46+E52+E64+E58)</f>
        <v>826425785.7900001</v>
      </c>
      <c r="F4" s="17">
        <f>SUM(F10+F16+F22+F28+F34+F40+F46+F52+F64+F58)</f>
        <v>817272527.3800001</v>
      </c>
      <c r="G4" s="17">
        <f>SUM(G10+G16+G22+G28+G34+G40+G46+G52+G64+G58)</f>
        <v>702485700.55</v>
      </c>
      <c r="H4" s="17">
        <f aca="true" t="shared" si="2" ref="G4:N4">SUM(H10+H16+H22+H28+H34+H40+H46+H52+H64+H58)</f>
        <v>742446013.96</v>
      </c>
      <c r="I4" s="17">
        <f t="shared" si="2"/>
        <v>793188103.6499999</v>
      </c>
      <c r="J4" s="17">
        <f t="shared" si="2"/>
        <v>793305240.3699999</v>
      </c>
      <c r="K4" s="17">
        <f t="shared" si="2"/>
        <v>792724993.5799999</v>
      </c>
      <c r="L4" s="17">
        <f t="shared" si="2"/>
        <v>793402571.3799999</v>
      </c>
      <c r="M4" s="17">
        <f t="shared" si="2"/>
        <v>864043046.39</v>
      </c>
      <c r="N4" s="17">
        <f t="shared" si="2"/>
        <v>789215208.5900002</v>
      </c>
      <c r="O4" s="18">
        <f>SUM(C4:N4)</f>
        <v>9670538757.59</v>
      </c>
    </row>
    <row r="5" spans="1:15" ht="15">
      <c r="A5" s="13" t="s">
        <v>5</v>
      </c>
      <c r="B5" s="14" t="s">
        <v>0</v>
      </c>
      <c r="C5" s="17">
        <f t="shared" si="0"/>
        <v>64186317.72000001</v>
      </c>
      <c r="D5" s="17">
        <f t="shared" si="0"/>
        <v>63419481.279999994</v>
      </c>
      <c r="E5" s="17">
        <f>SUM(E11+E17+E23+E29+E35+E41+E47+E53+E65+E59)</f>
        <v>59631842.650000006</v>
      </c>
      <c r="F5" s="17">
        <f>SUM(F11+F17+F23+F29+F35+F41+F47+F53+F65+F59)</f>
        <v>60785564.49</v>
      </c>
      <c r="G5" s="17">
        <f>SUM(G11+G17+G23+G29+G35+G41+G47+G53+G65+G59)</f>
        <v>49921373.19999999</v>
      </c>
      <c r="H5" s="17">
        <f aca="true" t="shared" si="3" ref="G5:N5">SUM(H11+H17+H23+H29+H35+H41+H47+H53+H65+H59)</f>
        <v>54853961.999999985</v>
      </c>
      <c r="I5" s="17">
        <f t="shared" si="3"/>
        <v>56545820.06</v>
      </c>
      <c r="J5" s="17">
        <f t="shared" si="3"/>
        <v>57821009.769999996</v>
      </c>
      <c r="K5" s="17">
        <f t="shared" si="3"/>
        <v>58456039.70000001</v>
      </c>
      <c r="L5" s="17">
        <f t="shared" si="3"/>
        <v>59312973.190000005</v>
      </c>
      <c r="M5" s="17">
        <f t="shared" si="3"/>
        <v>62906106.85</v>
      </c>
      <c r="N5" s="17">
        <f t="shared" si="3"/>
        <v>56562694.9</v>
      </c>
      <c r="O5" s="18">
        <f>SUM(C5:N5)</f>
        <v>704403185.8100001</v>
      </c>
    </row>
    <row r="6" spans="1:15" ht="15">
      <c r="A6" s="13" t="s">
        <v>5</v>
      </c>
      <c r="B6" s="14" t="s">
        <v>8</v>
      </c>
      <c r="C6" s="19">
        <f aca="true" t="shared" si="4" ref="C6:O6">SUM(C5/C3/C107)</f>
        <v>154.06848560640796</v>
      </c>
      <c r="D6" s="19">
        <f t="shared" si="4"/>
        <v>152.19384903360194</v>
      </c>
      <c r="E6" s="19">
        <f>SUM(E5/E3/E107)</f>
        <v>147.41383034213388</v>
      </c>
      <c r="F6" s="19">
        <f>SUM(F5/F3/F107)</f>
        <v>147.441511464602</v>
      </c>
      <c r="G6" s="19">
        <f>SUM(G5/G3/G107)</f>
        <v>123.04390515626537</v>
      </c>
      <c r="H6" s="19">
        <f t="shared" si="4"/>
        <v>131.4705345806045</v>
      </c>
      <c r="I6" s="19">
        <f t="shared" si="4"/>
        <v>135.06543588396175</v>
      </c>
      <c r="J6" s="19">
        <f t="shared" si="4"/>
        <v>148.9376203110068</v>
      </c>
      <c r="K6" s="19">
        <f t="shared" si="4"/>
        <v>140.97478319377993</v>
      </c>
      <c r="L6" s="19">
        <f t="shared" si="4"/>
        <v>147.87577459486414</v>
      </c>
      <c r="M6" s="19">
        <f t="shared" si="4"/>
        <v>153.88655588772284</v>
      </c>
      <c r="N6" s="19">
        <f t="shared" si="4"/>
        <v>141.7398258407257</v>
      </c>
      <c r="O6" s="19">
        <f t="shared" si="4"/>
        <v>143.65378231199108</v>
      </c>
    </row>
    <row r="7" spans="1:15" ht="15">
      <c r="A7" s="13" t="s">
        <v>5</v>
      </c>
      <c r="B7" s="14" t="s">
        <v>9</v>
      </c>
      <c r="C7" s="20">
        <f>SUM(C5/C4)</f>
        <v>0.07315158145267484</v>
      </c>
      <c r="D7" s="20">
        <f>SUM(D5/D4)</f>
        <v>0.07218350326415218</v>
      </c>
      <c r="E7" s="20">
        <f>SUM(E5/E4)</f>
        <v>0.07215631902506105</v>
      </c>
      <c r="F7" s="20">
        <f aca="true" t="shared" si="5" ref="F7:N7">SUM(F5/F4)</f>
        <v>0.0743761260211027</v>
      </c>
      <c r="G7" s="20">
        <f>SUM(G5/G4)</f>
        <v>0.07106389946573267</v>
      </c>
      <c r="H7" s="20">
        <f t="shared" si="5"/>
        <v>0.07388276180166184</v>
      </c>
      <c r="I7" s="20">
        <f t="shared" si="5"/>
        <v>0.07128929417851086</v>
      </c>
      <c r="J7" s="20">
        <f t="shared" si="5"/>
        <v>0.072886206755715</v>
      </c>
      <c r="K7" s="20">
        <f t="shared" si="5"/>
        <v>0.0737406290623039</v>
      </c>
      <c r="L7" s="20">
        <f t="shared" si="5"/>
        <v>0.0747577274508127</v>
      </c>
      <c r="M7" s="20">
        <f t="shared" si="5"/>
        <v>0.07280436676485479</v>
      </c>
      <c r="N7" s="20">
        <f t="shared" si="5"/>
        <v>0.07166954499147836</v>
      </c>
      <c r="O7" s="20">
        <f>SUM(O5/O4)</f>
        <v>0.0728401181637521</v>
      </c>
    </row>
    <row r="8" spans="1:15" ht="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3" t="s">
        <v>5</v>
      </c>
      <c r="B9" s="24" t="s">
        <v>33</v>
      </c>
      <c r="C9" s="25">
        <f aca="true" t="shared" si="6" ref="C9:N9">SUM(C117+C225+C333)</f>
        <v>7866</v>
      </c>
      <c r="D9" s="25">
        <f t="shared" si="6"/>
        <v>7851</v>
      </c>
      <c r="E9" s="25">
        <f>SUM(E117+E225+E333)</f>
        <v>7891</v>
      </c>
      <c r="F9" s="25">
        <f t="shared" si="6"/>
        <v>7898</v>
      </c>
      <c r="G9" s="25">
        <f>SUM(G117+G225+G333)</f>
        <v>7921</v>
      </c>
      <c r="H9" s="25">
        <f t="shared" si="6"/>
        <v>7949</v>
      </c>
      <c r="I9" s="25">
        <f t="shared" si="6"/>
        <v>7952</v>
      </c>
      <c r="J9" s="25">
        <f t="shared" si="6"/>
        <v>7878</v>
      </c>
      <c r="K9" s="25">
        <f t="shared" si="6"/>
        <v>7873</v>
      </c>
      <c r="L9" s="25">
        <f t="shared" si="6"/>
        <v>7868</v>
      </c>
      <c r="M9" s="25">
        <f t="shared" si="6"/>
        <v>7822</v>
      </c>
      <c r="N9" s="25">
        <f t="shared" si="6"/>
        <v>7652</v>
      </c>
      <c r="O9" s="16">
        <f>SUM(C9:N9)</f>
        <v>94421</v>
      </c>
    </row>
    <row r="10" spans="1:15" ht="15">
      <c r="A10" s="13" t="s">
        <v>5</v>
      </c>
      <c r="B10" s="14" t="s">
        <v>7</v>
      </c>
      <c r="C10" s="26">
        <f aca="true" t="shared" si="7" ref="C10:N10">SUM(C118+C226+C334)</f>
        <v>365618046.40999997</v>
      </c>
      <c r="D10" s="26">
        <f t="shared" si="7"/>
        <v>362951465.57</v>
      </c>
      <c r="E10" s="26">
        <f>SUM(E118+E226+E334)</f>
        <v>343800389.46000004</v>
      </c>
      <c r="F10" s="26">
        <f t="shared" si="7"/>
        <v>343765364.09000003</v>
      </c>
      <c r="G10" s="26">
        <f>SUM(G118+G226+G334)</f>
        <v>292265250.23</v>
      </c>
      <c r="H10" s="26">
        <f t="shared" si="7"/>
        <v>307152566.87</v>
      </c>
      <c r="I10" s="26">
        <f t="shared" si="7"/>
        <v>328853179.35999995</v>
      </c>
      <c r="J10" s="26">
        <f t="shared" si="7"/>
        <v>337241284.67</v>
      </c>
      <c r="K10" s="26">
        <f t="shared" si="7"/>
        <v>336696743.15</v>
      </c>
      <c r="L10" s="26">
        <f t="shared" si="7"/>
        <v>329052730.52</v>
      </c>
      <c r="M10" s="26">
        <f t="shared" si="7"/>
        <v>360938264.97999996</v>
      </c>
      <c r="N10" s="26">
        <f t="shared" si="7"/>
        <v>324376716.54</v>
      </c>
      <c r="O10" s="18">
        <f>SUM(C10:N10)</f>
        <v>4032712001.8500004</v>
      </c>
    </row>
    <row r="11" spans="1:15" ht="15">
      <c r="A11" s="13" t="s">
        <v>5</v>
      </c>
      <c r="B11" s="14" t="s">
        <v>0</v>
      </c>
      <c r="C11" s="26">
        <f aca="true" t="shared" si="8" ref="C11:N11">SUM(C119+C227+C335)</f>
        <v>36220989.75</v>
      </c>
      <c r="D11" s="26">
        <f t="shared" si="8"/>
        <v>35453495.21</v>
      </c>
      <c r="E11" s="26">
        <f>SUM(E119+E227+E335)</f>
        <v>33505612.650000002</v>
      </c>
      <c r="F11" s="26">
        <f t="shared" si="8"/>
        <v>34200269.53</v>
      </c>
      <c r="G11" s="26">
        <f>SUM(G119+G227+G335)</f>
        <v>28204824.049999997</v>
      </c>
      <c r="H11" s="26">
        <f t="shared" si="8"/>
        <v>30609943.05</v>
      </c>
      <c r="I11" s="26">
        <f t="shared" si="8"/>
        <v>32125532.319999997</v>
      </c>
      <c r="J11" s="26">
        <f t="shared" si="8"/>
        <v>33366991.02</v>
      </c>
      <c r="K11" s="26">
        <f t="shared" si="8"/>
        <v>33033290.730000004</v>
      </c>
      <c r="L11" s="26">
        <f t="shared" si="8"/>
        <v>33622090.17</v>
      </c>
      <c r="M11" s="26">
        <f t="shared" si="8"/>
        <v>35540977.95</v>
      </c>
      <c r="N11" s="26">
        <f t="shared" si="8"/>
        <v>31847343.62</v>
      </c>
      <c r="O11" s="18">
        <f>SUM(C11:N11)</f>
        <v>397731360.05</v>
      </c>
    </row>
    <row r="12" spans="1:15" ht="15">
      <c r="A12" s="13" t="s">
        <v>5</v>
      </c>
      <c r="B12" s="14" t="s">
        <v>8</v>
      </c>
      <c r="C12" s="19">
        <f aca="true" t="shared" si="9" ref="C12:O12">SUM(C11/C9/C107)</f>
        <v>148.54043023055533</v>
      </c>
      <c r="D12" s="19">
        <f t="shared" si="9"/>
        <v>145.67075987854435</v>
      </c>
      <c r="E12" s="19">
        <f>SUM(E11/E9/E107)</f>
        <v>141.53513559751616</v>
      </c>
      <c r="F12" s="19">
        <f t="shared" si="9"/>
        <v>139.6853001984986</v>
      </c>
      <c r="G12" s="19">
        <f>SUM(G11/G9/G107)</f>
        <v>118.69218554054622</v>
      </c>
      <c r="H12" s="19">
        <f t="shared" si="9"/>
        <v>124.9098320082929</v>
      </c>
      <c r="I12" s="19">
        <f t="shared" si="9"/>
        <v>130.3203589277601</v>
      </c>
      <c r="J12" s="19">
        <f t="shared" si="9"/>
        <v>146.05050739291437</v>
      </c>
      <c r="K12" s="19">
        <f t="shared" si="9"/>
        <v>135.34739280431694</v>
      </c>
      <c r="L12" s="19">
        <f t="shared" si="9"/>
        <v>142.44234100152516</v>
      </c>
      <c r="M12" s="19">
        <f t="shared" si="9"/>
        <v>148.2108112695261</v>
      </c>
      <c r="N12" s="19">
        <f t="shared" si="9"/>
        <v>138.732111953302</v>
      </c>
      <c r="O12" s="19">
        <f t="shared" si="9"/>
        <v>138.30315240106717</v>
      </c>
    </row>
    <row r="13" spans="1:15" ht="15">
      <c r="A13" s="13" t="s">
        <v>5</v>
      </c>
      <c r="B13" s="14" t="s">
        <v>9</v>
      </c>
      <c r="C13" s="20">
        <f>SUM(C11/C10)</f>
        <v>0.0990678389801968</v>
      </c>
      <c r="D13" s="20">
        <f aca="true" t="shared" si="10" ref="D13:N13">SUM(D11/D10)</f>
        <v>0.09768109120133123</v>
      </c>
      <c r="E13" s="20">
        <f>SUM(E11/E10)</f>
        <v>0.09745658724420457</v>
      </c>
      <c r="F13" s="20">
        <f t="shared" si="10"/>
        <v>0.09948724654251714</v>
      </c>
      <c r="G13" s="20">
        <f>SUM(G11/G10)</f>
        <v>0.09650419961936642</v>
      </c>
      <c r="H13" s="20">
        <f t="shared" si="10"/>
        <v>0.09965712923035876</v>
      </c>
      <c r="I13" s="20">
        <f t="shared" si="10"/>
        <v>0.09768959017675104</v>
      </c>
      <c r="J13" s="20">
        <f t="shared" si="10"/>
        <v>0.09894100318307864</v>
      </c>
      <c r="K13" s="20">
        <f t="shared" si="10"/>
        <v>0.09810992058002628</v>
      </c>
      <c r="L13" s="20">
        <f t="shared" si="10"/>
        <v>0.10217842628707935</v>
      </c>
      <c r="M13" s="20">
        <f t="shared" si="10"/>
        <v>0.0984683016414715</v>
      </c>
      <c r="N13" s="20">
        <f t="shared" si="10"/>
        <v>0.09818011588409674</v>
      </c>
      <c r="O13" s="20">
        <f>SUM(O11/O10)</f>
        <v>0.09862627429569515</v>
      </c>
    </row>
    <row r="14" spans="1:15" ht="1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3" t="s">
        <v>5</v>
      </c>
      <c r="B15" s="24" t="s">
        <v>10</v>
      </c>
      <c r="C15" s="25">
        <f aca="true" t="shared" si="11" ref="C15:N15">SUM(C123+C231+C339)</f>
        <v>517</v>
      </c>
      <c r="D15" s="25">
        <f t="shared" si="11"/>
        <v>513</v>
      </c>
      <c r="E15" s="25">
        <f>SUM(E123+E231+E339)</f>
        <v>511</v>
      </c>
      <c r="F15" s="25">
        <f t="shared" si="11"/>
        <v>511</v>
      </c>
      <c r="G15" s="25">
        <f>SUM(G123+G231+G339)</f>
        <v>506</v>
      </c>
      <c r="H15" s="25">
        <f t="shared" si="11"/>
        <v>501</v>
      </c>
      <c r="I15" s="25">
        <f t="shared" si="11"/>
        <v>500</v>
      </c>
      <c r="J15" s="25">
        <f t="shared" si="11"/>
        <v>488</v>
      </c>
      <c r="K15" s="25">
        <f t="shared" si="11"/>
        <v>483</v>
      </c>
      <c r="L15" s="25">
        <f t="shared" si="11"/>
        <v>479</v>
      </c>
      <c r="M15" s="25">
        <f t="shared" si="11"/>
        <v>471</v>
      </c>
      <c r="N15" s="25">
        <f t="shared" si="11"/>
        <v>469</v>
      </c>
      <c r="O15" s="27">
        <f>SUM(C15:N15)</f>
        <v>5949</v>
      </c>
    </row>
    <row r="16" spans="1:15" ht="15">
      <c r="A16" s="13" t="s">
        <v>5</v>
      </c>
      <c r="B16" s="14" t="s">
        <v>7</v>
      </c>
      <c r="C16" s="26">
        <f aca="true" t="shared" si="12" ref="C16:N16">SUM(C124+C232+C340)</f>
        <v>24485102.45</v>
      </c>
      <c r="D16" s="26">
        <f t="shared" si="12"/>
        <v>24094219.9</v>
      </c>
      <c r="E16" s="26">
        <f>SUM(E124+E232+E340)</f>
        <v>24113431.11</v>
      </c>
      <c r="F16" s="26">
        <f t="shared" si="12"/>
        <v>22901067.700000003</v>
      </c>
      <c r="G16" s="26">
        <f>SUM(G124+G232+G340)</f>
        <v>20160186.900000002</v>
      </c>
      <c r="H16" s="26">
        <f t="shared" si="12"/>
        <v>21359307.2</v>
      </c>
      <c r="I16" s="26">
        <f t="shared" si="12"/>
        <v>22335026.650000002</v>
      </c>
      <c r="J16" s="26">
        <f t="shared" si="12"/>
        <v>22063909.3</v>
      </c>
      <c r="K16" s="26">
        <f t="shared" si="12"/>
        <v>23828853.880000003</v>
      </c>
      <c r="L16" s="26">
        <f t="shared" si="12"/>
        <v>24143793.82</v>
      </c>
      <c r="M16" s="26">
        <f t="shared" si="12"/>
        <v>24663146.299999997</v>
      </c>
      <c r="N16" s="26">
        <f t="shared" si="12"/>
        <v>22308117.6</v>
      </c>
      <c r="O16" s="19">
        <f>SUM(C16:N16)</f>
        <v>276456162.81</v>
      </c>
    </row>
    <row r="17" spans="1:15" ht="15">
      <c r="A17" s="13" t="s">
        <v>5</v>
      </c>
      <c r="B17" s="14" t="s">
        <v>0</v>
      </c>
      <c r="C17" s="26">
        <f aca="true" t="shared" si="13" ref="C17:N17">SUM(C125+C233+C341)</f>
        <v>1655155.0899999999</v>
      </c>
      <c r="D17" s="26">
        <f t="shared" si="13"/>
        <v>1676196.1</v>
      </c>
      <c r="E17" s="26">
        <f>SUM(E125+E233+E341)</f>
        <v>1483948.27</v>
      </c>
      <c r="F17" s="26">
        <f t="shared" si="13"/>
        <v>1526785.5</v>
      </c>
      <c r="G17" s="26">
        <f>SUM(G125+G233+G341)</f>
        <v>1340476.68</v>
      </c>
      <c r="H17" s="26">
        <f t="shared" si="13"/>
        <v>1453539.74</v>
      </c>
      <c r="I17" s="26">
        <f t="shared" si="13"/>
        <v>1530396.98</v>
      </c>
      <c r="J17" s="26">
        <f t="shared" si="13"/>
        <v>1443972.75</v>
      </c>
      <c r="K17" s="26">
        <f t="shared" si="13"/>
        <v>1640565.45</v>
      </c>
      <c r="L17" s="26">
        <f t="shared" si="13"/>
        <v>1673578.18</v>
      </c>
      <c r="M17" s="26">
        <f t="shared" si="13"/>
        <v>1713096.1199999999</v>
      </c>
      <c r="N17" s="26">
        <f t="shared" si="13"/>
        <v>1569593.21</v>
      </c>
      <c r="O17" s="19">
        <f>SUM(C17:N17)</f>
        <v>18707304.07</v>
      </c>
    </row>
    <row r="18" spans="1:15" ht="15">
      <c r="A18" s="13" t="s">
        <v>5</v>
      </c>
      <c r="B18" s="14" t="s">
        <v>8</v>
      </c>
      <c r="C18" s="19">
        <f aca="true" t="shared" si="14" ref="C18:O18">SUM(C17/C15/C107)</f>
        <v>103.27292007237786</v>
      </c>
      <c r="D18" s="19">
        <f t="shared" si="14"/>
        <v>105.40125133622587</v>
      </c>
      <c r="E18" s="19">
        <f>SUM(E17/E15/E107)</f>
        <v>96.80027853881279</v>
      </c>
      <c r="F18" s="19">
        <f t="shared" si="14"/>
        <v>96.38188876964838</v>
      </c>
      <c r="G18" s="19">
        <f>SUM(G17/G15/G107)</f>
        <v>88.3054466403162</v>
      </c>
      <c r="H18" s="19">
        <f t="shared" si="14"/>
        <v>94.11000223834074</v>
      </c>
      <c r="I18" s="19">
        <f t="shared" si="14"/>
        <v>98.73528903225807</v>
      </c>
      <c r="J18" s="19">
        <f t="shared" si="14"/>
        <v>102.03312252685133</v>
      </c>
      <c r="K18" s="19">
        <f t="shared" si="14"/>
        <v>109.56825285513925</v>
      </c>
      <c r="L18" s="19">
        <f t="shared" si="14"/>
        <v>116.46333890048712</v>
      </c>
      <c r="M18" s="19">
        <f t="shared" si="14"/>
        <v>118.63945601652607</v>
      </c>
      <c r="N18" s="19">
        <f t="shared" si="14"/>
        <v>111.55602061122956</v>
      </c>
      <c r="O18" s="19">
        <f t="shared" si="14"/>
        <v>103.24715088414123</v>
      </c>
    </row>
    <row r="19" spans="1:15" ht="15">
      <c r="A19" s="13" t="s">
        <v>5</v>
      </c>
      <c r="B19" s="14" t="s">
        <v>9</v>
      </c>
      <c r="C19" s="20">
        <f>SUM(C17/C16)</f>
        <v>0.06759845474936944</v>
      </c>
      <c r="D19" s="20">
        <f aca="true" t="shared" si="15" ref="D19:N19">SUM(D17/D16)</f>
        <v>0.06956839054996755</v>
      </c>
      <c r="E19" s="20">
        <f>SUM(E17/E16)</f>
        <v>0.0615403201324011</v>
      </c>
      <c r="F19" s="20">
        <f t="shared" si="15"/>
        <v>0.06666874750123548</v>
      </c>
      <c r="G19" s="20">
        <f>SUM(G17/G16)</f>
        <v>0.06649128237992674</v>
      </c>
      <c r="H19" s="20">
        <f t="shared" si="15"/>
        <v>0.06805182051972172</v>
      </c>
      <c r="I19" s="20">
        <f t="shared" si="15"/>
        <v>0.06852004271058257</v>
      </c>
      <c r="J19" s="20">
        <f t="shared" si="15"/>
        <v>0.06544500933023686</v>
      </c>
      <c r="K19" s="20">
        <f t="shared" si="15"/>
        <v>0.0688478538775613</v>
      </c>
      <c r="L19" s="20">
        <f t="shared" si="15"/>
        <v>0.06931711695672524</v>
      </c>
      <c r="M19" s="20">
        <f t="shared" si="15"/>
        <v>0.06945975583009861</v>
      </c>
      <c r="N19" s="20">
        <f t="shared" si="15"/>
        <v>0.07035973353484562</v>
      </c>
      <c r="O19" s="20">
        <f>SUM(O17/O16)</f>
        <v>0.06766824757984131</v>
      </c>
    </row>
    <row r="20" spans="1:15" ht="15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</row>
    <row r="21" spans="1:15" ht="15">
      <c r="A21" s="13" t="s">
        <v>5</v>
      </c>
      <c r="B21" s="24" t="s">
        <v>11</v>
      </c>
      <c r="C21" s="25">
        <f aca="true" t="shared" si="16" ref="C21:N21">SUM(C129+C237+C345)</f>
        <v>71</v>
      </c>
      <c r="D21" s="25">
        <f t="shared" si="16"/>
        <v>71</v>
      </c>
      <c r="E21" s="25">
        <f>SUM(E129+E237+E345)</f>
        <v>71</v>
      </c>
      <c r="F21" s="25">
        <f t="shared" si="16"/>
        <v>76</v>
      </c>
      <c r="G21" s="25">
        <f>SUM(G129+G237+G345)</f>
        <v>75</v>
      </c>
      <c r="H21" s="25">
        <f t="shared" si="16"/>
        <v>75</v>
      </c>
      <c r="I21" s="25">
        <f t="shared" si="16"/>
        <v>75</v>
      </c>
      <c r="J21" s="25">
        <f t="shared" si="16"/>
        <v>76</v>
      </c>
      <c r="K21" s="25">
        <f t="shared" si="16"/>
        <v>72</v>
      </c>
      <c r="L21" s="25">
        <f t="shared" si="16"/>
        <v>70</v>
      </c>
      <c r="M21" s="25">
        <f t="shared" si="16"/>
        <v>70</v>
      </c>
      <c r="N21" s="25">
        <f t="shared" si="16"/>
        <v>70</v>
      </c>
      <c r="O21" s="27">
        <f>SUM(C21:N21)</f>
        <v>872</v>
      </c>
    </row>
    <row r="22" spans="1:15" ht="15">
      <c r="A22" s="13" t="s">
        <v>5</v>
      </c>
      <c r="B22" s="14" t="s">
        <v>7</v>
      </c>
      <c r="C22" s="26">
        <f aca="true" t="shared" si="17" ref="C22:N22">SUM(C130+C238+C346)</f>
        <v>10988132.1</v>
      </c>
      <c r="D22" s="26">
        <f t="shared" si="17"/>
        <v>13696988.700000001</v>
      </c>
      <c r="E22" s="26">
        <f>SUM(E130+E238+E346)</f>
        <v>12151501.5</v>
      </c>
      <c r="F22" s="26">
        <f t="shared" si="17"/>
        <v>12253362.6</v>
      </c>
      <c r="G22" s="26">
        <f>SUM(G130+G238+G346)</f>
        <v>11429272.1</v>
      </c>
      <c r="H22" s="26">
        <f t="shared" si="17"/>
        <v>12228593.6</v>
      </c>
      <c r="I22" s="26">
        <f t="shared" si="17"/>
        <v>13819352.799999999</v>
      </c>
      <c r="J22" s="26">
        <f t="shared" si="17"/>
        <v>12401615.9</v>
      </c>
      <c r="K22" s="26">
        <f t="shared" si="17"/>
        <v>13454890.9</v>
      </c>
      <c r="L22" s="26">
        <f t="shared" si="17"/>
        <v>12872913.9</v>
      </c>
      <c r="M22" s="26">
        <f t="shared" si="17"/>
        <v>14126868.1</v>
      </c>
      <c r="N22" s="26">
        <f t="shared" si="17"/>
        <v>13809533.1</v>
      </c>
      <c r="O22" s="19">
        <f>SUM(C22:N22)</f>
        <v>153233025.3</v>
      </c>
    </row>
    <row r="23" spans="1:15" ht="15">
      <c r="A23" s="13" t="s">
        <v>5</v>
      </c>
      <c r="B23" s="14" t="s">
        <v>0</v>
      </c>
      <c r="C23" s="26">
        <f aca="true" t="shared" si="18" ref="C23:N23">SUM(C131+C239+C347)</f>
        <v>584932.09</v>
      </c>
      <c r="D23" s="26">
        <f t="shared" si="18"/>
        <v>554068.89</v>
      </c>
      <c r="E23" s="26">
        <f>SUM(E131+E239+E347)</f>
        <v>597006.7200000001</v>
      </c>
      <c r="F23" s="26">
        <f t="shared" si="18"/>
        <v>641380.13</v>
      </c>
      <c r="G23" s="26">
        <f>SUM(G131+G239+G347)</f>
        <v>607463.37</v>
      </c>
      <c r="H23" s="26">
        <f t="shared" si="18"/>
        <v>561782.14</v>
      </c>
      <c r="I23" s="26">
        <f t="shared" si="18"/>
        <v>704607.55</v>
      </c>
      <c r="J23" s="26">
        <f t="shared" si="18"/>
        <v>563355.9199999999</v>
      </c>
      <c r="K23" s="26">
        <f t="shared" si="18"/>
        <v>734733.4</v>
      </c>
      <c r="L23" s="26">
        <f t="shared" si="18"/>
        <v>712864.9</v>
      </c>
      <c r="M23" s="26">
        <f t="shared" si="18"/>
        <v>631216.69</v>
      </c>
      <c r="N23" s="26">
        <f t="shared" si="18"/>
        <v>590219.72</v>
      </c>
      <c r="O23" s="19">
        <f>SUM(C23:N23)</f>
        <v>7483631.5200000005</v>
      </c>
    </row>
    <row r="24" spans="1:15" ht="15">
      <c r="A24" s="13" t="s">
        <v>5</v>
      </c>
      <c r="B24" s="14" t="s">
        <v>8</v>
      </c>
      <c r="C24" s="19">
        <f aca="true" t="shared" si="19" ref="C24:O24">SUM(C23/C21/C107)</f>
        <v>265.75742389822807</v>
      </c>
      <c r="D24" s="19">
        <f t="shared" si="19"/>
        <v>251.73507042253522</v>
      </c>
      <c r="E24" s="19">
        <f>SUM(E23/E21/E107)</f>
        <v>280.28484507042253</v>
      </c>
      <c r="F24" s="19">
        <f t="shared" si="19"/>
        <v>272.23265280135826</v>
      </c>
      <c r="G24" s="19">
        <f>SUM(G23/G21/G107)</f>
        <v>269.98372</v>
      </c>
      <c r="H24" s="19">
        <f t="shared" si="19"/>
        <v>242.97034167438989</v>
      </c>
      <c r="I24" s="19">
        <f t="shared" si="19"/>
        <v>303.05701075268814</v>
      </c>
      <c r="J24" s="19">
        <f t="shared" si="19"/>
        <v>255.60613430127037</v>
      </c>
      <c r="K24" s="19">
        <f t="shared" si="19"/>
        <v>329.18163082437275</v>
      </c>
      <c r="L24" s="19">
        <f t="shared" si="19"/>
        <v>339.4594761904762</v>
      </c>
      <c r="M24" s="19">
        <f t="shared" si="19"/>
        <v>294.1363886300093</v>
      </c>
      <c r="N24" s="19">
        <f t="shared" si="19"/>
        <v>281.05700952380954</v>
      </c>
      <c r="O24" s="19">
        <f t="shared" si="19"/>
        <v>281.77778456718937</v>
      </c>
    </row>
    <row r="25" spans="1:15" ht="15">
      <c r="A25" s="13" t="s">
        <v>5</v>
      </c>
      <c r="B25" s="14" t="s">
        <v>9</v>
      </c>
      <c r="C25" s="20">
        <f>SUM(C23/C22)</f>
        <v>0.0532330777129991</v>
      </c>
      <c r="D25" s="20">
        <f aca="true" t="shared" si="20" ref="D25:N25">SUM(D23/D22)</f>
        <v>0.040451876112009934</v>
      </c>
      <c r="E25" s="20">
        <f>SUM(E23/E22)</f>
        <v>0.049130284022925075</v>
      </c>
      <c r="F25" s="20">
        <f t="shared" si="20"/>
        <v>0.05234319353285114</v>
      </c>
      <c r="G25" s="20">
        <f>SUM(G23/G22)</f>
        <v>0.05314978632803746</v>
      </c>
      <c r="H25" s="20">
        <f t="shared" si="20"/>
        <v>0.04594004497786238</v>
      </c>
      <c r="I25" s="20">
        <f t="shared" si="20"/>
        <v>0.050987015108261806</v>
      </c>
      <c r="J25" s="20">
        <f t="shared" si="20"/>
        <v>0.04542600936382814</v>
      </c>
      <c r="K25" s="20">
        <f t="shared" si="20"/>
        <v>0.05460716147464265</v>
      </c>
      <c r="L25" s="20">
        <f t="shared" si="20"/>
        <v>0.05537712017168079</v>
      </c>
      <c r="M25" s="20">
        <f t="shared" si="20"/>
        <v>0.04468199784494342</v>
      </c>
      <c r="N25" s="20">
        <f t="shared" si="20"/>
        <v>0.04274001993593831</v>
      </c>
      <c r="O25" s="20">
        <f>SUM(O23/O22)</f>
        <v>0.04883824166068984</v>
      </c>
    </row>
    <row r="26" spans="1:15" ht="15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</row>
    <row r="27" spans="1:15" ht="15">
      <c r="A27" s="13" t="s">
        <v>5</v>
      </c>
      <c r="B27" s="24" t="s">
        <v>12</v>
      </c>
      <c r="C27" s="25">
        <f aca="true" t="shared" si="21" ref="C27:N27">SUM(C135+C243+C351)</f>
        <v>959</v>
      </c>
      <c r="D27" s="25">
        <f t="shared" si="21"/>
        <v>975</v>
      </c>
      <c r="E27" s="25">
        <f>SUM(E135+E243+E351)</f>
        <v>957</v>
      </c>
      <c r="F27" s="25">
        <f t="shared" si="21"/>
        <v>943</v>
      </c>
      <c r="G27" s="25">
        <f>SUM(G135+G243+G351)</f>
        <v>939</v>
      </c>
      <c r="H27" s="25">
        <f t="shared" si="21"/>
        <v>936</v>
      </c>
      <c r="I27" s="25">
        <f t="shared" si="21"/>
        <v>932</v>
      </c>
      <c r="J27" s="25">
        <f t="shared" si="21"/>
        <v>923</v>
      </c>
      <c r="K27" s="25">
        <f t="shared" si="21"/>
        <v>918</v>
      </c>
      <c r="L27" s="25">
        <f t="shared" si="21"/>
        <v>909</v>
      </c>
      <c r="M27" s="25">
        <f t="shared" si="21"/>
        <v>904</v>
      </c>
      <c r="N27" s="25">
        <f t="shared" si="21"/>
        <v>895</v>
      </c>
      <c r="O27" s="27">
        <f>SUM(C27:N27)</f>
        <v>11190</v>
      </c>
    </row>
    <row r="28" spans="1:15" ht="15">
      <c r="A28" s="13" t="s">
        <v>5</v>
      </c>
      <c r="B28" s="14" t="s">
        <v>7</v>
      </c>
      <c r="C28" s="26">
        <f aca="true" t="shared" si="22" ref="C28:N28">SUM(C136+C244+C352)</f>
        <v>49142385</v>
      </c>
      <c r="D28" s="26">
        <f t="shared" si="22"/>
        <v>47859458.53</v>
      </c>
      <c r="E28" s="26">
        <f>SUM(E136+E244+E352)</f>
        <v>45158611.82</v>
      </c>
      <c r="F28" s="26">
        <f t="shared" si="22"/>
        <v>42062989.879999995</v>
      </c>
      <c r="G28" s="26">
        <f>SUM(G136+G244+G352)</f>
        <v>34571243.25</v>
      </c>
      <c r="H28" s="26">
        <f t="shared" si="22"/>
        <v>36025192.75</v>
      </c>
      <c r="I28" s="26">
        <f t="shared" si="22"/>
        <v>41225218.2</v>
      </c>
      <c r="J28" s="26">
        <f t="shared" si="22"/>
        <v>41098246.25</v>
      </c>
      <c r="K28" s="26">
        <f t="shared" si="22"/>
        <v>39618245</v>
      </c>
      <c r="L28" s="26">
        <f t="shared" si="22"/>
        <v>40841248.25</v>
      </c>
      <c r="M28" s="26">
        <f t="shared" si="22"/>
        <v>43718908</v>
      </c>
      <c r="N28" s="26">
        <f t="shared" si="22"/>
        <v>39999574.92</v>
      </c>
      <c r="O28" s="19">
        <f>SUM(C28:N28)</f>
        <v>501321321.85</v>
      </c>
    </row>
    <row r="29" spans="1:15" ht="15">
      <c r="A29" s="13" t="s">
        <v>5</v>
      </c>
      <c r="B29" s="14" t="s">
        <v>0</v>
      </c>
      <c r="C29" s="26">
        <f aca="true" t="shared" si="23" ref="C29:N29">SUM(C137+C245+C353)</f>
        <v>3070568.85</v>
      </c>
      <c r="D29" s="26">
        <f t="shared" si="23"/>
        <v>2898717.33</v>
      </c>
      <c r="E29" s="26">
        <f>SUM(E137+E245+E353)</f>
        <v>2773537.19</v>
      </c>
      <c r="F29" s="26">
        <f t="shared" si="23"/>
        <v>2641071.9099999997</v>
      </c>
      <c r="G29" s="26">
        <f>SUM(G137+G245+G353)</f>
        <v>2112330.0300000003</v>
      </c>
      <c r="H29" s="26">
        <f t="shared" si="23"/>
        <v>2307186.93</v>
      </c>
      <c r="I29" s="26">
        <f t="shared" si="23"/>
        <v>2675610.95</v>
      </c>
      <c r="J29" s="26">
        <f t="shared" si="23"/>
        <v>2569520.87</v>
      </c>
      <c r="K29" s="26">
        <f t="shared" si="23"/>
        <v>2563483.2</v>
      </c>
      <c r="L29" s="26">
        <f t="shared" si="23"/>
        <v>2563444.04</v>
      </c>
      <c r="M29" s="26">
        <f t="shared" si="23"/>
        <v>2751672.18</v>
      </c>
      <c r="N29" s="26">
        <f t="shared" si="23"/>
        <v>2567780.59</v>
      </c>
      <c r="O29" s="19">
        <f>SUM(C29:N29)</f>
        <v>31494924.069999997</v>
      </c>
    </row>
    <row r="30" spans="1:15" ht="15">
      <c r="A30" s="13" t="s">
        <v>5</v>
      </c>
      <c r="B30" s="14" t="s">
        <v>8</v>
      </c>
      <c r="C30" s="19">
        <f aca="true" t="shared" si="24" ref="C30:O30">SUM(C29/C27/C107)</f>
        <v>103.28530559386458</v>
      </c>
      <c r="D30" s="19">
        <f t="shared" si="24"/>
        <v>95.90462630272953</v>
      </c>
      <c r="E30" s="19">
        <f>SUM(E29/E27/E107)</f>
        <v>96.60526610936955</v>
      </c>
      <c r="F30" s="19">
        <f t="shared" si="24"/>
        <v>90.34556528580713</v>
      </c>
      <c r="G30" s="19">
        <f>SUM(G29/G27/G107)</f>
        <v>74.98509158679447</v>
      </c>
      <c r="H30" s="19">
        <f t="shared" si="24"/>
        <v>79.95645555595162</v>
      </c>
      <c r="I30" s="19">
        <f t="shared" si="24"/>
        <v>92.60732901841341</v>
      </c>
      <c r="J30" s="19">
        <f t="shared" si="24"/>
        <v>95.99584824597453</v>
      </c>
      <c r="K30" s="19">
        <f t="shared" si="24"/>
        <v>90.07952772506853</v>
      </c>
      <c r="L30" s="19">
        <f t="shared" si="24"/>
        <v>94.00234836817016</v>
      </c>
      <c r="M30" s="19">
        <f t="shared" si="24"/>
        <v>99.28795938523204</v>
      </c>
      <c r="N30" s="19">
        <f t="shared" si="24"/>
        <v>95.63428640595903</v>
      </c>
      <c r="O30" s="19">
        <f t="shared" si="24"/>
        <v>92.41049973005917</v>
      </c>
    </row>
    <row r="31" spans="1:15" ht="15">
      <c r="A31" s="13" t="s">
        <v>5</v>
      </c>
      <c r="B31" s="14" t="s">
        <v>9</v>
      </c>
      <c r="C31" s="20">
        <f>SUM(C29/C28)</f>
        <v>0.06248310597867808</v>
      </c>
      <c r="D31" s="20">
        <f aca="true" t="shared" si="25" ref="D31:N31">SUM(D29/D28)</f>
        <v>0.0605672821848367</v>
      </c>
      <c r="E31" s="20">
        <f>SUM(E29/E28)</f>
        <v>0.06141768044277318</v>
      </c>
      <c r="F31" s="20">
        <f t="shared" si="25"/>
        <v>0.06278849690748613</v>
      </c>
      <c r="G31" s="20">
        <f>SUM(G29/G28)</f>
        <v>0.06110078294624247</v>
      </c>
      <c r="H31" s="20">
        <f t="shared" si="25"/>
        <v>0.06404370813532984</v>
      </c>
      <c r="I31" s="20">
        <f t="shared" si="25"/>
        <v>0.06490228716363713</v>
      </c>
      <c r="J31" s="20">
        <f t="shared" si="25"/>
        <v>0.06252142376999846</v>
      </c>
      <c r="K31" s="20">
        <f t="shared" si="25"/>
        <v>0.0647046127358746</v>
      </c>
      <c r="L31" s="20">
        <f t="shared" si="25"/>
        <v>0.06276605514866945</v>
      </c>
      <c r="M31" s="20">
        <f t="shared" si="25"/>
        <v>0.06294009402064663</v>
      </c>
      <c r="N31" s="20">
        <f t="shared" si="25"/>
        <v>0.06419519695235801</v>
      </c>
      <c r="O31" s="20">
        <f>SUM(O29/O28)</f>
        <v>0.06282382714897486</v>
      </c>
    </row>
    <row r="32" spans="1:15" ht="15">
      <c r="A32" s="21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3"/>
    </row>
    <row r="33" spans="1:15" ht="15">
      <c r="A33" s="13" t="s">
        <v>5</v>
      </c>
      <c r="B33" s="24" t="s">
        <v>13</v>
      </c>
      <c r="C33" s="25">
        <f aca="true" t="shared" si="26" ref="C33:N33">SUM(C141+C249+C357)</f>
        <v>72</v>
      </c>
      <c r="D33" s="25">
        <f t="shared" si="26"/>
        <v>72</v>
      </c>
      <c r="E33" s="25">
        <f>SUM(E141+E249+E357)</f>
        <v>72</v>
      </c>
      <c r="F33" s="25">
        <f t="shared" si="26"/>
        <v>71</v>
      </c>
      <c r="G33" s="25">
        <f>SUM(G141+G249+G357)</f>
        <v>71</v>
      </c>
      <c r="H33" s="25">
        <f t="shared" si="26"/>
        <v>71</v>
      </c>
      <c r="I33" s="25">
        <f t="shared" si="26"/>
        <v>68</v>
      </c>
      <c r="J33" s="25">
        <f t="shared" si="26"/>
        <v>71</v>
      </c>
      <c r="K33" s="25">
        <f t="shared" si="26"/>
        <v>67</v>
      </c>
      <c r="L33" s="25">
        <f t="shared" si="26"/>
        <v>70</v>
      </c>
      <c r="M33" s="25">
        <f t="shared" si="26"/>
        <v>70</v>
      </c>
      <c r="N33" s="25">
        <f t="shared" si="26"/>
        <v>75</v>
      </c>
      <c r="O33" s="27">
        <f>SUM(C33:N33)</f>
        <v>850</v>
      </c>
    </row>
    <row r="34" spans="1:15" ht="15">
      <c r="A34" s="13" t="s">
        <v>5</v>
      </c>
      <c r="B34" s="14" t="s">
        <v>7</v>
      </c>
      <c r="C34" s="26">
        <f aca="true" t="shared" si="27" ref="C34:N34">SUM(C142+C250+C358)</f>
        <v>3867357</v>
      </c>
      <c r="D34" s="26">
        <f t="shared" si="27"/>
        <v>3657426</v>
      </c>
      <c r="E34" s="26">
        <f>SUM(E142+E250+E358)</f>
        <v>3556728</v>
      </c>
      <c r="F34" s="26">
        <f t="shared" si="27"/>
        <v>3461355</v>
      </c>
      <c r="G34" s="26">
        <f>SUM(G142+G250+G358)</f>
        <v>2589033.5</v>
      </c>
      <c r="H34" s="26">
        <f t="shared" si="27"/>
        <v>2762808.5</v>
      </c>
      <c r="I34" s="26">
        <f t="shared" si="27"/>
        <v>2910517</v>
      </c>
      <c r="J34" s="26">
        <f t="shared" si="27"/>
        <v>3243244</v>
      </c>
      <c r="K34" s="26">
        <f t="shared" si="27"/>
        <v>3012060.5</v>
      </c>
      <c r="L34" s="26">
        <f t="shared" si="27"/>
        <v>2929281</v>
      </c>
      <c r="M34" s="26">
        <f t="shared" si="27"/>
        <v>3265721.5</v>
      </c>
      <c r="N34" s="26">
        <f t="shared" si="27"/>
        <v>2876096.75</v>
      </c>
      <c r="O34" s="19">
        <f>SUM(C34:N34)</f>
        <v>38131628.75</v>
      </c>
    </row>
    <row r="35" spans="1:15" ht="15">
      <c r="A35" s="13" t="s">
        <v>5</v>
      </c>
      <c r="B35" s="14" t="s">
        <v>0</v>
      </c>
      <c r="C35" s="26">
        <f aca="true" t="shared" si="28" ref="C35:N35">SUM(C143+C251+C359)</f>
        <v>321488.95999999996</v>
      </c>
      <c r="D35" s="26">
        <f t="shared" si="28"/>
        <v>265127.37</v>
      </c>
      <c r="E35" s="26">
        <f>SUM(E143+E251+E359)</f>
        <v>291568.83999999997</v>
      </c>
      <c r="F35" s="26">
        <f t="shared" si="28"/>
        <v>200971.77000000002</v>
      </c>
      <c r="G35" s="26">
        <f>SUM(G143+G251+G359)</f>
        <v>167083.06</v>
      </c>
      <c r="H35" s="26">
        <f t="shared" si="28"/>
        <v>166664.44</v>
      </c>
      <c r="I35" s="26">
        <f t="shared" si="28"/>
        <v>164060.77000000002</v>
      </c>
      <c r="J35" s="26">
        <f t="shared" si="28"/>
        <v>188735.01</v>
      </c>
      <c r="K35" s="26">
        <f t="shared" si="28"/>
        <v>228131.30000000002</v>
      </c>
      <c r="L35" s="26">
        <f t="shared" si="28"/>
        <v>217006.08999999997</v>
      </c>
      <c r="M35" s="26">
        <f t="shared" si="28"/>
        <v>222991.38</v>
      </c>
      <c r="N35" s="26">
        <f t="shared" si="28"/>
        <v>161608.42</v>
      </c>
      <c r="O35" s="19">
        <f>SUM(C35:N35)</f>
        <v>2595437.4099999997</v>
      </c>
    </row>
    <row r="36" spans="1:15" ht="15">
      <c r="A36" s="13" t="s">
        <v>5</v>
      </c>
      <c r="B36" s="14" t="s">
        <v>8</v>
      </c>
      <c r="C36" s="19">
        <f aca="true" t="shared" si="29" ref="C36:O36">SUM(C35/C33/C107)</f>
        <v>144.03627240143368</v>
      </c>
      <c r="D36" s="19">
        <f t="shared" si="29"/>
        <v>118.78466397849462</v>
      </c>
      <c r="E36" s="19">
        <f>SUM(E35/E33/E107)</f>
        <v>134.98557407407407</v>
      </c>
      <c r="F36" s="19">
        <f t="shared" si="29"/>
        <v>91.30930031803727</v>
      </c>
      <c r="G36" s="19">
        <f>SUM(G35/G33/G107)</f>
        <v>78.44275117370893</v>
      </c>
      <c r="H36" s="19">
        <f t="shared" si="29"/>
        <v>76.1432129384276</v>
      </c>
      <c r="I36" s="19">
        <f t="shared" si="29"/>
        <v>77.82768975332068</v>
      </c>
      <c r="J36" s="19">
        <f t="shared" si="29"/>
        <v>91.66343370568238</v>
      </c>
      <c r="K36" s="19">
        <f t="shared" si="29"/>
        <v>109.83692826191624</v>
      </c>
      <c r="L36" s="19">
        <f t="shared" si="29"/>
        <v>103.33623333333331</v>
      </c>
      <c r="M36" s="19">
        <f t="shared" si="29"/>
        <v>103.91024231127679</v>
      </c>
      <c r="N36" s="19">
        <f t="shared" si="29"/>
        <v>71.82596444444445</v>
      </c>
      <c r="O36" s="19">
        <f t="shared" si="29"/>
        <v>100.25417652576978</v>
      </c>
    </row>
    <row r="37" spans="1:15" ht="15">
      <c r="A37" s="13" t="s">
        <v>5</v>
      </c>
      <c r="B37" s="14" t="s">
        <v>9</v>
      </c>
      <c r="C37" s="20">
        <f>SUM(C35/C34)</f>
        <v>0.08312885518456144</v>
      </c>
      <c r="D37" s="20">
        <f aca="true" t="shared" si="30" ref="D37:N37">SUM(D35/D34)</f>
        <v>0.0724901529108176</v>
      </c>
      <c r="E37" s="20">
        <f>SUM(E35/E34)</f>
        <v>0.08197670443171363</v>
      </c>
      <c r="F37" s="20">
        <f t="shared" si="30"/>
        <v>0.05806158859752901</v>
      </c>
      <c r="G37" s="20">
        <f>SUM(G35/G34)</f>
        <v>0.06453491621487323</v>
      </c>
      <c r="H37" s="20">
        <f t="shared" si="30"/>
        <v>0.06032428233806288</v>
      </c>
      <c r="I37" s="20">
        <f t="shared" si="30"/>
        <v>0.05636825691105739</v>
      </c>
      <c r="J37" s="20">
        <f t="shared" si="30"/>
        <v>0.05819328117156773</v>
      </c>
      <c r="K37" s="20">
        <f t="shared" si="30"/>
        <v>0.07573928212929322</v>
      </c>
      <c r="L37" s="20">
        <f t="shared" si="30"/>
        <v>0.07408169103612797</v>
      </c>
      <c r="M37" s="20">
        <f t="shared" si="30"/>
        <v>0.0682824239605245</v>
      </c>
      <c r="N37" s="20">
        <f t="shared" si="30"/>
        <v>0.05619018901224377</v>
      </c>
      <c r="O37" s="20">
        <f>SUM(O35/O34)</f>
        <v>0.06806521239929987</v>
      </c>
    </row>
    <row r="38" spans="1:15" ht="1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</row>
    <row r="39" spans="1:15" ht="15">
      <c r="A39" s="13" t="s">
        <v>5</v>
      </c>
      <c r="B39" s="24" t="s">
        <v>14</v>
      </c>
      <c r="C39" s="25">
        <f aca="true" t="shared" si="31" ref="C39:N39">SUM(C147+C255+C363)</f>
        <v>1320</v>
      </c>
      <c r="D39" s="25">
        <f t="shared" si="31"/>
        <v>1309</v>
      </c>
      <c r="E39" s="25">
        <f>SUM(E147+E255+E363)</f>
        <v>1311</v>
      </c>
      <c r="F39" s="25">
        <f t="shared" si="31"/>
        <v>1299</v>
      </c>
      <c r="G39" s="25">
        <f>SUM(G147+G255+G363)</f>
        <v>1298</v>
      </c>
      <c r="H39" s="25">
        <f t="shared" si="31"/>
        <v>1304</v>
      </c>
      <c r="I39" s="25">
        <f t="shared" si="31"/>
        <v>1306</v>
      </c>
      <c r="J39" s="25">
        <f t="shared" si="31"/>
        <v>1298</v>
      </c>
      <c r="K39" s="25">
        <f t="shared" si="31"/>
        <v>1298</v>
      </c>
      <c r="L39" s="25">
        <f t="shared" si="31"/>
        <v>1310</v>
      </c>
      <c r="M39" s="25">
        <f t="shared" si="31"/>
        <v>1306</v>
      </c>
      <c r="N39" s="25">
        <f t="shared" si="31"/>
        <v>1300</v>
      </c>
      <c r="O39" s="27">
        <f>SUM(C39:N39)</f>
        <v>15659</v>
      </c>
    </row>
    <row r="40" spans="1:15" ht="15">
      <c r="A40" s="13" t="s">
        <v>5</v>
      </c>
      <c r="B40" s="14" t="s">
        <v>7</v>
      </c>
      <c r="C40" s="26">
        <f aca="true" t="shared" si="32" ref="C40:N40">SUM(C148+C256+C364)</f>
        <v>136511185.89000002</v>
      </c>
      <c r="D40" s="26">
        <f t="shared" si="32"/>
        <v>136702434.34</v>
      </c>
      <c r="E40" s="26">
        <f>SUM(E148+E256+E364)</f>
        <v>133361611.91</v>
      </c>
      <c r="F40" s="26">
        <f t="shared" si="32"/>
        <v>132174540.55</v>
      </c>
      <c r="G40" s="26">
        <f>SUM(G148+G256+G364)</f>
        <v>106558540.25999999</v>
      </c>
      <c r="H40" s="26">
        <f t="shared" si="32"/>
        <v>114230479.14</v>
      </c>
      <c r="I40" s="26">
        <f t="shared" si="32"/>
        <v>124019095.44999999</v>
      </c>
      <c r="J40" s="26">
        <f t="shared" si="32"/>
        <v>120755870.92999999</v>
      </c>
      <c r="K40" s="26">
        <f t="shared" si="32"/>
        <v>118688353.28</v>
      </c>
      <c r="L40" s="26">
        <f t="shared" si="32"/>
        <v>119000792.14</v>
      </c>
      <c r="M40" s="26">
        <f t="shared" si="32"/>
        <v>135071827.84</v>
      </c>
      <c r="N40" s="26">
        <f t="shared" si="32"/>
        <v>121446970.23</v>
      </c>
      <c r="O40" s="19">
        <f>SUM(C40:N40)</f>
        <v>1498521701.96</v>
      </c>
    </row>
    <row r="41" spans="1:15" ht="15">
      <c r="A41" s="13" t="s">
        <v>5</v>
      </c>
      <c r="B41" s="14" t="s">
        <v>0</v>
      </c>
      <c r="C41" s="26">
        <f aca="true" t="shared" si="33" ref="C41:N41">SUM(C149+C257+C365)</f>
        <v>7928296.51</v>
      </c>
      <c r="D41" s="26">
        <f t="shared" si="33"/>
        <v>7293987.679999999</v>
      </c>
      <c r="E41" s="26">
        <f>SUM(E149+E257+E365)</f>
        <v>7748464.32</v>
      </c>
      <c r="F41" s="26">
        <f t="shared" si="33"/>
        <v>7752675.569999999</v>
      </c>
      <c r="G41" s="26">
        <f>SUM(G149+G257+G365)</f>
        <v>6063441.9399999995</v>
      </c>
      <c r="H41" s="26">
        <f t="shared" si="33"/>
        <v>6614242.3</v>
      </c>
      <c r="I41" s="26">
        <f t="shared" si="33"/>
        <v>7127450.75</v>
      </c>
      <c r="J41" s="26">
        <f t="shared" si="33"/>
        <v>7259768.14</v>
      </c>
      <c r="K41" s="26">
        <f t="shared" si="33"/>
        <v>7063748.65</v>
      </c>
      <c r="L41" s="26">
        <f t="shared" si="33"/>
        <v>7455251.919999999</v>
      </c>
      <c r="M41" s="26">
        <f t="shared" si="33"/>
        <v>7462415.46</v>
      </c>
      <c r="N41" s="26">
        <f t="shared" si="33"/>
        <v>6585088.79</v>
      </c>
      <c r="O41" s="19">
        <f>SUM(C41:N41)</f>
        <v>86354832.02999999</v>
      </c>
    </row>
    <row r="42" spans="1:15" ht="15">
      <c r="A42" s="13" t="s">
        <v>5</v>
      </c>
      <c r="B42" s="14" t="s">
        <v>8</v>
      </c>
      <c r="C42" s="19">
        <f aca="true" t="shared" si="34" ref="C42:O42">SUM(C41/C39/C107)</f>
        <v>193.75113660801563</v>
      </c>
      <c r="D42" s="19">
        <f t="shared" si="34"/>
        <v>179.74784198723475</v>
      </c>
      <c r="E42" s="19">
        <f>SUM(E41/E39/E107)</f>
        <v>197.01155148741418</v>
      </c>
      <c r="F42" s="19">
        <f t="shared" si="34"/>
        <v>192.5221776056023</v>
      </c>
      <c r="G42" s="19">
        <f>SUM(G41/G39/G107)</f>
        <v>155.712427837699</v>
      </c>
      <c r="H42" s="19">
        <f t="shared" si="34"/>
        <v>164.53151954206632</v>
      </c>
      <c r="I42" s="19">
        <f t="shared" si="34"/>
        <v>176.04729412636465</v>
      </c>
      <c r="J42" s="19">
        <f t="shared" si="34"/>
        <v>192.86350725253703</v>
      </c>
      <c r="K42" s="19">
        <f t="shared" si="34"/>
        <v>175.54919851881306</v>
      </c>
      <c r="L42" s="19">
        <f t="shared" si="34"/>
        <v>189.70106666666663</v>
      </c>
      <c r="M42" s="19">
        <f t="shared" si="34"/>
        <v>186.38225831312644</v>
      </c>
      <c r="N42" s="19">
        <f t="shared" si="34"/>
        <v>168.8484305128205</v>
      </c>
      <c r="O42" s="19">
        <f t="shared" si="34"/>
        <v>181.06456237456186</v>
      </c>
    </row>
    <row r="43" spans="1:15" ht="15">
      <c r="A43" s="13" t="s">
        <v>5</v>
      </c>
      <c r="B43" s="14" t="s">
        <v>9</v>
      </c>
      <c r="C43" s="20">
        <f>SUM(C41/C40)</f>
        <v>0.05807799894426658</v>
      </c>
      <c r="D43" s="20">
        <f aca="true" t="shared" si="35" ref="D43:N43">SUM(D41/D40)</f>
        <v>0.05335667733508482</v>
      </c>
      <c r="E43" s="20">
        <f>SUM(E41/E40)</f>
        <v>0.05810115976424389</v>
      </c>
      <c r="F43" s="20">
        <f t="shared" si="35"/>
        <v>0.05865483275175266</v>
      </c>
      <c r="G43" s="20">
        <f>SUM(G41/G40)</f>
        <v>0.05690244935042619</v>
      </c>
      <c r="H43" s="20">
        <f t="shared" si="35"/>
        <v>0.05790260488966027</v>
      </c>
      <c r="I43" s="20">
        <f t="shared" si="35"/>
        <v>0.05747059131610527</v>
      </c>
      <c r="J43" s="20">
        <f t="shared" si="35"/>
        <v>0.06011938040021555</v>
      </c>
      <c r="K43" s="20">
        <f t="shared" si="35"/>
        <v>0.059515095245577916</v>
      </c>
      <c r="L43" s="20">
        <f t="shared" si="35"/>
        <v>0.06264875876816998</v>
      </c>
      <c r="M43" s="20">
        <f t="shared" si="35"/>
        <v>0.05524775654061364</v>
      </c>
      <c r="N43" s="20">
        <f t="shared" si="35"/>
        <v>0.05422192729492516</v>
      </c>
      <c r="O43" s="20">
        <f>SUM(O41/O40)</f>
        <v>0.057626680959676255</v>
      </c>
    </row>
    <row r="44" spans="1:15" ht="15">
      <c r="A44" s="21"/>
      <c r="B44" s="2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1:15" ht="15">
      <c r="A45" s="13" t="s">
        <v>5</v>
      </c>
      <c r="B45" s="24" t="s">
        <v>38</v>
      </c>
      <c r="C45" s="25">
        <f aca="true" t="shared" si="36" ref="C45:N45">SUM(C153+C261+C369)</f>
        <v>33</v>
      </c>
      <c r="D45" s="25">
        <f t="shared" si="36"/>
        <v>34</v>
      </c>
      <c r="E45" s="25">
        <f>SUM(E153+E261+E369)</f>
        <v>35</v>
      </c>
      <c r="F45" s="25">
        <f t="shared" si="36"/>
        <v>35</v>
      </c>
      <c r="G45" s="25">
        <f>SUM(G153+G261+G369)</f>
        <v>36</v>
      </c>
      <c r="H45" s="25">
        <f t="shared" si="36"/>
        <v>36</v>
      </c>
      <c r="I45" s="25">
        <f t="shared" si="36"/>
        <v>36</v>
      </c>
      <c r="J45" s="25">
        <f t="shared" si="36"/>
        <v>39</v>
      </c>
      <c r="K45" s="25">
        <f t="shared" si="36"/>
        <v>38</v>
      </c>
      <c r="L45" s="25">
        <f t="shared" si="36"/>
        <v>39</v>
      </c>
      <c r="M45" s="25">
        <f t="shared" si="36"/>
        <v>38</v>
      </c>
      <c r="N45" s="25">
        <f t="shared" si="36"/>
        <v>38</v>
      </c>
      <c r="O45" s="27">
        <f>SUM(C45:N45)</f>
        <v>437</v>
      </c>
    </row>
    <row r="46" spans="1:15" ht="15">
      <c r="A46" s="13" t="s">
        <v>5</v>
      </c>
      <c r="B46" s="14" t="s">
        <v>7</v>
      </c>
      <c r="C46" s="26">
        <f aca="true" t="shared" si="37" ref="C46:N46">SUM(C154+C262+C370)</f>
        <v>6258572</v>
      </c>
      <c r="D46" s="26">
        <f t="shared" si="37"/>
        <v>6374810</v>
      </c>
      <c r="E46" s="26">
        <f>SUM(E154+E262+E370)</f>
        <v>6064128</v>
      </c>
      <c r="F46" s="26">
        <f t="shared" si="37"/>
        <v>5195720</v>
      </c>
      <c r="G46" s="26">
        <f>SUM(G154+G262+G370)</f>
        <v>5703308</v>
      </c>
      <c r="H46" s="26">
        <f t="shared" si="37"/>
        <v>5401804</v>
      </c>
      <c r="I46" s="26">
        <f t="shared" si="37"/>
        <v>5212304</v>
      </c>
      <c r="J46" s="26">
        <f t="shared" si="37"/>
        <v>5211524</v>
      </c>
      <c r="K46" s="26">
        <f t="shared" si="37"/>
        <v>5000270</v>
      </c>
      <c r="L46" s="26">
        <f t="shared" si="37"/>
        <v>4556720</v>
      </c>
      <c r="M46" s="26">
        <f t="shared" si="37"/>
        <v>4839298</v>
      </c>
      <c r="N46" s="26">
        <f t="shared" si="37"/>
        <v>4412634</v>
      </c>
      <c r="O46" s="19">
        <f>SUM(C46:N46)</f>
        <v>64231092</v>
      </c>
    </row>
    <row r="47" spans="1:15" ht="15">
      <c r="A47" s="13" t="s">
        <v>5</v>
      </c>
      <c r="B47" s="14" t="s">
        <v>0</v>
      </c>
      <c r="C47" s="26">
        <f aca="true" t="shared" si="38" ref="C47:N47">SUM(C155+C263+C371)</f>
        <v>452283.1</v>
      </c>
      <c r="D47" s="26">
        <f t="shared" si="38"/>
        <v>460685.96</v>
      </c>
      <c r="E47" s="26">
        <f>SUM(E155+E263+E371)</f>
        <v>405079.63</v>
      </c>
      <c r="F47" s="26">
        <f t="shared" si="38"/>
        <v>422920.57</v>
      </c>
      <c r="G47" s="26">
        <f>SUM(G155+G263+G371)</f>
        <v>328000.54</v>
      </c>
      <c r="H47" s="26">
        <f t="shared" si="38"/>
        <v>334998.87</v>
      </c>
      <c r="I47" s="26">
        <f t="shared" si="38"/>
        <v>383113.39</v>
      </c>
      <c r="J47" s="26">
        <f t="shared" si="38"/>
        <v>113666.43</v>
      </c>
      <c r="K47" s="26">
        <f t="shared" si="38"/>
        <v>391250.96</v>
      </c>
      <c r="L47" s="26">
        <f t="shared" si="38"/>
        <v>489809.37</v>
      </c>
      <c r="M47" s="26">
        <f t="shared" si="38"/>
        <v>329105.06</v>
      </c>
      <c r="N47" s="26">
        <f t="shared" si="38"/>
        <v>298932.99</v>
      </c>
      <c r="O47" s="19">
        <f>SUM(C47:N47)</f>
        <v>4409846.87</v>
      </c>
    </row>
    <row r="48" spans="1:15" ht="15">
      <c r="A48" s="13" t="s">
        <v>5</v>
      </c>
      <c r="B48" s="14" t="s">
        <v>8</v>
      </c>
      <c r="C48" s="19">
        <f aca="true" t="shared" si="39" ref="C48:O48">SUM(C47/C45/C107)</f>
        <v>442.11446725317694</v>
      </c>
      <c r="D48" s="19">
        <f t="shared" si="39"/>
        <v>437.08345351043647</v>
      </c>
      <c r="E48" s="19">
        <f>SUM(E47/E45/E107)</f>
        <v>385.79012380952383</v>
      </c>
      <c r="F48" s="19">
        <f t="shared" si="39"/>
        <v>389.78854377880185</v>
      </c>
      <c r="G48" s="19">
        <f>SUM(G47/G45/G107)</f>
        <v>303.7042037037037</v>
      </c>
      <c r="H48" s="19">
        <f t="shared" si="39"/>
        <v>301.84740114303366</v>
      </c>
      <c r="I48" s="19">
        <f t="shared" si="39"/>
        <v>343.2915681003584</v>
      </c>
      <c r="J48" s="19">
        <f t="shared" si="39"/>
        <v>100.5008222811671</v>
      </c>
      <c r="K48" s="19">
        <f t="shared" si="39"/>
        <v>332.1315449915111</v>
      </c>
      <c r="L48" s="19">
        <f t="shared" si="39"/>
        <v>418.6404871794872</v>
      </c>
      <c r="M48" s="19">
        <f t="shared" si="39"/>
        <v>282.5005420120665</v>
      </c>
      <c r="N48" s="19">
        <f t="shared" si="39"/>
        <v>262.22192105263156</v>
      </c>
      <c r="O48" s="19">
        <f t="shared" si="39"/>
        <v>331.32401211140257</v>
      </c>
    </row>
    <row r="49" spans="1:15" ht="15" customHeight="1">
      <c r="A49" s="13" t="s">
        <v>5</v>
      </c>
      <c r="B49" s="14" t="s">
        <v>9</v>
      </c>
      <c r="C49" s="20">
        <f>SUM(C47/C46)</f>
        <v>0.07226618148676726</v>
      </c>
      <c r="D49" s="20">
        <f aca="true" t="shared" si="40" ref="D49:N49">SUM(D47/D46)</f>
        <v>0.07226661814234464</v>
      </c>
      <c r="E49" s="20">
        <f>SUM(E47/E46)</f>
        <v>0.06679932052885428</v>
      </c>
      <c r="F49" s="20">
        <f t="shared" si="40"/>
        <v>0.08139787555911404</v>
      </c>
      <c r="G49" s="20">
        <f>SUM(G47/G46)</f>
        <v>0.05751057807153322</v>
      </c>
      <c r="H49" s="20">
        <f t="shared" si="40"/>
        <v>0.06201610980331756</v>
      </c>
      <c r="I49" s="20">
        <f t="shared" si="40"/>
        <v>0.07350173550890356</v>
      </c>
      <c r="J49" s="20">
        <f t="shared" si="40"/>
        <v>0.021810593216111063</v>
      </c>
      <c r="K49" s="20">
        <f t="shared" si="40"/>
        <v>0.07824596671779724</v>
      </c>
      <c r="L49" s="20">
        <f t="shared" si="40"/>
        <v>0.10749165408451693</v>
      </c>
      <c r="M49" s="20">
        <f t="shared" si="40"/>
        <v>0.06800677701600522</v>
      </c>
      <c r="N49" s="20">
        <f t="shared" si="40"/>
        <v>0.06774479596540298</v>
      </c>
      <c r="O49" s="20">
        <f>SUM(O47/O46)</f>
        <v>0.06865595356840579</v>
      </c>
    </row>
    <row r="50" spans="1:15" ht="15">
      <c r="A50" s="21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</row>
    <row r="51" spans="1:15" ht="15">
      <c r="A51" s="13" t="s">
        <v>5</v>
      </c>
      <c r="B51" s="24" t="s">
        <v>15</v>
      </c>
      <c r="C51" s="25">
        <f aca="true" t="shared" si="41" ref="C51:N51">SUM(C159+C267+C375)</f>
        <v>196</v>
      </c>
      <c r="D51" s="25">
        <f t="shared" si="41"/>
        <v>159</v>
      </c>
      <c r="E51" s="25">
        <f>SUM(E159+E267+E375)</f>
        <v>157</v>
      </c>
      <c r="F51" s="25">
        <f t="shared" si="41"/>
        <v>159</v>
      </c>
      <c r="G51" s="25">
        <f>SUM(G159+G267+G375)</f>
        <v>160</v>
      </c>
      <c r="H51" s="25">
        <f t="shared" si="41"/>
        <v>160</v>
      </c>
      <c r="I51" s="25">
        <f t="shared" si="41"/>
        <v>160</v>
      </c>
      <c r="J51" s="25">
        <f t="shared" si="41"/>
        <v>159</v>
      </c>
      <c r="K51" s="25">
        <f t="shared" si="41"/>
        <v>159</v>
      </c>
      <c r="L51" s="25">
        <f t="shared" si="41"/>
        <v>157</v>
      </c>
      <c r="M51" s="25">
        <f t="shared" si="41"/>
        <v>157</v>
      </c>
      <c r="N51" s="25">
        <f t="shared" si="41"/>
        <v>157</v>
      </c>
      <c r="O51" s="27">
        <f>SUM(C51:N51)</f>
        <v>1940</v>
      </c>
    </row>
    <row r="52" spans="1:15" ht="15">
      <c r="A52" s="13" t="s">
        <v>5</v>
      </c>
      <c r="B52" s="14" t="s">
        <v>7</v>
      </c>
      <c r="C52" s="26">
        <f aca="true" t="shared" si="42" ref="C52:N52">SUM(C160+C268+C376)</f>
        <v>23964155</v>
      </c>
      <c r="D52" s="26">
        <f t="shared" si="42"/>
        <v>22853190</v>
      </c>
      <c r="E52" s="26">
        <f>SUM(E160+E268+E376)</f>
        <v>19910985</v>
      </c>
      <c r="F52" s="26">
        <f t="shared" si="42"/>
        <v>19001212</v>
      </c>
      <c r="G52" s="26">
        <f>SUM(G160+G268+G376)</f>
        <v>18576145</v>
      </c>
      <c r="H52" s="26">
        <f t="shared" si="42"/>
        <v>18788025</v>
      </c>
      <c r="I52" s="26">
        <f t="shared" si="42"/>
        <v>20101945</v>
      </c>
      <c r="J52" s="26">
        <f t="shared" si="42"/>
        <v>18017450</v>
      </c>
      <c r="K52" s="26">
        <f t="shared" si="42"/>
        <v>18572225</v>
      </c>
      <c r="L52" s="26">
        <f t="shared" si="42"/>
        <v>18617360</v>
      </c>
      <c r="M52" s="26">
        <f t="shared" si="42"/>
        <v>20114725</v>
      </c>
      <c r="N52" s="26">
        <f t="shared" si="42"/>
        <v>18216685</v>
      </c>
      <c r="O52" s="19">
        <f>SUM(C52:N52)</f>
        <v>236734102</v>
      </c>
    </row>
    <row r="53" spans="1:15" ht="15">
      <c r="A53" s="13" t="s">
        <v>5</v>
      </c>
      <c r="B53" s="14" t="s">
        <v>0</v>
      </c>
      <c r="C53" s="26">
        <f aca="true" t="shared" si="43" ref="C53:N53">SUM(C161+C269+C377)</f>
        <v>1215989.27</v>
      </c>
      <c r="D53" s="26">
        <f t="shared" si="43"/>
        <v>1315165.44</v>
      </c>
      <c r="E53" s="26">
        <f>SUM(E161+E269+E377)</f>
        <v>1164484.8499999999</v>
      </c>
      <c r="F53" s="26">
        <f t="shared" si="43"/>
        <v>1075646.91</v>
      </c>
      <c r="G53" s="26">
        <f>SUM(G161+G269+G377)</f>
        <v>691755.2999999999</v>
      </c>
      <c r="H53" s="26">
        <f t="shared" si="43"/>
        <v>1085548.33</v>
      </c>
      <c r="I53" s="26">
        <f t="shared" si="43"/>
        <v>1184933.45</v>
      </c>
      <c r="J53" s="26">
        <f t="shared" si="43"/>
        <v>977237.93</v>
      </c>
      <c r="K53" s="26">
        <f t="shared" si="43"/>
        <v>1313102.56</v>
      </c>
      <c r="L53" s="26">
        <f t="shared" si="43"/>
        <v>1123502.27</v>
      </c>
      <c r="M53" s="26">
        <f t="shared" si="43"/>
        <v>1211968.16</v>
      </c>
      <c r="N53" s="26">
        <f t="shared" si="43"/>
        <v>849771.04</v>
      </c>
      <c r="O53" s="19">
        <f>SUM(C53:N53)</f>
        <v>13209105.510000002</v>
      </c>
    </row>
    <row r="54" spans="1:15" ht="15">
      <c r="A54" s="13" t="s">
        <v>5</v>
      </c>
      <c r="B54" s="14" t="s">
        <v>8</v>
      </c>
      <c r="C54" s="19">
        <f aca="true" t="shared" si="44" ref="C54:O54">SUM(C53/C51/C107)</f>
        <v>200.12989960500332</v>
      </c>
      <c r="D54" s="19">
        <f t="shared" si="44"/>
        <v>266.82195982958</v>
      </c>
      <c r="E54" s="19">
        <f>SUM(E53/E51/E107)</f>
        <v>247.2366985138004</v>
      </c>
      <c r="F54" s="19">
        <f t="shared" si="44"/>
        <v>218.22822276323797</v>
      </c>
      <c r="G54" s="19">
        <f>SUM(G53/G51/G107)</f>
        <v>144.1156875</v>
      </c>
      <c r="H54" s="19">
        <f t="shared" si="44"/>
        <v>220.07756921918445</v>
      </c>
      <c r="I54" s="19">
        <f t="shared" si="44"/>
        <v>238.89787298387097</v>
      </c>
      <c r="J54" s="19">
        <f t="shared" si="44"/>
        <v>211.93622424636737</v>
      </c>
      <c r="K54" s="19">
        <f t="shared" si="44"/>
        <v>266.403440860215</v>
      </c>
      <c r="L54" s="19">
        <f t="shared" si="44"/>
        <v>238.53551380042464</v>
      </c>
      <c r="M54" s="19">
        <f t="shared" si="44"/>
        <v>251.80240886614703</v>
      </c>
      <c r="N54" s="19">
        <f t="shared" si="44"/>
        <v>180.4184798301486</v>
      </c>
      <c r="O54" s="19">
        <f t="shared" si="44"/>
        <v>223.5540380505213</v>
      </c>
    </row>
    <row r="55" spans="1:15" ht="15" customHeight="1">
      <c r="A55" s="13" t="s">
        <v>5</v>
      </c>
      <c r="B55" s="14" t="s">
        <v>9</v>
      </c>
      <c r="C55" s="20">
        <f>SUM(C53/C52)</f>
        <v>0.050742004881874615</v>
      </c>
      <c r="D55" s="20">
        <f aca="true" t="shared" si="45" ref="D55:N55">SUM(D53/D52)</f>
        <v>0.057548440283391504</v>
      </c>
      <c r="E55" s="20">
        <f>SUM(E53/E52)</f>
        <v>0.05848454257787849</v>
      </c>
      <c r="F55" s="20">
        <f t="shared" si="45"/>
        <v>0.05660938418033544</v>
      </c>
      <c r="G55" s="20">
        <f>SUM(G53/G52)</f>
        <v>0.03723890505807313</v>
      </c>
      <c r="H55" s="20">
        <f t="shared" si="45"/>
        <v>0.05777873565742009</v>
      </c>
      <c r="I55" s="20">
        <f t="shared" si="45"/>
        <v>0.058946208936498434</v>
      </c>
      <c r="J55" s="20">
        <f t="shared" si="45"/>
        <v>0.05423841498103228</v>
      </c>
      <c r="K55" s="20">
        <f t="shared" si="45"/>
        <v>0.07070249041243039</v>
      </c>
      <c r="L55" s="20">
        <f t="shared" si="45"/>
        <v>0.06034702396043263</v>
      </c>
      <c r="M55" s="20">
        <f t="shared" si="45"/>
        <v>0.0602527829736673</v>
      </c>
      <c r="N55" s="20">
        <f t="shared" si="45"/>
        <v>0.04664795158943573</v>
      </c>
      <c r="O55" s="20">
        <f>SUM(O53/O52)</f>
        <v>0.05579722312250561</v>
      </c>
    </row>
    <row r="56" spans="1:15" ht="15" customHeight="1">
      <c r="A56" s="21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13" t="s">
        <v>5</v>
      </c>
      <c r="B57" s="24" t="s">
        <v>41</v>
      </c>
      <c r="C57" s="25">
        <f aca="true" t="shared" si="46" ref="C57:N57">SUM(C165+C273+C381)</f>
        <v>37</v>
      </c>
      <c r="D57" s="25">
        <f t="shared" si="46"/>
        <v>40</v>
      </c>
      <c r="E57" s="25">
        <f>SUM(E165+E273+E381)</f>
        <v>37</v>
      </c>
      <c r="F57" s="25">
        <f t="shared" si="46"/>
        <v>41</v>
      </c>
      <c r="G57" s="25">
        <f>SUM(G165+G273+G381)</f>
        <v>41</v>
      </c>
      <c r="H57" s="25">
        <f t="shared" si="46"/>
        <v>41</v>
      </c>
      <c r="I57" s="25">
        <f t="shared" si="46"/>
        <v>41</v>
      </c>
      <c r="J57" s="25">
        <f t="shared" si="46"/>
        <v>40</v>
      </c>
      <c r="K57" s="25">
        <f t="shared" si="46"/>
        <v>41</v>
      </c>
      <c r="L57" s="25">
        <f t="shared" si="46"/>
        <v>41</v>
      </c>
      <c r="M57" s="25">
        <f t="shared" si="46"/>
        <v>41</v>
      </c>
      <c r="N57" s="25">
        <f t="shared" si="46"/>
        <v>42</v>
      </c>
      <c r="O57" s="27">
        <f>SUM(C57:N57)</f>
        <v>483</v>
      </c>
    </row>
    <row r="58" spans="1:15" ht="15" customHeight="1">
      <c r="A58" s="13" t="s">
        <v>5</v>
      </c>
      <c r="B58" s="14" t="s">
        <v>7</v>
      </c>
      <c r="C58" s="26">
        <f aca="true" t="shared" si="47" ref="C58:N58">SUM(C166+C274+C382)</f>
        <v>10975685</v>
      </c>
      <c r="D58" s="26">
        <f t="shared" si="47"/>
        <v>11880380</v>
      </c>
      <c r="E58" s="26">
        <f>SUM(E166+E274+E382)</f>
        <v>8926000</v>
      </c>
      <c r="F58" s="26">
        <f t="shared" si="47"/>
        <v>7739120</v>
      </c>
      <c r="G58" s="26">
        <f>SUM(G166+G274+G382)</f>
        <v>9066590</v>
      </c>
      <c r="H58" s="26">
        <f t="shared" si="47"/>
        <v>8240835</v>
      </c>
      <c r="I58" s="26">
        <f t="shared" si="47"/>
        <v>7910070</v>
      </c>
      <c r="J58" s="26">
        <f t="shared" si="47"/>
        <v>8850680</v>
      </c>
      <c r="K58" s="26">
        <f t="shared" si="47"/>
        <v>10229775</v>
      </c>
      <c r="L58" s="26">
        <f t="shared" si="47"/>
        <v>11545450</v>
      </c>
      <c r="M58" s="26">
        <f t="shared" si="47"/>
        <v>11512115</v>
      </c>
      <c r="N58" s="26">
        <f t="shared" si="47"/>
        <v>12742075</v>
      </c>
      <c r="O58" s="19">
        <f>SUM(C58:N58)</f>
        <v>119618775</v>
      </c>
    </row>
    <row r="59" spans="1:15" ht="15" customHeight="1">
      <c r="A59" s="13" t="s">
        <v>5</v>
      </c>
      <c r="B59" s="14" t="s">
        <v>0</v>
      </c>
      <c r="C59" s="26">
        <f aca="true" t="shared" si="48" ref="C59:N59">SUM(C167+C275+C383)</f>
        <v>691687.2</v>
      </c>
      <c r="D59" s="26">
        <f t="shared" si="48"/>
        <v>1008151.97</v>
      </c>
      <c r="E59" s="26">
        <f>SUM(E167+E275+E383)</f>
        <v>566280.25</v>
      </c>
      <c r="F59" s="26">
        <f t="shared" si="48"/>
        <v>615102.13</v>
      </c>
      <c r="G59" s="26">
        <f>SUM(G167+G275+G383)</f>
        <v>546268.37</v>
      </c>
      <c r="H59" s="26">
        <f t="shared" si="48"/>
        <v>628413.51</v>
      </c>
      <c r="I59" s="26">
        <f t="shared" si="48"/>
        <v>390522.61</v>
      </c>
      <c r="J59" s="26">
        <f t="shared" si="48"/>
        <v>350142.58999999997</v>
      </c>
      <c r="K59" s="26">
        <f t="shared" si="48"/>
        <v>503866.77999999997</v>
      </c>
      <c r="L59" s="26">
        <f t="shared" si="48"/>
        <v>369403.86</v>
      </c>
      <c r="M59" s="26">
        <f t="shared" si="48"/>
        <v>658902.5599999999</v>
      </c>
      <c r="N59" s="26">
        <f t="shared" si="48"/>
        <v>751060.87</v>
      </c>
      <c r="O59" s="19">
        <f>SUM(C59:N59)</f>
        <v>7079802.7</v>
      </c>
    </row>
    <row r="60" spans="1:15" ht="15" customHeight="1">
      <c r="A60" s="13" t="s">
        <v>5</v>
      </c>
      <c r="B60" s="14" t="s">
        <v>8</v>
      </c>
      <c r="C60" s="19">
        <f>SUM(C59/C57/C107)</f>
        <v>603.040278988666</v>
      </c>
      <c r="D60" s="19">
        <f>SUM(D59/D57/D107)</f>
        <v>813.0257822580645</v>
      </c>
      <c r="E60" s="19">
        <f>SUM(E59/E57/E107)</f>
        <v>510.1623873873874</v>
      </c>
      <c r="F60" s="19">
        <f>SUM(F59/F57/F107)</f>
        <v>483.95132179386314</v>
      </c>
      <c r="G60" s="19">
        <f>SUM(G59/G57/G107)</f>
        <v>444.12062601626013</v>
      </c>
      <c r="H60" s="19">
        <f aca="true" t="shared" si="49" ref="H60:N60">SUM(H59/H57/H107)</f>
        <v>497.17382513167115</v>
      </c>
      <c r="I60" s="19">
        <f t="shared" si="49"/>
        <v>307.25618410700235</v>
      </c>
      <c r="J60" s="19">
        <f t="shared" si="49"/>
        <v>301.8470603448276</v>
      </c>
      <c r="K60" s="19">
        <f t="shared" si="49"/>
        <v>396.4333438237608</v>
      </c>
      <c r="L60" s="19">
        <f t="shared" si="49"/>
        <v>300.3283414634146</v>
      </c>
      <c r="M60" s="19">
        <f t="shared" si="49"/>
        <v>524.2104334780532</v>
      </c>
      <c r="N60" s="19">
        <f t="shared" si="49"/>
        <v>596.0800555555555</v>
      </c>
      <c r="O60" s="19">
        <f>SUM(O59/O57/O107)</f>
        <v>481.26564836718603</v>
      </c>
    </row>
    <row r="61" spans="1:15" ht="15" customHeight="1">
      <c r="A61" s="13" t="s">
        <v>5</v>
      </c>
      <c r="B61" s="14" t="s">
        <v>9</v>
      </c>
      <c r="C61" s="20">
        <f>SUM(C59/C58)</f>
        <v>0.06301995729651498</v>
      </c>
      <c r="D61" s="20">
        <f aca="true" t="shared" si="50" ref="D61:N61">SUM(D59/D58)</f>
        <v>0.08485856260489984</v>
      </c>
      <c r="E61" s="20">
        <f>SUM(E59/E58)</f>
        <v>0.06344165919784898</v>
      </c>
      <c r="F61" s="20">
        <f t="shared" si="50"/>
        <v>0.07947959587136522</v>
      </c>
      <c r="G61" s="20">
        <f>SUM(G59/G58)</f>
        <v>0.060250697340455454</v>
      </c>
      <c r="H61" s="20">
        <f t="shared" si="50"/>
        <v>0.0762560480825062</v>
      </c>
      <c r="I61" s="20">
        <f t="shared" si="50"/>
        <v>0.04937031025009892</v>
      </c>
      <c r="J61" s="20">
        <f t="shared" si="50"/>
        <v>0.03956109474074308</v>
      </c>
      <c r="K61" s="20">
        <f t="shared" si="50"/>
        <v>0.04925492300661549</v>
      </c>
      <c r="L61" s="20">
        <f t="shared" si="50"/>
        <v>0.03199562251796162</v>
      </c>
      <c r="M61" s="20">
        <f t="shared" si="50"/>
        <v>0.05723557834507386</v>
      </c>
      <c r="N61" s="20">
        <f t="shared" si="50"/>
        <v>0.058943372252949384</v>
      </c>
      <c r="O61" s="20">
        <f>SUM(O59/O58)</f>
        <v>0.05918638357565525</v>
      </c>
    </row>
    <row r="62" spans="1:15" ht="15" customHeight="1">
      <c r="A62" s="21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 customHeight="1">
      <c r="A63" s="13" t="s">
        <v>5</v>
      </c>
      <c r="B63" s="24" t="s">
        <v>39</v>
      </c>
      <c r="C63" s="25">
        <f aca="true" t="shared" si="51" ref="C63:N63">SUM(C171+C279+C387)</f>
        <v>2368</v>
      </c>
      <c r="D63" s="25">
        <f t="shared" si="51"/>
        <v>2418</v>
      </c>
      <c r="E63" s="25">
        <f>SUM(E171+E279+E387)</f>
        <v>2442</v>
      </c>
      <c r="F63" s="25">
        <f t="shared" si="51"/>
        <v>2266</v>
      </c>
      <c r="G63" s="25">
        <f>SUM(G171+G279+G387)</f>
        <v>2477</v>
      </c>
      <c r="H63" s="25">
        <f t="shared" si="51"/>
        <v>2461</v>
      </c>
      <c r="I63" s="25">
        <f t="shared" si="51"/>
        <v>2435</v>
      </c>
      <c r="J63" s="25">
        <f t="shared" si="51"/>
        <v>2415</v>
      </c>
      <c r="K63" s="25">
        <f t="shared" si="51"/>
        <v>2427</v>
      </c>
      <c r="L63" s="25">
        <f t="shared" si="51"/>
        <v>2427</v>
      </c>
      <c r="M63" s="25">
        <f t="shared" si="51"/>
        <v>2455</v>
      </c>
      <c r="N63" s="25">
        <f t="shared" si="51"/>
        <v>2604</v>
      </c>
      <c r="O63" s="27">
        <f>SUM(C63:N63)</f>
        <v>29195</v>
      </c>
    </row>
    <row r="64" spans="1:15" ht="15" customHeight="1">
      <c r="A64" s="13" t="s">
        <v>5</v>
      </c>
      <c r="B64" s="14" t="s">
        <v>7</v>
      </c>
      <c r="C64" s="26">
        <f aca="true" t="shared" si="52" ref="C64:N64">SUM(C172+C280+C388)</f>
        <v>245632032.41</v>
      </c>
      <c r="D64" s="26">
        <f t="shared" si="52"/>
        <v>248516539.65</v>
      </c>
      <c r="E64" s="26">
        <f>SUM(E172+E280+E388)</f>
        <v>229382398.98999998</v>
      </c>
      <c r="F64" s="26">
        <f t="shared" si="52"/>
        <v>228717795.56</v>
      </c>
      <c r="G64" s="26">
        <f>SUM(G172+G280+G388)</f>
        <v>201566131.30999997</v>
      </c>
      <c r="H64" s="26">
        <f t="shared" si="52"/>
        <v>216256401.9</v>
      </c>
      <c r="I64" s="26">
        <f t="shared" si="52"/>
        <v>226801395.19</v>
      </c>
      <c r="J64" s="26">
        <f t="shared" si="52"/>
        <v>224421415.32</v>
      </c>
      <c r="K64" s="26">
        <f t="shared" si="52"/>
        <v>223623576.87</v>
      </c>
      <c r="L64" s="26">
        <f t="shared" si="52"/>
        <v>229842281.75</v>
      </c>
      <c r="M64" s="26">
        <f t="shared" si="52"/>
        <v>245792171.67</v>
      </c>
      <c r="N64" s="26">
        <f t="shared" si="52"/>
        <v>229026805.45</v>
      </c>
      <c r="O64" s="19">
        <f>SUM(C64:N64)</f>
        <v>2749578946.0699997</v>
      </c>
    </row>
    <row r="65" spans="1:15" ht="15" customHeight="1">
      <c r="A65" s="13" t="s">
        <v>5</v>
      </c>
      <c r="B65" s="14" t="s">
        <v>0</v>
      </c>
      <c r="C65" s="26">
        <f aca="true" t="shared" si="53" ref="C65:N65">SUM(C173+C281+C389)</f>
        <v>12044926.9</v>
      </c>
      <c r="D65" s="26">
        <f t="shared" si="53"/>
        <v>12493885.33</v>
      </c>
      <c r="E65" s="26">
        <f>SUM(E173+E281+E389)</f>
        <v>11095859.93</v>
      </c>
      <c r="F65" s="26">
        <f t="shared" si="53"/>
        <v>11708740.47</v>
      </c>
      <c r="G65" s="26">
        <f>SUM(G173+G281+G389)</f>
        <v>9859729.86</v>
      </c>
      <c r="H65" s="26">
        <f t="shared" si="53"/>
        <v>11091642.69</v>
      </c>
      <c r="I65" s="26">
        <f t="shared" si="53"/>
        <v>10259591.290000001</v>
      </c>
      <c r="J65" s="26">
        <f t="shared" si="53"/>
        <v>10987619.11</v>
      </c>
      <c r="K65" s="26">
        <f t="shared" si="53"/>
        <v>10983866.67</v>
      </c>
      <c r="L65" s="26">
        <f t="shared" si="53"/>
        <v>11086022.39</v>
      </c>
      <c r="M65" s="26">
        <f t="shared" si="53"/>
        <v>12383761.290000001</v>
      </c>
      <c r="N65" s="26">
        <f t="shared" si="53"/>
        <v>11341295.65</v>
      </c>
      <c r="O65" s="19">
        <f>SUM(C65:N65)</f>
        <v>135336941.58</v>
      </c>
    </row>
    <row r="66" spans="1:15" ht="15" customHeight="1">
      <c r="A66" s="13" t="s">
        <v>5</v>
      </c>
      <c r="B66" s="14" t="s">
        <v>8</v>
      </c>
      <c r="C66" s="19">
        <f aca="true" t="shared" si="54" ref="C66:O66">SUM(C65/C63/C107)</f>
        <v>164.0819379359198</v>
      </c>
      <c r="D66" s="19">
        <f t="shared" si="54"/>
        <v>166.6784776808346</v>
      </c>
      <c r="E66" s="19">
        <f>SUM(E65/E63/E107)</f>
        <v>151.45863950313952</v>
      </c>
      <c r="F66" s="19">
        <f t="shared" si="54"/>
        <v>166.68195299376478</v>
      </c>
      <c r="G66" s="19">
        <f>SUM(G65/G63/G107)</f>
        <v>132.68375534921273</v>
      </c>
      <c r="H66" s="19">
        <f t="shared" si="54"/>
        <v>146.19444018062686</v>
      </c>
      <c r="I66" s="19">
        <f t="shared" si="54"/>
        <v>135.9156294628072</v>
      </c>
      <c r="J66" s="19">
        <f t="shared" si="54"/>
        <v>156.8875435139573</v>
      </c>
      <c r="K66" s="19">
        <f t="shared" si="54"/>
        <v>145.99022648430957</v>
      </c>
      <c r="L66" s="19">
        <f t="shared" si="54"/>
        <v>152.25961255322073</v>
      </c>
      <c r="M66" s="19">
        <f t="shared" si="54"/>
        <v>164.5392062341153</v>
      </c>
      <c r="N66" s="19">
        <f t="shared" si="54"/>
        <v>145.17787570404508</v>
      </c>
      <c r="O66" s="19">
        <f t="shared" si="54"/>
        <v>152.20142476335775</v>
      </c>
    </row>
    <row r="67" spans="1:15" ht="15" customHeight="1">
      <c r="A67" s="13" t="s">
        <v>5</v>
      </c>
      <c r="B67" s="14" t="s">
        <v>9</v>
      </c>
      <c r="C67" s="20">
        <f>SUM(C65/C64)</f>
        <v>0.049036466383566166</v>
      </c>
      <c r="D67" s="20">
        <f aca="true" t="shared" si="55" ref="D67:N67">SUM(D65/D64)</f>
        <v>0.05027385842244484</v>
      </c>
      <c r="E67" s="20">
        <f>SUM(E65/E64)</f>
        <v>0.04837276085199427</v>
      </c>
      <c r="F67" s="20">
        <f t="shared" si="55"/>
        <v>0.05119295786028343</v>
      </c>
      <c r="G67" s="20">
        <f>SUM(G65/G64)</f>
        <v>0.048915607974021</v>
      </c>
      <c r="H67" s="20">
        <f t="shared" si="55"/>
        <v>0.05128931487137629</v>
      </c>
      <c r="I67" s="20">
        <f t="shared" si="55"/>
        <v>0.04523601489049553</v>
      </c>
      <c r="J67" s="20">
        <f t="shared" si="55"/>
        <v>0.04895976212578856</v>
      </c>
      <c r="K67" s="20">
        <f t="shared" si="55"/>
        <v>0.04911765934405608</v>
      </c>
      <c r="L67" s="20">
        <f t="shared" si="55"/>
        <v>0.04823317235450305</v>
      </c>
      <c r="M67" s="20">
        <f t="shared" si="55"/>
        <v>0.05038305819855976</v>
      </c>
      <c r="N67" s="20">
        <f t="shared" si="55"/>
        <v>0.049519512040157136</v>
      </c>
      <c r="O67" s="20">
        <f>SUM(O65/O64)</f>
        <v>0.0492209695500609</v>
      </c>
    </row>
    <row r="68" spans="1:15" ht="15" customHeight="1">
      <c r="A68" s="21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13" t="s">
        <v>5</v>
      </c>
      <c r="B69" s="24" t="s">
        <v>16</v>
      </c>
      <c r="C69" s="25">
        <f aca="true" t="shared" si="56" ref="C69:N69">SUM(C177+C285+C393)</f>
        <v>308</v>
      </c>
      <c r="D69" s="25">
        <f t="shared" si="56"/>
        <v>309</v>
      </c>
      <c r="E69" s="25">
        <f>SUM(E177+E285+E393)</f>
        <v>315</v>
      </c>
      <c r="F69" s="25">
        <f t="shared" si="56"/>
        <v>313</v>
      </c>
      <c r="G69" s="25">
        <f>SUM(G177+G285+G393)</f>
        <v>314</v>
      </c>
      <c r="H69" s="25">
        <f t="shared" si="56"/>
        <v>312</v>
      </c>
      <c r="I69" s="25">
        <f t="shared" si="56"/>
        <v>310</v>
      </c>
      <c r="J69" s="25">
        <f t="shared" si="56"/>
        <v>310</v>
      </c>
      <c r="K69" s="25">
        <f t="shared" si="56"/>
        <v>310</v>
      </c>
      <c r="L69" s="25">
        <f t="shared" si="56"/>
        <v>311</v>
      </c>
      <c r="M69" s="25">
        <f t="shared" si="56"/>
        <v>310</v>
      </c>
      <c r="N69" s="25">
        <f t="shared" si="56"/>
        <v>311</v>
      </c>
      <c r="O69" s="27">
        <f>SUM(C69:N69)</f>
        <v>3733</v>
      </c>
    </row>
    <row r="70" spans="1:15" ht="15" customHeight="1">
      <c r="A70" s="13" t="s">
        <v>5</v>
      </c>
      <c r="B70" s="14" t="s">
        <v>0</v>
      </c>
      <c r="C70" s="26">
        <f aca="true" t="shared" si="57" ref="C70:N70">SUM(C178+C286+C394)</f>
        <v>8314541.51</v>
      </c>
      <c r="D70" s="26">
        <f t="shared" si="57"/>
        <v>8881891.47</v>
      </c>
      <c r="E70" s="26">
        <f>SUM(E178+E286+E394)</f>
        <v>8186576.74</v>
      </c>
      <c r="F70" s="26">
        <f t="shared" si="57"/>
        <v>8278521.47</v>
      </c>
      <c r="G70" s="26">
        <f>SUM(G178+G286+G394)</f>
        <v>7181652.83</v>
      </c>
      <c r="H70" s="26">
        <f t="shared" si="57"/>
        <v>7666991.9</v>
      </c>
      <c r="I70" s="26">
        <f t="shared" si="57"/>
        <v>8580881.909999998</v>
      </c>
      <c r="J70" s="26">
        <f t="shared" si="57"/>
        <v>8042646.86</v>
      </c>
      <c r="K70" s="26">
        <f t="shared" si="57"/>
        <v>8620249.28</v>
      </c>
      <c r="L70" s="26">
        <f t="shared" si="57"/>
        <v>8382343.99</v>
      </c>
      <c r="M70" s="26">
        <f t="shared" si="57"/>
        <v>8511064.59</v>
      </c>
      <c r="N70" s="26">
        <f t="shared" si="57"/>
        <v>7654638.08</v>
      </c>
      <c r="O70" s="19">
        <f>SUM(C70:N70)</f>
        <v>98302000.62999998</v>
      </c>
    </row>
    <row r="71" spans="1:15" ht="15" customHeight="1">
      <c r="A71" s="13" t="s">
        <v>5</v>
      </c>
      <c r="B71" s="14" t="s">
        <v>8</v>
      </c>
      <c r="C71" s="29">
        <f aca="true" t="shared" si="58" ref="C71:O71">SUM(C70/C69/C107)</f>
        <v>870.8149884792626</v>
      </c>
      <c r="D71" s="29">
        <f t="shared" si="58"/>
        <v>927.2253335421234</v>
      </c>
      <c r="E71" s="29">
        <f>SUM(E70/E69/E107)</f>
        <v>866.3044169312169</v>
      </c>
      <c r="F71" s="29">
        <f t="shared" si="58"/>
        <v>853.1919478511801</v>
      </c>
      <c r="G71" s="29">
        <f>SUM(G70/G69/G107)</f>
        <v>762.3835276008492</v>
      </c>
      <c r="H71" s="29">
        <f t="shared" si="58"/>
        <v>797.1077104275089</v>
      </c>
      <c r="I71" s="29">
        <f t="shared" si="58"/>
        <v>892.9117492195627</v>
      </c>
      <c r="J71" s="29">
        <f t="shared" si="58"/>
        <v>894.6214527252503</v>
      </c>
      <c r="K71" s="29">
        <f t="shared" si="58"/>
        <v>897.0082497398543</v>
      </c>
      <c r="L71" s="29">
        <f t="shared" si="58"/>
        <v>898.4291521972133</v>
      </c>
      <c r="M71" s="29">
        <f t="shared" si="58"/>
        <v>895.5513953942819</v>
      </c>
      <c r="N71" s="29">
        <f t="shared" si="58"/>
        <v>820.4328060021436</v>
      </c>
      <c r="O71" s="29">
        <f t="shared" si="58"/>
        <v>864.5999505575995</v>
      </c>
    </row>
    <row r="72" spans="1:15" ht="15">
      <c r="A72" s="1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>
      <c r="A73" s="13" t="s">
        <v>5</v>
      </c>
      <c r="B73" s="24" t="s">
        <v>17</v>
      </c>
      <c r="C73" s="25">
        <f aca="true" t="shared" si="59" ref="C73:N73">SUM(C181+C289+C397)</f>
        <v>146</v>
      </c>
      <c r="D73" s="25">
        <f t="shared" si="59"/>
        <v>147</v>
      </c>
      <c r="E73" s="25">
        <f>SUM(E181+E289+E397)</f>
        <v>152</v>
      </c>
      <c r="F73" s="25">
        <f t="shared" si="59"/>
        <v>149</v>
      </c>
      <c r="G73" s="25">
        <f>SUM(G181+G289+G397)</f>
        <v>150</v>
      </c>
      <c r="H73" s="25">
        <f t="shared" si="59"/>
        <v>147</v>
      </c>
      <c r="I73" s="25">
        <f t="shared" si="59"/>
        <v>148</v>
      </c>
      <c r="J73" s="25">
        <f t="shared" si="59"/>
        <v>149</v>
      </c>
      <c r="K73" s="25">
        <f t="shared" si="59"/>
        <v>151</v>
      </c>
      <c r="L73" s="25">
        <f t="shared" si="59"/>
        <v>150</v>
      </c>
      <c r="M73" s="25">
        <f t="shared" si="59"/>
        <v>147</v>
      </c>
      <c r="N73" s="25">
        <f t="shared" si="59"/>
        <v>148</v>
      </c>
      <c r="O73" s="27">
        <f>SUM(C73:N73)</f>
        <v>1784</v>
      </c>
    </row>
    <row r="74" spans="1:15" ht="15">
      <c r="A74" s="13" t="s">
        <v>5</v>
      </c>
      <c r="B74" s="24" t="s">
        <v>18</v>
      </c>
      <c r="C74" s="26">
        <f aca="true" t="shared" si="60" ref="C74:N74">SUM(C182+C290+C398)</f>
        <v>17908507.7</v>
      </c>
      <c r="D74" s="26">
        <f t="shared" si="60"/>
        <v>18265154.47</v>
      </c>
      <c r="E74" s="26">
        <f>SUM(E182+E290+E398)</f>
        <v>16821768.65</v>
      </c>
      <c r="F74" s="26">
        <f t="shared" si="60"/>
        <v>17440652.24</v>
      </c>
      <c r="G74" s="26">
        <f>SUM(G182+G290+G398)</f>
        <v>15332025.43</v>
      </c>
      <c r="H74" s="26">
        <f t="shared" si="60"/>
        <v>15842749.45</v>
      </c>
      <c r="I74" s="26">
        <f t="shared" si="60"/>
        <v>16818737.130000003</v>
      </c>
      <c r="J74" s="26">
        <f t="shared" si="60"/>
        <v>17017309</v>
      </c>
      <c r="K74" s="26">
        <f t="shared" si="60"/>
        <v>17410962.18</v>
      </c>
      <c r="L74" s="26">
        <f t="shared" si="60"/>
        <v>16905365.439999998</v>
      </c>
      <c r="M74" s="26">
        <f t="shared" si="60"/>
        <v>17853215.17</v>
      </c>
      <c r="N74" s="26">
        <f t="shared" si="60"/>
        <v>15886517.4</v>
      </c>
      <c r="O74" s="19">
        <f>SUM(C74:N74)</f>
        <v>203502964.26000002</v>
      </c>
    </row>
    <row r="75" spans="1:15" ht="15">
      <c r="A75" s="13" t="s">
        <v>5</v>
      </c>
      <c r="B75" s="14" t="s">
        <v>0</v>
      </c>
      <c r="C75" s="26">
        <f aca="true" t="shared" si="61" ref="C75:N75">SUM(C183+C291+C399)</f>
        <v>3402701.2</v>
      </c>
      <c r="D75" s="26">
        <f t="shared" si="61"/>
        <v>3599951.9699999997</v>
      </c>
      <c r="E75" s="26">
        <f>SUM(E183+E291+E399)</f>
        <v>3312095.4</v>
      </c>
      <c r="F75" s="26">
        <f t="shared" si="61"/>
        <v>3602492.2399999998</v>
      </c>
      <c r="G75" s="26">
        <f>SUM(G183+G291+G399)</f>
        <v>3076248.93</v>
      </c>
      <c r="H75" s="26">
        <f t="shared" si="61"/>
        <v>3124420.2</v>
      </c>
      <c r="I75" s="26">
        <f t="shared" si="61"/>
        <v>3617918.88</v>
      </c>
      <c r="J75" s="26">
        <f t="shared" si="61"/>
        <v>3261277.75</v>
      </c>
      <c r="K75" s="26">
        <f t="shared" si="61"/>
        <v>3854588.18</v>
      </c>
      <c r="L75" s="26">
        <f t="shared" si="61"/>
        <v>3377424.9299999997</v>
      </c>
      <c r="M75" s="26">
        <f t="shared" si="61"/>
        <v>3568941.67</v>
      </c>
      <c r="N75" s="26">
        <f t="shared" si="61"/>
        <v>3376097.9</v>
      </c>
      <c r="O75" s="19">
        <f>SUM(C75:N75)</f>
        <v>41174159.25</v>
      </c>
    </row>
    <row r="76" spans="1:15" ht="15">
      <c r="A76" s="13" t="s">
        <v>5</v>
      </c>
      <c r="B76" s="14" t="s">
        <v>8</v>
      </c>
      <c r="C76" s="19">
        <f aca="true" t="shared" si="62" ref="C76:O76">SUM(C75/C73/C107)</f>
        <v>751.812019443217</v>
      </c>
      <c r="D76" s="19">
        <f t="shared" si="62"/>
        <v>789.9828768926925</v>
      </c>
      <c r="E76" s="19">
        <f>SUM(E75/E73/E107)</f>
        <v>726.3367105263158</v>
      </c>
      <c r="F76" s="19">
        <f t="shared" si="62"/>
        <v>779.9290409179475</v>
      </c>
      <c r="G76" s="19">
        <f>SUM(G75/G73/G107)</f>
        <v>683.6108733333333</v>
      </c>
      <c r="H76" s="19">
        <f t="shared" si="62"/>
        <v>689.4435323712432</v>
      </c>
      <c r="I76" s="19">
        <f t="shared" si="62"/>
        <v>788.5612205754142</v>
      </c>
      <c r="J76" s="19">
        <f t="shared" si="62"/>
        <v>754.7506942837306</v>
      </c>
      <c r="K76" s="19">
        <f t="shared" si="62"/>
        <v>823.4540012817774</v>
      </c>
      <c r="L76" s="19">
        <f t="shared" si="62"/>
        <v>750.5388733333333</v>
      </c>
      <c r="M76" s="19">
        <f t="shared" si="62"/>
        <v>791.936641814228</v>
      </c>
      <c r="N76" s="19">
        <f t="shared" si="62"/>
        <v>760.3824099099098</v>
      </c>
      <c r="O76" s="19">
        <f t="shared" si="62"/>
        <v>757.7757961902338</v>
      </c>
    </row>
    <row r="77" spans="1:15" ht="15">
      <c r="A77" s="13" t="s">
        <v>5</v>
      </c>
      <c r="B77" s="14" t="s">
        <v>9</v>
      </c>
      <c r="C77" s="20">
        <f>SUM(C75/C74)</f>
        <v>0.19000473166170068</v>
      </c>
      <c r="D77" s="20">
        <f aca="true" t="shared" si="63" ref="D77:N77">SUM(D75/D74)</f>
        <v>0.19709397891558045</v>
      </c>
      <c r="E77" s="20">
        <f>SUM(E75/E74)</f>
        <v>0.19689341049164888</v>
      </c>
      <c r="F77" s="20">
        <f t="shared" si="63"/>
        <v>0.20655719696868402</v>
      </c>
      <c r="G77" s="20">
        <f>SUM(G75/G74)</f>
        <v>0.20064204459123444</v>
      </c>
      <c r="H77" s="20">
        <f t="shared" si="63"/>
        <v>0.19721451821609162</v>
      </c>
      <c r="I77" s="20">
        <f t="shared" si="63"/>
        <v>0.2151123982755297</v>
      </c>
      <c r="J77" s="20">
        <f t="shared" si="63"/>
        <v>0.19164473948260563</v>
      </c>
      <c r="K77" s="20">
        <f t="shared" si="63"/>
        <v>0.22138857922669958</v>
      </c>
      <c r="L77" s="20">
        <f t="shared" si="63"/>
        <v>0.19978420117489043</v>
      </c>
      <c r="M77" s="20">
        <f t="shared" si="63"/>
        <v>0.19990470265530327</v>
      </c>
      <c r="N77" s="20">
        <f t="shared" si="63"/>
        <v>0.2125134046055934</v>
      </c>
      <c r="O77" s="20">
        <f>SUM(O75/O74)</f>
        <v>0.20232707370982053</v>
      </c>
    </row>
    <row r="78" spans="1:15" ht="15">
      <c r="A78" s="21"/>
      <c r="B78" s="2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3"/>
    </row>
    <row r="79" spans="1:15" ht="15">
      <c r="A79" s="13" t="s">
        <v>5</v>
      </c>
      <c r="B79" s="24" t="s">
        <v>42</v>
      </c>
      <c r="C79" s="25">
        <f aca="true" t="shared" si="64" ref="C79:N79">SUM(C187+C295+C403)</f>
        <v>24</v>
      </c>
      <c r="D79" s="25">
        <f t="shared" si="64"/>
        <v>24</v>
      </c>
      <c r="E79" s="25">
        <f>SUM(E187+E295+E403)</f>
        <v>23</v>
      </c>
      <c r="F79" s="25">
        <f t="shared" si="64"/>
        <v>24</v>
      </c>
      <c r="G79" s="25">
        <f>SUM(G187+G295+G403)</f>
        <v>24</v>
      </c>
      <c r="H79" s="25">
        <f t="shared" si="64"/>
        <v>24</v>
      </c>
      <c r="I79" s="25">
        <f t="shared" si="64"/>
        <v>23</v>
      </c>
      <c r="J79" s="25">
        <f t="shared" si="64"/>
        <v>23</v>
      </c>
      <c r="K79" s="25">
        <f t="shared" si="64"/>
        <v>23</v>
      </c>
      <c r="L79" s="25">
        <f t="shared" si="64"/>
        <v>23</v>
      </c>
      <c r="M79" s="25">
        <f t="shared" si="64"/>
        <v>23</v>
      </c>
      <c r="N79" s="25">
        <f t="shared" si="64"/>
        <v>23</v>
      </c>
      <c r="O79" s="27">
        <f>SUM(C79:N79)</f>
        <v>281</v>
      </c>
    </row>
    <row r="80" spans="1:15" ht="15">
      <c r="A80" s="13" t="s">
        <v>5</v>
      </c>
      <c r="B80" s="24" t="s">
        <v>43</v>
      </c>
      <c r="C80" s="26">
        <f aca="true" t="shared" si="65" ref="C80:N80">SUM(C188+C296+C404)</f>
        <v>7012867.26</v>
      </c>
      <c r="D80" s="26">
        <f t="shared" si="65"/>
        <v>6764061.76</v>
      </c>
      <c r="E80" s="26">
        <f>SUM(E188+E296+E404)</f>
        <v>5736275.56</v>
      </c>
      <c r="F80" s="26">
        <f t="shared" si="65"/>
        <v>6213827.75</v>
      </c>
      <c r="G80" s="26">
        <f>SUM(G188+G296+G404)</f>
        <v>5875598.51</v>
      </c>
      <c r="H80" s="26">
        <f t="shared" si="65"/>
        <v>5909458.25</v>
      </c>
      <c r="I80" s="26">
        <f t="shared" si="65"/>
        <v>6211983.46</v>
      </c>
      <c r="J80" s="26">
        <f t="shared" si="65"/>
        <v>6144975.87</v>
      </c>
      <c r="K80" s="26">
        <f t="shared" si="65"/>
        <v>6402692.05</v>
      </c>
      <c r="L80" s="26">
        <f t="shared" si="65"/>
        <v>6361807.77</v>
      </c>
      <c r="M80" s="26">
        <f t="shared" si="65"/>
        <v>6645081.569999999</v>
      </c>
      <c r="N80" s="26">
        <f t="shared" si="65"/>
        <v>5899776.52</v>
      </c>
      <c r="O80" s="19">
        <f>SUM(C80:N80)</f>
        <v>75178406.32999998</v>
      </c>
    </row>
    <row r="81" spans="1:15" ht="15">
      <c r="A81" s="13" t="s">
        <v>5</v>
      </c>
      <c r="B81" s="14" t="s">
        <v>0</v>
      </c>
      <c r="C81" s="26">
        <f aca="true" t="shared" si="66" ref="C81:N81">SUM(C189+C297+C405)</f>
        <v>1468860.51</v>
      </c>
      <c r="D81" s="26">
        <f t="shared" si="66"/>
        <v>1833847.01</v>
      </c>
      <c r="E81" s="26">
        <f>SUM(E189+E297+E405)</f>
        <v>1472922.06</v>
      </c>
      <c r="F81" s="26">
        <f t="shared" si="66"/>
        <v>1512715.75</v>
      </c>
      <c r="G81" s="26">
        <f>SUM(G189+G297+G405)</f>
        <v>1162858.51</v>
      </c>
      <c r="H81" s="26">
        <f t="shared" si="66"/>
        <v>1503836</v>
      </c>
      <c r="I81" s="26">
        <f t="shared" si="66"/>
        <v>1342986.71</v>
      </c>
      <c r="J81" s="26">
        <f t="shared" si="66"/>
        <v>1477980.87</v>
      </c>
      <c r="K81" s="26">
        <f t="shared" si="66"/>
        <v>1287524.55</v>
      </c>
      <c r="L81" s="26">
        <f t="shared" si="66"/>
        <v>1459996.02</v>
      </c>
      <c r="M81" s="26">
        <f t="shared" si="66"/>
        <v>1275207.32</v>
      </c>
      <c r="N81" s="26">
        <f t="shared" si="66"/>
        <v>1394565.27</v>
      </c>
      <c r="O81" s="19">
        <f>SUM(C81:N81)</f>
        <v>17193300.580000002</v>
      </c>
    </row>
    <row r="82" spans="1:15" ht="15">
      <c r="A82" s="13" t="s">
        <v>5</v>
      </c>
      <c r="B82" s="14" t="s">
        <v>8</v>
      </c>
      <c r="C82" s="19">
        <f aca="true" t="shared" si="67" ref="C82:N82">C81/C79/C107</f>
        <v>1974.274879032258</v>
      </c>
      <c r="D82" s="19">
        <f t="shared" si="67"/>
        <v>2464.84813172043</v>
      </c>
      <c r="E82" s="19">
        <f>E81/E79/E107</f>
        <v>2134.669652173913</v>
      </c>
      <c r="F82" s="19">
        <f t="shared" si="67"/>
        <v>2033.2200940860214</v>
      </c>
      <c r="G82" s="19">
        <f>G81/G79/G107</f>
        <v>1615.081263888889</v>
      </c>
      <c r="H82" s="19">
        <f t="shared" si="67"/>
        <v>2032.5247142415817</v>
      </c>
      <c r="I82" s="19">
        <f t="shared" si="67"/>
        <v>1883.5718232819074</v>
      </c>
      <c r="J82" s="19">
        <f t="shared" si="67"/>
        <v>2215.8633733133433</v>
      </c>
      <c r="K82" s="19">
        <f t="shared" si="67"/>
        <v>1805.7847826086957</v>
      </c>
      <c r="L82" s="19">
        <f t="shared" si="67"/>
        <v>2115.936260869565</v>
      </c>
      <c r="M82" s="19">
        <f t="shared" si="67"/>
        <v>1808.51153612383</v>
      </c>
      <c r="N82" s="19">
        <f t="shared" si="67"/>
        <v>2021.1090869565219</v>
      </c>
      <c r="O82" s="19">
        <f>SUM(O81/O79/O107)</f>
        <v>2008.925241198347</v>
      </c>
    </row>
    <row r="83" spans="1:15" ht="15">
      <c r="A83" s="13" t="s">
        <v>5</v>
      </c>
      <c r="B83" s="14" t="s">
        <v>9</v>
      </c>
      <c r="C83" s="30">
        <f>C81/C80</f>
        <v>0.2094522048603555</v>
      </c>
      <c r="D83" s="30">
        <f>D81/D80</f>
        <v>0.27111624273519347</v>
      </c>
      <c r="E83" s="30">
        <f>E81/E80</f>
        <v>0.256773239812768</v>
      </c>
      <c r="F83" s="30">
        <f>F81/F80</f>
        <v>0.24344346365249664</v>
      </c>
      <c r="G83" s="30">
        <f>G81/G80</f>
        <v>0.19791320118637584</v>
      </c>
      <c r="H83" s="30">
        <f aca="true" t="shared" si="68" ref="H83:N83">H81/H80</f>
        <v>0.25447950326072616</v>
      </c>
      <c r="I83" s="30">
        <f t="shared" si="68"/>
        <v>0.21619289855610788</v>
      </c>
      <c r="J83" s="30">
        <f t="shared" si="68"/>
        <v>0.24051857993707632</v>
      </c>
      <c r="K83" s="30">
        <f t="shared" si="68"/>
        <v>0.20109112541184923</v>
      </c>
      <c r="L83" s="30">
        <f t="shared" si="68"/>
        <v>0.22949389116798166</v>
      </c>
      <c r="M83" s="30">
        <f t="shared" si="68"/>
        <v>0.1919024328846576</v>
      </c>
      <c r="N83" s="30">
        <f t="shared" si="68"/>
        <v>0.2363759483554133</v>
      </c>
      <c r="O83" s="20">
        <f>SUM(O81/O80)</f>
        <v>0.2286999873943724</v>
      </c>
    </row>
    <row r="84" spans="1:15" ht="15">
      <c r="A84" s="21"/>
      <c r="B84" s="22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3"/>
    </row>
    <row r="85" spans="1:15" ht="15">
      <c r="A85" s="13" t="s">
        <v>5</v>
      </c>
      <c r="B85" s="14" t="s">
        <v>36</v>
      </c>
      <c r="C85" s="25">
        <f aca="true" t="shared" si="69" ref="C85:N85">SUM(C193+C301+C409)</f>
        <v>39</v>
      </c>
      <c r="D85" s="25">
        <f t="shared" si="69"/>
        <v>39</v>
      </c>
      <c r="E85" s="25">
        <f>SUM(E193+E301+E409)</f>
        <v>40</v>
      </c>
      <c r="F85" s="25">
        <f t="shared" si="69"/>
        <v>41</v>
      </c>
      <c r="G85" s="25">
        <f>SUM(G193+G301+G409)</f>
        <v>42</v>
      </c>
      <c r="H85" s="25">
        <f t="shared" si="69"/>
        <v>42</v>
      </c>
      <c r="I85" s="25">
        <f t="shared" si="69"/>
        <v>41</v>
      </c>
      <c r="J85" s="25">
        <f t="shared" si="69"/>
        <v>40</v>
      </c>
      <c r="K85" s="25">
        <f t="shared" si="69"/>
        <v>38</v>
      </c>
      <c r="L85" s="25">
        <f t="shared" si="69"/>
        <v>39</v>
      </c>
      <c r="M85" s="25">
        <f t="shared" si="69"/>
        <v>41</v>
      </c>
      <c r="N85" s="25">
        <f t="shared" si="69"/>
        <v>41</v>
      </c>
      <c r="O85" s="27">
        <f>SUM(C85:N85)</f>
        <v>483</v>
      </c>
    </row>
    <row r="86" spans="1:15" ht="15">
      <c r="A86" s="13" t="s">
        <v>5</v>
      </c>
      <c r="B86" s="31" t="s">
        <v>37</v>
      </c>
      <c r="C86" s="26">
        <f aca="true" t="shared" si="70" ref="C86:N86">SUM(C194+C302+C410)</f>
        <v>4465245.51</v>
      </c>
      <c r="D86" s="26">
        <f t="shared" si="70"/>
        <v>4485705.51</v>
      </c>
      <c r="E86" s="26">
        <f>SUM(E194+E302+E410)</f>
        <v>4109183.51</v>
      </c>
      <c r="F86" s="26">
        <f t="shared" si="70"/>
        <v>4160255.35</v>
      </c>
      <c r="G86" s="26">
        <f>SUM(G194+G302+G410)</f>
        <v>3758368.38</v>
      </c>
      <c r="H86" s="26">
        <f t="shared" si="70"/>
        <v>3855346.5</v>
      </c>
      <c r="I86" s="26">
        <f t="shared" si="70"/>
        <v>4237911.74</v>
      </c>
      <c r="J86" s="26">
        <f t="shared" si="70"/>
        <v>4103527.8</v>
      </c>
      <c r="K86" s="26">
        <f t="shared" si="70"/>
        <v>4358786.970000001</v>
      </c>
      <c r="L86" s="26">
        <f t="shared" si="70"/>
        <v>4169295.1</v>
      </c>
      <c r="M86" s="26">
        <f t="shared" si="70"/>
        <v>4439720.5</v>
      </c>
      <c r="N86" s="26">
        <f t="shared" si="70"/>
        <v>4087409.75</v>
      </c>
      <c r="O86" s="19">
        <f>SUM(C86:N86)</f>
        <v>50230756.620000005</v>
      </c>
    </row>
    <row r="87" spans="1:15" ht="15">
      <c r="A87" s="13" t="s">
        <v>5</v>
      </c>
      <c r="B87" s="31" t="s">
        <v>0</v>
      </c>
      <c r="C87" s="26">
        <f aca="true" t="shared" si="71" ref="C87:N87">SUM(C195+C303+C411)</f>
        <v>1244477.3</v>
      </c>
      <c r="D87" s="26">
        <f t="shared" si="71"/>
        <v>1181386.24</v>
      </c>
      <c r="E87" s="26">
        <f>SUM(E195+E303+E411)</f>
        <v>1152816.4300000002</v>
      </c>
      <c r="F87" s="26">
        <f t="shared" si="71"/>
        <v>1020030.48</v>
      </c>
      <c r="G87" s="26">
        <f>SUM(G195+G303+G411)</f>
        <v>961471.3799999999</v>
      </c>
      <c r="H87" s="26">
        <f t="shared" si="71"/>
        <v>825580.6900000001</v>
      </c>
      <c r="I87" s="26">
        <f t="shared" si="71"/>
        <v>1280344.71</v>
      </c>
      <c r="J87" s="26">
        <f t="shared" si="71"/>
        <v>1024959.1799999999</v>
      </c>
      <c r="K87" s="26">
        <f t="shared" si="71"/>
        <v>1274629.91</v>
      </c>
      <c r="L87" s="26">
        <f t="shared" si="71"/>
        <v>1131450.74</v>
      </c>
      <c r="M87" s="26">
        <f t="shared" si="71"/>
        <v>1317772.79</v>
      </c>
      <c r="N87" s="26">
        <f t="shared" si="71"/>
        <v>1048184.6599999999</v>
      </c>
      <c r="O87" s="19">
        <f>SUM(C87:N87)</f>
        <v>13463104.510000002</v>
      </c>
    </row>
    <row r="88" spans="1:15" ht="15">
      <c r="A88" s="13" t="s">
        <v>5</v>
      </c>
      <c r="B88" s="14" t="s">
        <v>8</v>
      </c>
      <c r="C88" s="19">
        <f>SUM(C87/C85/C107)</f>
        <v>1029.3443341604632</v>
      </c>
      <c r="D88" s="19">
        <f>SUM(D87/D85/D107)</f>
        <v>977.1598345740281</v>
      </c>
      <c r="E88" s="19">
        <f>SUM(E87/E85/E107)</f>
        <v>960.6803583333334</v>
      </c>
      <c r="F88" s="19">
        <f>SUM(F87/F85/F107)</f>
        <v>802.5416837136113</v>
      </c>
      <c r="G88" s="19">
        <f>SUM(G87/G85/G107)</f>
        <v>763.0725238095238</v>
      </c>
      <c r="H88" s="19">
        <f aca="true" t="shared" si="72" ref="H88:N88">SUM(H87/H85/H107)</f>
        <v>637.6125193080012</v>
      </c>
      <c r="I88" s="19">
        <f t="shared" si="72"/>
        <v>1007.3522501966954</v>
      </c>
      <c r="J88" s="19">
        <f t="shared" si="72"/>
        <v>883.5854999999999</v>
      </c>
      <c r="K88" s="19">
        <f t="shared" si="72"/>
        <v>1082.0287860780984</v>
      </c>
      <c r="L88" s="19">
        <f t="shared" si="72"/>
        <v>967.0519145299146</v>
      </c>
      <c r="M88" s="19">
        <f t="shared" si="72"/>
        <v>1048.395145818653</v>
      </c>
      <c r="N88" s="19">
        <f t="shared" si="72"/>
        <v>852.1826504065041</v>
      </c>
      <c r="O88" s="19">
        <f>SUM(O87/O85/O107)</f>
        <v>915.1850687929957</v>
      </c>
    </row>
    <row r="89" spans="1:15" ht="15">
      <c r="A89" s="13" t="s">
        <v>5</v>
      </c>
      <c r="B89" s="14" t="s">
        <v>9</v>
      </c>
      <c r="C89" s="20">
        <f>SUM(C87/C86)</f>
        <v>0.2787029956612621</v>
      </c>
      <c r="D89" s="20">
        <f aca="true" t="shared" si="73" ref="D89:N89">SUM(D87/D86)</f>
        <v>0.26336687447857005</v>
      </c>
      <c r="E89" s="20">
        <f>SUM(E87/E86)</f>
        <v>0.28054634873194073</v>
      </c>
      <c r="F89" s="20">
        <f t="shared" si="73"/>
        <v>0.24518458464334406</v>
      </c>
      <c r="G89" s="20">
        <f>SUM(G87/G86)</f>
        <v>0.25582148496044976</v>
      </c>
      <c r="H89" s="20">
        <f t="shared" si="73"/>
        <v>0.21413916751710904</v>
      </c>
      <c r="I89" s="20">
        <f t="shared" si="73"/>
        <v>0.3021168888241169</v>
      </c>
      <c r="J89" s="20">
        <f t="shared" si="73"/>
        <v>0.24977512763529955</v>
      </c>
      <c r="K89" s="20">
        <f t="shared" si="73"/>
        <v>0.29242766824183647</v>
      </c>
      <c r="L89" s="20">
        <f t="shared" si="73"/>
        <v>0.2713769864838783</v>
      </c>
      <c r="M89" s="20">
        <f t="shared" si="73"/>
        <v>0.296814358020961</v>
      </c>
      <c r="N89" s="20">
        <f t="shared" si="73"/>
        <v>0.2564422761872601</v>
      </c>
      <c r="O89" s="20">
        <f>SUM(O87/O86)</f>
        <v>0.26802511879025726</v>
      </c>
    </row>
    <row r="90" spans="1:15" ht="15">
      <c r="A90" s="21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3"/>
    </row>
    <row r="91" spans="1:15" ht="15">
      <c r="A91" s="13" t="s">
        <v>5</v>
      </c>
      <c r="B91" s="31" t="s">
        <v>35</v>
      </c>
      <c r="C91" s="25">
        <f aca="true" t="shared" si="74" ref="C91:N91">SUM(C199+C307+C415)</f>
        <v>77</v>
      </c>
      <c r="D91" s="25">
        <f t="shared" si="74"/>
        <v>77</v>
      </c>
      <c r="E91" s="25">
        <f>SUM(E199+E307+E415)</f>
        <v>77</v>
      </c>
      <c r="F91" s="25">
        <f t="shared" si="74"/>
        <v>77</v>
      </c>
      <c r="G91" s="25">
        <f>SUM(G199+G307+G415)</f>
        <v>76</v>
      </c>
      <c r="H91" s="25">
        <f t="shared" si="74"/>
        <v>77</v>
      </c>
      <c r="I91" s="25">
        <f t="shared" si="74"/>
        <v>76</v>
      </c>
      <c r="J91" s="25">
        <f t="shared" si="74"/>
        <v>76</v>
      </c>
      <c r="K91" s="25">
        <f t="shared" si="74"/>
        <v>76</v>
      </c>
      <c r="L91" s="25">
        <f t="shared" si="74"/>
        <v>77</v>
      </c>
      <c r="M91" s="25">
        <f t="shared" si="74"/>
        <v>76</v>
      </c>
      <c r="N91" s="25">
        <f t="shared" si="74"/>
        <v>76</v>
      </c>
      <c r="O91" s="27">
        <f>SUM(C91:N91)</f>
        <v>918</v>
      </c>
    </row>
    <row r="92" spans="1:15" ht="15">
      <c r="A92" s="13" t="s">
        <v>5</v>
      </c>
      <c r="B92" s="31" t="s">
        <v>0</v>
      </c>
      <c r="C92" s="26">
        <f aca="true" t="shared" si="75" ref="C92:N92">SUM(C200+C308+C416)</f>
        <v>1298046</v>
      </c>
      <c r="D92" s="26">
        <f t="shared" si="75"/>
        <v>1461762</v>
      </c>
      <c r="E92" s="26">
        <f>SUM(E200+E308+E416)</f>
        <v>1382696.25</v>
      </c>
      <c r="F92" s="26">
        <f t="shared" si="75"/>
        <v>1282918</v>
      </c>
      <c r="G92" s="26">
        <f>SUM(G200+G308+G416)</f>
        <v>1333626.16</v>
      </c>
      <c r="H92" s="26">
        <f t="shared" si="75"/>
        <v>1261917.25</v>
      </c>
      <c r="I92" s="26">
        <f t="shared" si="75"/>
        <v>1323589</v>
      </c>
      <c r="J92" s="26">
        <f t="shared" si="75"/>
        <v>1458875.01</v>
      </c>
      <c r="K92" s="26">
        <f t="shared" si="75"/>
        <v>1275777.09</v>
      </c>
      <c r="L92" s="26">
        <f t="shared" si="75"/>
        <v>1397954.05</v>
      </c>
      <c r="M92" s="26">
        <f t="shared" si="75"/>
        <v>1416141</v>
      </c>
      <c r="N92" s="26">
        <f t="shared" si="75"/>
        <v>1143878</v>
      </c>
      <c r="O92" s="19">
        <f>SUM(C92:N92)</f>
        <v>16037179.81</v>
      </c>
    </row>
    <row r="93" spans="1:15" ht="15">
      <c r="A93" s="13" t="s">
        <v>5</v>
      </c>
      <c r="B93" s="31" t="s">
        <v>8</v>
      </c>
      <c r="C93" s="32">
        <f aca="true" t="shared" si="76" ref="C93:N93">(C92/C91)/C107</f>
        <v>543.7980728948471</v>
      </c>
      <c r="D93" s="32">
        <f t="shared" si="76"/>
        <v>612.3845831587766</v>
      </c>
      <c r="E93" s="32">
        <f>(E92/E91)/E107</f>
        <v>598.5698051948052</v>
      </c>
      <c r="F93" s="32">
        <f t="shared" si="76"/>
        <v>537.4604105571848</v>
      </c>
      <c r="G93" s="32">
        <f>(G92/G91)/G107</f>
        <v>584.9237543859649</v>
      </c>
      <c r="H93" s="32">
        <f t="shared" si="76"/>
        <v>531.6021779425394</v>
      </c>
      <c r="I93" s="32">
        <f t="shared" si="76"/>
        <v>561.7949915110357</v>
      </c>
      <c r="J93" s="32">
        <f t="shared" si="76"/>
        <v>661.9215108892922</v>
      </c>
      <c r="K93" s="32">
        <f t="shared" si="76"/>
        <v>541.5013115449915</v>
      </c>
      <c r="L93" s="32">
        <f t="shared" si="76"/>
        <v>605.1749134199134</v>
      </c>
      <c r="M93" s="32">
        <f t="shared" si="76"/>
        <v>607.8007431206161</v>
      </c>
      <c r="N93" s="32">
        <f t="shared" si="76"/>
        <v>501.70087719298243</v>
      </c>
      <c r="O93" s="19">
        <f>SUM(O92/O91/O107)</f>
        <v>573.582849319632</v>
      </c>
    </row>
    <row r="94" spans="1:15" ht="15">
      <c r="A94" s="21"/>
      <c r="B94" s="2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</row>
    <row r="95" spans="1:45" s="9" customFormat="1" ht="15">
      <c r="A95" s="13" t="s">
        <v>5</v>
      </c>
      <c r="B95" s="14" t="s">
        <v>44</v>
      </c>
      <c r="C95" s="25">
        <f aca="true" t="shared" si="77" ref="C95:N95">SUM(C203+C311+C419)</f>
        <v>22</v>
      </c>
      <c r="D95" s="25">
        <f t="shared" si="77"/>
        <v>22</v>
      </c>
      <c r="E95" s="25">
        <f>SUM(E203+E311+E419)</f>
        <v>23</v>
      </c>
      <c r="F95" s="25">
        <f t="shared" si="77"/>
        <v>22</v>
      </c>
      <c r="G95" s="25">
        <f>SUM(G203+G311+G419)</f>
        <v>22</v>
      </c>
      <c r="H95" s="25">
        <f t="shared" si="77"/>
        <v>22</v>
      </c>
      <c r="I95" s="25">
        <f t="shared" si="77"/>
        <v>22</v>
      </c>
      <c r="J95" s="25">
        <f t="shared" si="77"/>
        <v>22</v>
      </c>
      <c r="K95" s="25">
        <f t="shared" si="77"/>
        <v>22</v>
      </c>
      <c r="L95" s="25">
        <f t="shared" si="77"/>
        <v>22</v>
      </c>
      <c r="M95" s="25">
        <f t="shared" si="77"/>
        <v>23</v>
      </c>
      <c r="N95" s="25">
        <f t="shared" si="77"/>
        <v>23</v>
      </c>
      <c r="O95" s="27">
        <f>SUM(C95:N95)</f>
        <v>267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3" t="s">
        <v>5</v>
      </c>
      <c r="B96" s="31" t="s">
        <v>45</v>
      </c>
      <c r="C96" s="26">
        <f aca="true" t="shared" si="78" ref="C96:N96">SUM(C204+C312+C420)</f>
        <v>3395639.5</v>
      </c>
      <c r="D96" s="26">
        <f t="shared" si="78"/>
        <v>3467795.75</v>
      </c>
      <c r="E96" s="26">
        <f>SUM(E204+E312+E420)</f>
        <v>3397454.1</v>
      </c>
      <c r="F96" s="26">
        <f t="shared" si="78"/>
        <v>3342948.5</v>
      </c>
      <c r="G96" s="26">
        <f>SUM(G204+G312+G420)</f>
        <v>3024870.35</v>
      </c>
      <c r="H96" s="26">
        <f t="shared" si="78"/>
        <v>3421624.26</v>
      </c>
      <c r="I96" s="26">
        <f t="shared" si="78"/>
        <v>3709545.11</v>
      </c>
      <c r="J96" s="26">
        <f t="shared" si="78"/>
        <v>3534070.55</v>
      </c>
      <c r="K96" s="26">
        <f t="shared" si="78"/>
        <v>3715164.55</v>
      </c>
      <c r="L96" s="26">
        <f t="shared" si="78"/>
        <v>3493945.25</v>
      </c>
      <c r="M96" s="26">
        <f t="shared" si="78"/>
        <v>3696611.81</v>
      </c>
      <c r="N96" s="26">
        <f t="shared" si="78"/>
        <v>3231938.25</v>
      </c>
      <c r="O96" s="19">
        <f>SUM(C96:N96)</f>
        <v>41431607.980000004</v>
      </c>
    </row>
    <row r="97" spans="1:15" ht="15">
      <c r="A97" s="13" t="s">
        <v>5</v>
      </c>
      <c r="B97" s="31" t="s">
        <v>0</v>
      </c>
      <c r="C97" s="26">
        <f aca="true" t="shared" si="79" ref="C97:N97">SUM(C205+C313+C421)</f>
        <v>900456.5</v>
      </c>
      <c r="D97" s="26">
        <f t="shared" si="79"/>
        <v>804944.25</v>
      </c>
      <c r="E97" s="26">
        <f>SUM(E205+E313+E421)</f>
        <v>866046.6</v>
      </c>
      <c r="F97" s="26">
        <f t="shared" si="79"/>
        <v>860365</v>
      </c>
      <c r="G97" s="26">
        <f>SUM(G205+G313+G421)</f>
        <v>647447.85</v>
      </c>
      <c r="H97" s="26">
        <f t="shared" si="79"/>
        <v>951237.76</v>
      </c>
      <c r="I97" s="26">
        <f t="shared" si="79"/>
        <v>1016042.61</v>
      </c>
      <c r="J97" s="26">
        <f t="shared" si="79"/>
        <v>819554.05</v>
      </c>
      <c r="K97" s="26">
        <f t="shared" si="79"/>
        <v>927729.55</v>
      </c>
      <c r="L97" s="26">
        <f t="shared" si="79"/>
        <v>1015518.25</v>
      </c>
      <c r="M97" s="26">
        <f t="shared" si="79"/>
        <v>933001.81</v>
      </c>
      <c r="N97" s="26">
        <f t="shared" si="79"/>
        <v>691912.25</v>
      </c>
      <c r="O97" s="19">
        <f>SUM(C97:N97)</f>
        <v>10434256.48</v>
      </c>
    </row>
    <row r="98" spans="1:15" ht="15">
      <c r="A98" s="13" t="s">
        <v>5</v>
      </c>
      <c r="B98" s="14" t="s">
        <v>8</v>
      </c>
      <c r="C98" s="26">
        <f aca="true" t="shared" si="80" ref="C98:N98">(C97/C95)/C107</f>
        <v>1320.317448680352</v>
      </c>
      <c r="D98" s="26">
        <f t="shared" si="80"/>
        <v>1180.2701612903227</v>
      </c>
      <c r="E98" s="26">
        <f>(E97/E95)/E107</f>
        <v>1255.1399999999999</v>
      </c>
      <c r="F98" s="26">
        <f t="shared" si="80"/>
        <v>1261.532258064516</v>
      </c>
      <c r="G98" s="26">
        <f>(G97/G95)/G107</f>
        <v>980.9815909090909</v>
      </c>
      <c r="H98" s="26">
        <f t="shared" si="80"/>
        <v>1402.5327154772938</v>
      </c>
      <c r="I98" s="26">
        <f t="shared" si="80"/>
        <v>1489.7985483870966</v>
      </c>
      <c r="J98" s="26">
        <f t="shared" si="80"/>
        <v>1284.5674764890282</v>
      </c>
      <c r="K98" s="26">
        <f t="shared" si="80"/>
        <v>1360.3072580645162</v>
      </c>
      <c r="L98" s="26">
        <f t="shared" si="80"/>
        <v>1538.6640151515153</v>
      </c>
      <c r="M98" s="26">
        <f t="shared" si="80"/>
        <v>1323.192323432878</v>
      </c>
      <c r="N98" s="26">
        <f t="shared" si="80"/>
        <v>1002.7713768115942</v>
      </c>
      <c r="O98" s="19">
        <f>SUM(O97/O95/O107)</f>
        <v>1283.101716662802</v>
      </c>
    </row>
    <row r="99" spans="1:15" ht="15">
      <c r="A99" s="13" t="s">
        <v>5</v>
      </c>
      <c r="B99" s="14" t="s">
        <v>9</v>
      </c>
      <c r="C99" s="30">
        <f>C97/C96</f>
        <v>0.26518024071754376</v>
      </c>
      <c r="D99" s="30">
        <f aca="true" t="shared" si="81" ref="D99:N99">D97/D96</f>
        <v>0.23211985596325851</v>
      </c>
      <c r="E99" s="30">
        <f>E97/E96</f>
        <v>0.25491046369103265</v>
      </c>
      <c r="F99" s="30">
        <f t="shared" si="81"/>
        <v>0.2573671116979517</v>
      </c>
      <c r="G99" s="30">
        <f>G97/G96</f>
        <v>0.2140415208208841</v>
      </c>
      <c r="H99" s="30">
        <f t="shared" si="81"/>
        <v>0.2780076617763986</v>
      </c>
      <c r="I99" s="30">
        <f t="shared" si="81"/>
        <v>0.2738995159436139</v>
      </c>
      <c r="J99" s="30">
        <f t="shared" si="81"/>
        <v>0.23190087419165983</v>
      </c>
      <c r="K99" s="30">
        <f t="shared" si="81"/>
        <v>0.24971425559064406</v>
      </c>
      <c r="L99" s="30">
        <f t="shared" si="81"/>
        <v>0.29065087668445866</v>
      </c>
      <c r="M99" s="30">
        <f t="shared" si="81"/>
        <v>0.2523937751527121</v>
      </c>
      <c r="N99" s="30">
        <f t="shared" si="81"/>
        <v>0.2140858508048537</v>
      </c>
      <c r="O99" s="20">
        <f>SUM(O97/O96)</f>
        <v>0.25184290421546895</v>
      </c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8"/>
    </row>
    <row r="101" spans="1:15" ht="15">
      <c r="A101" s="13" t="s">
        <v>5</v>
      </c>
      <c r="B101" s="22" t="s">
        <v>19</v>
      </c>
      <c r="C101" s="34">
        <f>SUM(C3+C69)</f>
        <v>13747</v>
      </c>
      <c r="D101" s="34">
        <f aca="true" t="shared" si="82" ref="D101:N101">SUM(D3+D69)</f>
        <v>13751</v>
      </c>
      <c r="E101" s="34">
        <f>SUM(E3+E69)</f>
        <v>13799</v>
      </c>
      <c r="F101" s="34">
        <f t="shared" si="82"/>
        <v>13612</v>
      </c>
      <c r="G101" s="34">
        <f>SUM(G3+G69)</f>
        <v>13838</v>
      </c>
      <c r="H101" s="34">
        <f t="shared" si="82"/>
        <v>13846</v>
      </c>
      <c r="I101" s="34">
        <f t="shared" si="82"/>
        <v>13815</v>
      </c>
      <c r="J101" s="34">
        <f t="shared" si="82"/>
        <v>13697</v>
      </c>
      <c r="K101" s="34">
        <f t="shared" si="82"/>
        <v>13686</v>
      </c>
      <c r="L101" s="34">
        <f t="shared" si="82"/>
        <v>13681</v>
      </c>
      <c r="M101" s="34">
        <f t="shared" si="82"/>
        <v>13644</v>
      </c>
      <c r="N101" s="34">
        <f t="shared" si="82"/>
        <v>13613</v>
      </c>
      <c r="O101" s="27">
        <f>SUM(C101:N101)</f>
        <v>164729</v>
      </c>
    </row>
    <row r="102" spans="1:15" ht="15">
      <c r="A102" s="13" t="s">
        <v>5</v>
      </c>
      <c r="B102" s="24" t="s">
        <v>20</v>
      </c>
      <c r="C102" s="26">
        <f aca="true" t="shared" si="83" ref="C102:N102">SUM(C210+C318+C426)</f>
        <v>72500859.23</v>
      </c>
      <c r="D102" s="26">
        <f t="shared" si="83"/>
        <v>72301372.75</v>
      </c>
      <c r="E102" s="26">
        <f>SUM(E210+E318+E426)</f>
        <v>67818419.39</v>
      </c>
      <c r="F102" s="26">
        <f t="shared" si="83"/>
        <v>69064085.96000001</v>
      </c>
      <c r="G102" s="26">
        <f>SUM(G210+G318+G426)</f>
        <v>57103026.03</v>
      </c>
      <c r="H102" s="26">
        <f t="shared" si="83"/>
        <v>62520953.9</v>
      </c>
      <c r="I102" s="26">
        <f t="shared" si="83"/>
        <v>65126701.97</v>
      </c>
      <c r="J102" s="26">
        <f t="shared" si="83"/>
        <v>65863656.629999995</v>
      </c>
      <c r="K102" s="26">
        <f t="shared" si="83"/>
        <v>67076288.980000004</v>
      </c>
      <c r="L102" s="26">
        <f t="shared" si="83"/>
        <v>67695317.17999999</v>
      </c>
      <c r="M102" s="26">
        <f t="shared" si="83"/>
        <v>71417171.44</v>
      </c>
      <c r="N102" s="26">
        <f t="shared" si="83"/>
        <v>64217332.980000004</v>
      </c>
      <c r="O102" s="19">
        <f>SUM(C102:N102)</f>
        <v>802705186.44</v>
      </c>
    </row>
    <row r="103" spans="1:15" ht="15">
      <c r="A103" s="13" t="s">
        <v>5</v>
      </c>
      <c r="B103" s="24" t="s">
        <v>8</v>
      </c>
      <c r="C103" s="19">
        <f aca="true" t="shared" si="84" ref="C103:O103">SUM(C102/C101/C107)</f>
        <v>170.1271109708394</v>
      </c>
      <c r="D103" s="19">
        <f t="shared" si="84"/>
        <v>169.6096536087698</v>
      </c>
      <c r="E103" s="19">
        <f>SUM(E102/E101/E107)</f>
        <v>163.82447856124838</v>
      </c>
      <c r="F103" s="19">
        <f t="shared" si="84"/>
        <v>163.6698310788394</v>
      </c>
      <c r="G103" s="19">
        <f>SUM(G102/G101/G107)</f>
        <v>137.55125025292674</v>
      </c>
      <c r="H103" s="19">
        <f t="shared" si="84"/>
        <v>146.46972560069943</v>
      </c>
      <c r="I103" s="19">
        <f t="shared" si="84"/>
        <v>152.07103538696833</v>
      </c>
      <c r="J103" s="19">
        <f t="shared" si="84"/>
        <v>165.81445378172413</v>
      </c>
      <c r="K103" s="19">
        <f t="shared" si="84"/>
        <v>158.0996096316933</v>
      </c>
      <c r="L103" s="19">
        <f t="shared" si="84"/>
        <v>164.9375464269181</v>
      </c>
      <c r="M103" s="19">
        <f t="shared" si="84"/>
        <v>170.73763330248636</v>
      </c>
      <c r="N103" s="19">
        <f t="shared" si="84"/>
        <v>157.24511613898483</v>
      </c>
      <c r="O103" s="19">
        <f t="shared" si="84"/>
        <v>159.99147662240915</v>
      </c>
    </row>
    <row r="104" spans="1:15" ht="15">
      <c r="A104" s="21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3" t="s">
        <v>5</v>
      </c>
      <c r="B105" s="24" t="s">
        <v>21</v>
      </c>
      <c r="C105" s="19">
        <f aca="true" t="shared" si="85" ref="C105:N105">+C213+C321+C429</f>
        <v>2461964.81</v>
      </c>
      <c r="D105" s="19">
        <f t="shared" si="85"/>
        <v>7308646.29</v>
      </c>
      <c r="E105" s="19">
        <f>+E213+E321+E429</f>
        <v>8227946</v>
      </c>
      <c r="F105" s="19">
        <f t="shared" si="85"/>
        <v>9511684.76</v>
      </c>
      <c r="G105" s="19">
        <f>+G213+G321+G429</f>
        <v>8428210.93</v>
      </c>
      <c r="H105" s="19">
        <f t="shared" si="85"/>
        <v>9922938.330000002</v>
      </c>
      <c r="I105" s="19">
        <f t="shared" si="85"/>
        <v>10692205.36</v>
      </c>
      <c r="J105" s="19">
        <f t="shared" si="85"/>
        <v>11368188.59</v>
      </c>
      <c r="K105" s="19">
        <f t="shared" si="85"/>
        <v>11774288.59</v>
      </c>
      <c r="L105" s="19">
        <f t="shared" si="85"/>
        <v>12230165.55</v>
      </c>
      <c r="M105" s="19">
        <f t="shared" si="85"/>
        <v>12830916.700000001</v>
      </c>
      <c r="N105" s="19">
        <f t="shared" si="85"/>
        <v>11529948.57</v>
      </c>
      <c r="O105" s="19">
        <f>SUM(C105:N105)</f>
        <v>116287104.48000002</v>
      </c>
    </row>
    <row r="106" spans="1:15" ht="15">
      <c r="A106" s="13" t="s">
        <v>5</v>
      </c>
      <c r="B106" s="24" t="s">
        <v>46</v>
      </c>
      <c r="C106" s="27">
        <f aca="true" t="shared" si="86" ref="C106:N106">IF(AND(C214="",C322="",C430=""),"",C214+C322+C430)</f>
        <v>35</v>
      </c>
      <c r="D106" s="27">
        <f t="shared" si="86"/>
        <v>35</v>
      </c>
      <c r="E106" s="27">
        <f>IF(AND(E214="",E322="",E430=""),"",E214+E322+E430)</f>
        <v>35</v>
      </c>
      <c r="F106" s="27">
        <f t="shared" si="86"/>
        <v>35</v>
      </c>
      <c r="G106" s="27">
        <f>IF(AND(G214="",G322="",G430=""),"",G214+G322+G430)</f>
        <v>35</v>
      </c>
      <c r="H106" s="27">
        <f t="shared" si="86"/>
        <v>35</v>
      </c>
      <c r="I106" s="27">
        <f t="shared" si="86"/>
        <v>35</v>
      </c>
      <c r="J106" s="27">
        <f t="shared" si="86"/>
        <v>35</v>
      </c>
      <c r="K106" s="27">
        <f t="shared" si="86"/>
        <v>35</v>
      </c>
      <c r="L106" s="27">
        <f t="shared" si="86"/>
        <v>35</v>
      </c>
      <c r="M106" s="27">
        <f t="shared" si="86"/>
        <v>35</v>
      </c>
      <c r="N106" s="27">
        <f t="shared" si="86"/>
        <v>35</v>
      </c>
      <c r="O106" s="27">
        <f>AVERAGE(C106:N106)</f>
        <v>35</v>
      </c>
    </row>
    <row r="107" spans="1:15" ht="15">
      <c r="A107" s="13" t="s">
        <v>5</v>
      </c>
      <c r="B107" s="24" t="s">
        <v>22</v>
      </c>
      <c r="C107" s="35">
        <f aca="true" t="shared" si="87" ref="C107:N107">IF(AND(C214="",C215="",C322="",C323="",C430="",C431=""),"",((C430*C431)+(C322*C323)+(C214*C215))/C106)</f>
        <v>31</v>
      </c>
      <c r="D107" s="35">
        <f t="shared" si="87"/>
        <v>31</v>
      </c>
      <c r="E107" s="35">
        <f>IF(AND(E214="",E215="",E322="",E323="",E430="",E431=""),"",((E430*E431)+(E322*E323)+(E214*E215))/E106)</f>
        <v>30</v>
      </c>
      <c r="F107" s="35">
        <f t="shared" si="87"/>
        <v>31</v>
      </c>
      <c r="G107" s="35">
        <f>IF(AND(G214="",G215="",G322="",G323="",G430="",G431=""),"",((G430*G431)+(G322*G323)+(G214*G215))/G106)</f>
        <v>30</v>
      </c>
      <c r="H107" s="35">
        <f t="shared" si="87"/>
        <v>30.82857142857143</v>
      </c>
      <c r="I107" s="35">
        <f t="shared" si="87"/>
        <v>31</v>
      </c>
      <c r="J107" s="35">
        <f t="shared" si="87"/>
        <v>29</v>
      </c>
      <c r="K107" s="35">
        <f t="shared" si="87"/>
        <v>31</v>
      </c>
      <c r="L107" s="35">
        <f t="shared" si="87"/>
        <v>30</v>
      </c>
      <c r="M107" s="35">
        <f t="shared" si="87"/>
        <v>30.65714285714286</v>
      </c>
      <c r="N107" s="35">
        <f t="shared" si="87"/>
        <v>30</v>
      </c>
      <c r="O107" s="48">
        <f>(((C106*C107)+(D106*D107)+(E106*E107)+(F106*F107)+(G106*G107)+(H106*H107)+(I106*I107)+(J106*J107)+(K106*K107)+(L106*L107)+(M106*M107)+(N106*N107))/$O$106)/(COUNT(C107:N107))</f>
        <v>30.457142857142856</v>
      </c>
    </row>
    <row r="108" spans="1:15" ht="15">
      <c r="A108" s="13"/>
      <c r="B108" s="2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</row>
    <row r="109" spans="1:15" ht="20.25">
      <c r="A109" s="36"/>
      <c r="B109" s="37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1"/>
    </row>
    <row r="110" spans="1:15" ht="15">
      <c r="A110" s="21"/>
      <c r="B110" s="13"/>
      <c r="C110" s="38" t="s">
        <v>31</v>
      </c>
      <c r="D110" s="38" t="s">
        <v>32</v>
      </c>
      <c r="E110" s="38" t="s">
        <v>47</v>
      </c>
      <c r="F110" s="38" t="s">
        <v>1</v>
      </c>
      <c r="G110" s="38" t="s">
        <v>2</v>
      </c>
      <c r="H110" s="38" t="s">
        <v>3</v>
      </c>
      <c r="I110" s="38" t="s">
        <v>4</v>
      </c>
      <c r="J110" s="38" t="s">
        <v>27</v>
      </c>
      <c r="K110" s="38" t="s">
        <v>28</v>
      </c>
      <c r="L110" s="38" t="s">
        <v>29</v>
      </c>
      <c r="M110" s="38" t="s">
        <v>30</v>
      </c>
      <c r="N110" s="38" t="s">
        <v>40</v>
      </c>
      <c r="O110" s="39" t="s">
        <v>26</v>
      </c>
    </row>
    <row r="111" spans="1:15" ht="15">
      <c r="A111" s="13" t="s">
        <v>23</v>
      </c>
      <c r="B111" s="14" t="s">
        <v>6</v>
      </c>
      <c r="C111" s="40">
        <f>SUM(C117+C123+C129+C135+C141+C147+C153+C159+C165+C171)</f>
        <v>3636</v>
      </c>
      <c r="D111" s="40">
        <f aca="true" t="shared" si="88" ref="D111:N113">SUM(D117+D123+D129+D135+D141+D147+D153+D159+D165+D171)</f>
        <v>3639</v>
      </c>
      <c r="E111" s="40">
        <f>SUM(E117+E123+E129+E135+E141+E147+E153+E159+E165+E171)</f>
        <v>3645</v>
      </c>
      <c r="F111" s="40">
        <f t="shared" si="88"/>
        <v>3647</v>
      </c>
      <c r="G111" s="40">
        <f t="shared" si="88"/>
        <v>3646</v>
      </c>
      <c r="H111" s="40">
        <f t="shared" si="88"/>
        <v>3641</v>
      </c>
      <c r="I111" s="40">
        <f t="shared" si="88"/>
        <v>3631</v>
      </c>
      <c r="J111" s="40">
        <f t="shared" si="88"/>
        <v>3623</v>
      </c>
      <c r="K111" s="40">
        <f t="shared" si="88"/>
        <v>3631</v>
      </c>
      <c r="L111" s="40">
        <f t="shared" si="88"/>
        <v>3613</v>
      </c>
      <c r="M111" s="40">
        <f t="shared" si="88"/>
        <v>3608</v>
      </c>
      <c r="N111" s="40">
        <f t="shared" si="88"/>
        <v>3605</v>
      </c>
      <c r="O111" s="16">
        <f>SUM(C111:N111)</f>
        <v>43565</v>
      </c>
    </row>
    <row r="112" spans="1:15" ht="15">
      <c r="A112" s="13" t="s">
        <v>23</v>
      </c>
      <c r="B112" s="14" t="s">
        <v>7</v>
      </c>
      <c r="C112" s="41">
        <f>SUM(C118+C124+C130+C136+C142+C148+C154+C160+C166+C172)</f>
        <v>176385187.52</v>
      </c>
      <c r="D112" s="41">
        <f t="shared" si="88"/>
        <v>173500574.83</v>
      </c>
      <c r="E112" s="41">
        <f>SUM(E118+E124+E130+E136+E142+E148+E154+E160+E166+E172)</f>
        <v>170352654.96</v>
      </c>
      <c r="F112" s="41">
        <f t="shared" si="88"/>
        <v>156434266.63</v>
      </c>
      <c r="G112" s="41">
        <f t="shared" si="88"/>
        <v>129355134.01</v>
      </c>
      <c r="H112" s="41">
        <f t="shared" si="88"/>
        <v>138447889.62</v>
      </c>
      <c r="I112" s="41">
        <f t="shared" si="88"/>
        <v>141975326.28</v>
      </c>
      <c r="J112" s="41">
        <f t="shared" si="88"/>
        <v>151125827.45999998</v>
      </c>
      <c r="K112" s="41">
        <f t="shared" si="88"/>
        <v>146120459.47</v>
      </c>
      <c r="L112" s="41">
        <f t="shared" si="88"/>
        <v>143133941.33</v>
      </c>
      <c r="M112" s="41">
        <f t="shared" si="88"/>
        <v>159891052.97</v>
      </c>
      <c r="N112" s="41">
        <f t="shared" si="88"/>
        <v>157723738.9</v>
      </c>
      <c r="O112" s="18">
        <f>SUM(C112:N112)</f>
        <v>1844446053.9800003</v>
      </c>
    </row>
    <row r="113" spans="1:15" ht="15">
      <c r="A113" s="13" t="s">
        <v>23</v>
      </c>
      <c r="B113" s="14" t="s">
        <v>0</v>
      </c>
      <c r="C113" s="41">
        <f>SUM(C119+C125+C131+C137+C143+C149+C155+C161+C167+C173)</f>
        <v>11391871.739999998</v>
      </c>
      <c r="D113" s="41">
        <f t="shared" si="88"/>
        <v>10835118.389999999</v>
      </c>
      <c r="E113" s="41">
        <f>SUM(E119+E125+E131+E137+E143+E149+E155+E161+E167+E173)</f>
        <v>10911067.639999999</v>
      </c>
      <c r="F113" s="41">
        <f t="shared" si="88"/>
        <v>10470268.360000001</v>
      </c>
      <c r="G113" s="41">
        <f t="shared" si="88"/>
        <v>8194367.749999999</v>
      </c>
      <c r="H113" s="41">
        <f t="shared" si="88"/>
        <v>9005158.930000002</v>
      </c>
      <c r="I113" s="41">
        <f t="shared" si="88"/>
        <v>8887789.540000001</v>
      </c>
      <c r="J113" s="41">
        <f t="shared" si="88"/>
        <v>9996853.14</v>
      </c>
      <c r="K113" s="41">
        <f t="shared" si="88"/>
        <v>9198822.77</v>
      </c>
      <c r="L113" s="41">
        <f t="shared" si="88"/>
        <v>9495319.149999999</v>
      </c>
      <c r="M113" s="41">
        <f t="shared" si="88"/>
        <v>10461213.98</v>
      </c>
      <c r="N113" s="41">
        <f t="shared" si="88"/>
        <v>10070769.850000001</v>
      </c>
      <c r="O113" s="18">
        <f>SUM(C113:N113)</f>
        <v>118918621.24000001</v>
      </c>
    </row>
    <row r="114" spans="1:15" ht="15">
      <c r="A114" s="13" t="s">
        <v>23</v>
      </c>
      <c r="B114" s="14" t="s">
        <v>8</v>
      </c>
      <c r="C114" s="41">
        <f aca="true" t="shared" si="89" ref="C114:N114">SUM(C113/C111/C215)</f>
        <v>101.06703342914935</v>
      </c>
      <c r="D114" s="41">
        <f t="shared" si="89"/>
        <v>96.04835066351089</v>
      </c>
      <c r="E114" s="41">
        <f t="shared" si="89"/>
        <v>99.78113982624599</v>
      </c>
      <c r="F114" s="41">
        <f t="shared" si="89"/>
        <v>92.61052707926092</v>
      </c>
      <c r="G114" s="41">
        <f t="shared" si="89"/>
        <v>74.9165089595904</v>
      </c>
      <c r="H114" s="41">
        <f t="shared" si="89"/>
        <v>79.7827513710342</v>
      </c>
      <c r="I114" s="41">
        <f t="shared" si="89"/>
        <v>78.95975995238138</v>
      </c>
      <c r="J114" s="41">
        <f t="shared" si="89"/>
        <v>95.14741203232224</v>
      </c>
      <c r="K114" s="41">
        <f t="shared" si="89"/>
        <v>81.72300148363998</v>
      </c>
      <c r="L114" s="41">
        <f t="shared" si="89"/>
        <v>87.6032765937817</v>
      </c>
      <c r="M114" s="41">
        <f t="shared" si="89"/>
        <v>96.64831836659276</v>
      </c>
      <c r="N114" s="41">
        <f t="shared" si="89"/>
        <v>93.11853767914934</v>
      </c>
      <c r="O114" s="19">
        <f>SUM(O113/O111/O215)</f>
        <v>89.74298866156539</v>
      </c>
    </row>
    <row r="115" spans="1:15" ht="15">
      <c r="A115" s="13" t="s">
        <v>23</v>
      </c>
      <c r="B115" s="14" t="s">
        <v>9</v>
      </c>
      <c r="C115" s="20">
        <f>SUM(C113/C112)</f>
        <v>0.0645851950505101</v>
      </c>
      <c r="D115" s="20">
        <f aca="true" t="shared" si="90" ref="D115:N115">SUM(D113/D112)</f>
        <v>0.06245004318064367</v>
      </c>
      <c r="E115" s="20">
        <f>SUM(E113/E112)</f>
        <v>0.06404988312370002</v>
      </c>
      <c r="F115" s="20">
        <f t="shared" si="90"/>
        <v>0.06693078559804543</v>
      </c>
      <c r="G115" s="20">
        <f t="shared" si="90"/>
        <v>0.06334783549732569</v>
      </c>
      <c r="H115" s="20">
        <f t="shared" si="90"/>
        <v>0.06504367061655181</v>
      </c>
      <c r="I115" s="20">
        <f t="shared" si="90"/>
        <v>0.06260094463506805</v>
      </c>
      <c r="J115" s="20">
        <f t="shared" si="90"/>
        <v>0.06614920366703018</v>
      </c>
      <c r="K115" s="20">
        <f t="shared" si="90"/>
        <v>0.06295369452960563</v>
      </c>
      <c r="L115" s="20">
        <f t="shared" si="90"/>
        <v>0.06633869690004712</v>
      </c>
      <c r="M115" s="20">
        <f t="shared" si="90"/>
        <v>0.06542713795225812</v>
      </c>
      <c r="N115" s="20">
        <f t="shared" si="90"/>
        <v>0.06385069185042</v>
      </c>
      <c r="O115" s="20">
        <f>SUM(O113/O112)</f>
        <v>0.06447389501221458</v>
      </c>
    </row>
    <row r="116" spans="1:15" ht="15">
      <c r="A116" s="21"/>
      <c r="B116" s="2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</row>
    <row r="117" spans="1:15" ht="15">
      <c r="A117" s="13" t="s">
        <v>23</v>
      </c>
      <c r="B117" s="24" t="s">
        <v>33</v>
      </c>
      <c r="C117" s="49">
        <v>1949</v>
      </c>
      <c r="D117" s="49">
        <v>1955</v>
      </c>
      <c r="E117" s="49">
        <v>1959</v>
      </c>
      <c r="F117" s="49">
        <v>1966</v>
      </c>
      <c r="G117" s="49">
        <v>1974</v>
      </c>
      <c r="H117" s="49">
        <v>1976</v>
      </c>
      <c r="I117" s="49">
        <v>1979</v>
      </c>
      <c r="J117" s="49">
        <v>1984</v>
      </c>
      <c r="K117" s="49">
        <v>1997</v>
      </c>
      <c r="L117" s="49">
        <v>1995</v>
      </c>
      <c r="M117" s="49">
        <v>1998</v>
      </c>
      <c r="N117" s="58">
        <v>1997</v>
      </c>
      <c r="O117" s="16">
        <f>SUM(C117:N117)</f>
        <v>23729</v>
      </c>
    </row>
    <row r="118" spans="1:15" ht="15">
      <c r="A118" s="13" t="s">
        <v>23</v>
      </c>
      <c r="B118" s="14" t="s">
        <v>7</v>
      </c>
      <c r="C118" s="55">
        <v>77907886.74</v>
      </c>
      <c r="D118" s="55">
        <v>77461227.15</v>
      </c>
      <c r="E118" s="55">
        <v>76157404.98</v>
      </c>
      <c r="F118" s="55">
        <v>70543978.19</v>
      </c>
      <c r="G118" s="55">
        <v>58503518.54</v>
      </c>
      <c r="H118" s="55">
        <v>63136560.21</v>
      </c>
      <c r="I118" s="55">
        <v>62353893.37</v>
      </c>
      <c r="J118" s="55">
        <v>70214970.63</v>
      </c>
      <c r="K118" s="55">
        <v>67958245.14</v>
      </c>
      <c r="L118" s="55">
        <v>64816881.82</v>
      </c>
      <c r="M118" s="55">
        <v>73464559.1</v>
      </c>
      <c r="N118" s="56">
        <v>71431409.18</v>
      </c>
      <c r="O118" s="18">
        <f>SUM(C118:N118)</f>
        <v>833950535.05</v>
      </c>
    </row>
    <row r="119" spans="1:15" ht="15">
      <c r="A119" s="13" t="s">
        <v>23</v>
      </c>
      <c r="B119" s="14" t="s">
        <v>0</v>
      </c>
      <c r="C119" s="55">
        <v>6528331.14</v>
      </c>
      <c r="D119" s="55">
        <v>6294476.75</v>
      </c>
      <c r="E119" s="55">
        <v>6366741.87</v>
      </c>
      <c r="F119" s="55">
        <v>5954068.03</v>
      </c>
      <c r="G119" s="55">
        <v>4781340.58</v>
      </c>
      <c r="H119" s="55">
        <v>5298474.87</v>
      </c>
      <c r="I119" s="55">
        <v>5132370.35</v>
      </c>
      <c r="J119" s="55">
        <v>5918217.37</v>
      </c>
      <c r="K119" s="55">
        <v>5527741.24</v>
      </c>
      <c r="L119" s="55">
        <v>5381069.63</v>
      </c>
      <c r="M119" s="55">
        <v>6223071.75</v>
      </c>
      <c r="N119" s="56">
        <v>5986460.73</v>
      </c>
      <c r="O119" s="18">
        <f>SUM(C119:N119)</f>
        <v>69392364.31</v>
      </c>
    </row>
    <row r="120" spans="1:15" ht="15">
      <c r="A120" s="13" t="s">
        <v>23</v>
      </c>
      <c r="B120" s="14" t="s">
        <v>8</v>
      </c>
      <c r="C120" s="55">
        <v>108.05</v>
      </c>
      <c r="D120" s="55">
        <v>103.86</v>
      </c>
      <c r="E120" s="55">
        <v>108.33</v>
      </c>
      <c r="F120" s="55">
        <v>97.69</v>
      </c>
      <c r="G120" s="55">
        <v>80.74</v>
      </c>
      <c r="H120" s="55">
        <v>86.5</v>
      </c>
      <c r="I120" s="55">
        <v>83.66</v>
      </c>
      <c r="J120" s="55">
        <v>102.86</v>
      </c>
      <c r="K120" s="55">
        <v>89.29</v>
      </c>
      <c r="L120" s="55">
        <v>89.91</v>
      </c>
      <c r="M120" s="55">
        <v>100.4725975975976</v>
      </c>
      <c r="N120" s="56">
        <v>99.92</v>
      </c>
      <c r="O120" s="19">
        <f>SUM(O119/O117/O215)</f>
        <v>96.14365541037871</v>
      </c>
    </row>
    <row r="121" spans="1:15" ht="15">
      <c r="A121" s="13" t="s">
        <v>23</v>
      </c>
      <c r="B121" s="14" t="s">
        <v>9</v>
      </c>
      <c r="C121" s="51">
        <v>0.0837</v>
      </c>
      <c r="D121" s="51">
        <v>0.0812</v>
      </c>
      <c r="E121" s="51">
        <v>0.08349999999999999</v>
      </c>
      <c r="F121" s="51">
        <v>0.0844</v>
      </c>
      <c r="G121" s="51">
        <v>0.0817</v>
      </c>
      <c r="H121" s="51">
        <v>0.0839</v>
      </c>
      <c r="I121" s="51">
        <v>0.0823</v>
      </c>
      <c r="J121" s="51">
        <v>0.0842</v>
      </c>
      <c r="K121" s="51">
        <v>0.08130000000000001</v>
      </c>
      <c r="L121" s="51">
        <v>0.083</v>
      </c>
      <c r="M121" s="51">
        <v>0.08470000000000001</v>
      </c>
      <c r="N121" s="59">
        <v>0.08380000000000001</v>
      </c>
      <c r="O121" s="20">
        <f>SUM(O119/O118)</f>
        <v>0.08320920893208558</v>
      </c>
    </row>
    <row r="122" spans="1:15" ht="15">
      <c r="A122" s="21"/>
      <c r="B122" s="2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7"/>
      <c r="O122" s="23"/>
    </row>
    <row r="123" spans="1:15" ht="15">
      <c r="A123" s="13" t="s">
        <v>23</v>
      </c>
      <c r="B123" s="24" t="s">
        <v>10</v>
      </c>
      <c r="C123" s="52">
        <v>187</v>
      </c>
      <c r="D123" s="52">
        <v>187</v>
      </c>
      <c r="E123" s="52">
        <v>187</v>
      </c>
      <c r="F123" s="52">
        <v>186</v>
      </c>
      <c r="G123" s="52">
        <v>186</v>
      </c>
      <c r="H123" s="52">
        <v>182</v>
      </c>
      <c r="I123" s="52">
        <v>181</v>
      </c>
      <c r="J123" s="52">
        <v>181</v>
      </c>
      <c r="K123" s="52">
        <v>177</v>
      </c>
      <c r="L123" s="52">
        <v>177</v>
      </c>
      <c r="M123" s="52">
        <v>174</v>
      </c>
      <c r="N123" s="60">
        <v>174</v>
      </c>
      <c r="O123" s="27">
        <f>SUM(C123:N123)</f>
        <v>2179</v>
      </c>
    </row>
    <row r="124" spans="1:15" ht="15">
      <c r="A124" s="13" t="s">
        <v>23</v>
      </c>
      <c r="B124" s="14" t="s">
        <v>7</v>
      </c>
      <c r="C124" s="55">
        <v>5421180.2</v>
      </c>
      <c r="D124" s="55">
        <v>5280186.65</v>
      </c>
      <c r="E124" s="55">
        <v>5132849.5</v>
      </c>
      <c r="F124" s="55">
        <v>4615261.05</v>
      </c>
      <c r="G124" s="55">
        <v>4234161.4</v>
      </c>
      <c r="H124" s="55">
        <v>4060458.65</v>
      </c>
      <c r="I124" s="55">
        <v>4672917.5</v>
      </c>
      <c r="J124" s="55">
        <v>4199931.95</v>
      </c>
      <c r="K124" s="55">
        <v>4509637.75</v>
      </c>
      <c r="L124" s="55">
        <v>4827286.95</v>
      </c>
      <c r="M124" s="55">
        <v>4548493.2</v>
      </c>
      <c r="N124" s="56">
        <v>4757112.3</v>
      </c>
      <c r="O124" s="19">
        <f>SUM(C124:N124)</f>
        <v>56259477.10000001</v>
      </c>
    </row>
    <row r="125" spans="1:15" ht="15">
      <c r="A125" s="13" t="s">
        <v>23</v>
      </c>
      <c r="B125" s="14" t="s">
        <v>0</v>
      </c>
      <c r="C125" s="55">
        <v>357385.51</v>
      </c>
      <c r="D125" s="55">
        <v>363370.56</v>
      </c>
      <c r="E125" s="55">
        <v>315577.23</v>
      </c>
      <c r="F125" s="55">
        <v>295998.3</v>
      </c>
      <c r="G125" s="55">
        <v>256190.9</v>
      </c>
      <c r="H125" s="55">
        <v>267512.99</v>
      </c>
      <c r="I125" s="55">
        <v>284125.73</v>
      </c>
      <c r="J125" s="55">
        <v>274162.47</v>
      </c>
      <c r="K125" s="55">
        <v>325816.87</v>
      </c>
      <c r="L125" s="55">
        <v>330812.17</v>
      </c>
      <c r="M125" s="55">
        <v>285038.84</v>
      </c>
      <c r="N125" s="56">
        <v>349026.31</v>
      </c>
      <c r="O125" s="19">
        <f>SUM(C125:N125)</f>
        <v>3705017.8799999994</v>
      </c>
    </row>
    <row r="126" spans="1:15" ht="15">
      <c r="A126" s="13" t="s">
        <v>23</v>
      </c>
      <c r="B126" s="14" t="s">
        <v>8</v>
      </c>
      <c r="C126" s="55">
        <v>61.65</v>
      </c>
      <c r="D126" s="55">
        <v>62.68</v>
      </c>
      <c r="E126" s="55">
        <v>56.25</v>
      </c>
      <c r="F126" s="55">
        <v>51.34</v>
      </c>
      <c r="G126" s="55">
        <v>45.91</v>
      </c>
      <c r="H126" s="55">
        <v>47.41</v>
      </c>
      <c r="I126" s="55">
        <v>50.64</v>
      </c>
      <c r="J126" s="55">
        <v>52.23</v>
      </c>
      <c r="K126" s="55">
        <v>59.38</v>
      </c>
      <c r="L126" s="55">
        <v>62.3</v>
      </c>
      <c r="M126" s="55">
        <v>52.84368557656656</v>
      </c>
      <c r="N126" s="56">
        <v>66.86</v>
      </c>
      <c r="O126" s="19">
        <f>SUM(O125/O123/O215)</f>
        <v>55.90124231927425</v>
      </c>
    </row>
    <row r="127" spans="1:15" ht="15">
      <c r="A127" s="13" t="s">
        <v>23</v>
      </c>
      <c r="B127" s="14" t="s">
        <v>9</v>
      </c>
      <c r="C127" s="51">
        <v>0.0659</v>
      </c>
      <c r="D127" s="51">
        <v>0.0688</v>
      </c>
      <c r="E127" s="51">
        <v>0.061399999999999996</v>
      </c>
      <c r="F127" s="51">
        <v>0.0641</v>
      </c>
      <c r="G127" s="51">
        <v>0.0605</v>
      </c>
      <c r="H127" s="51">
        <v>0.0658</v>
      </c>
      <c r="I127" s="51">
        <v>0.0608</v>
      </c>
      <c r="J127" s="51">
        <v>0.0652</v>
      </c>
      <c r="K127" s="51">
        <v>0.0722</v>
      </c>
      <c r="L127" s="51">
        <v>0.06849999999999999</v>
      </c>
      <c r="M127" s="51">
        <v>0.0626</v>
      </c>
      <c r="N127" s="59">
        <v>0.0733</v>
      </c>
      <c r="O127" s="20">
        <f>SUM(O125/O124)</f>
        <v>0.06585588901607475</v>
      </c>
    </row>
    <row r="128" spans="1:15" ht="15">
      <c r="A128" s="21"/>
      <c r="B128" s="2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7"/>
      <c r="O128" s="23"/>
    </row>
    <row r="129" spans="1:15" ht="15">
      <c r="A129" s="13" t="s">
        <v>23</v>
      </c>
      <c r="B129" s="24" t="s">
        <v>11</v>
      </c>
      <c r="C129" s="52">
        <v>3</v>
      </c>
      <c r="D129" s="52">
        <v>3</v>
      </c>
      <c r="E129" s="52">
        <v>3</v>
      </c>
      <c r="F129" s="52">
        <v>3</v>
      </c>
      <c r="G129" s="52">
        <v>3</v>
      </c>
      <c r="H129" s="52">
        <v>3</v>
      </c>
      <c r="I129" s="52">
        <v>3</v>
      </c>
      <c r="J129" s="52">
        <v>3</v>
      </c>
      <c r="K129" s="52">
        <v>3</v>
      </c>
      <c r="L129" s="52">
        <v>3</v>
      </c>
      <c r="M129" s="52">
        <v>3</v>
      </c>
      <c r="N129" s="60">
        <v>3</v>
      </c>
      <c r="O129" s="27">
        <f>SUM(C129:N129)</f>
        <v>36</v>
      </c>
    </row>
    <row r="130" spans="1:15" ht="15">
      <c r="A130" s="13" t="s">
        <v>23</v>
      </c>
      <c r="B130" s="14" t="s">
        <v>7</v>
      </c>
      <c r="C130" s="55">
        <v>237515.9</v>
      </c>
      <c r="D130" s="55">
        <v>392620.9</v>
      </c>
      <c r="E130" s="55">
        <v>106322.7</v>
      </c>
      <c r="F130" s="55">
        <v>332651.4</v>
      </c>
      <c r="G130" s="55">
        <v>255125.9</v>
      </c>
      <c r="H130" s="55">
        <v>189400.9</v>
      </c>
      <c r="I130" s="55">
        <v>82857.2</v>
      </c>
      <c r="J130" s="55">
        <v>76748.6</v>
      </c>
      <c r="K130" s="55">
        <v>251945.3</v>
      </c>
      <c r="L130" s="55">
        <v>263033.9</v>
      </c>
      <c r="M130" s="55">
        <v>97657.1</v>
      </c>
      <c r="N130" s="56">
        <v>461534.6</v>
      </c>
      <c r="O130" s="19">
        <f>SUM(C130:N130)</f>
        <v>2747414.4</v>
      </c>
    </row>
    <row r="131" spans="1:15" ht="15">
      <c r="A131" s="13" t="s">
        <v>23</v>
      </c>
      <c r="B131" s="14" t="s">
        <v>0</v>
      </c>
      <c r="C131" s="55">
        <v>29638.57</v>
      </c>
      <c r="D131" s="55">
        <v>11465.3</v>
      </c>
      <c r="E131" s="55">
        <v>8037.43</v>
      </c>
      <c r="F131" s="55">
        <v>32907.36</v>
      </c>
      <c r="G131" s="55">
        <v>37422.96</v>
      </c>
      <c r="H131" s="55">
        <v>25302.49</v>
      </c>
      <c r="I131" s="55">
        <v>9902.01</v>
      </c>
      <c r="J131" s="55">
        <v>6254.08</v>
      </c>
      <c r="K131" s="55">
        <v>10318.34</v>
      </c>
      <c r="L131" s="55">
        <v>33014.14</v>
      </c>
      <c r="M131" s="55">
        <v>12822.73</v>
      </c>
      <c r="N131" s="56">
        <v>29815.89</v>
      </c>
      <c r="O131" s="19">
        <f>SUM(C131:N131)</f>
        <v>246901.3</v>
      </c>
    </row>
    <row r="132" spans="1:15" ht="15">
      <c r="A132" s="13" t="s">
        <v>23</v>
      </c>
      <c r="B132" s="14" t="s">
        <v>8</v>
      </c>
      <c r="C132" s="55">
        <v>318.69</v>
      </c>
      <c r="D132" s="55">
        <v>123.28</v>
      </c>
      <c r="E132" s="55">
        <v>89.3</v>
      </c>
      <c r="F132" s="55">
        <v>353.84</v>
      </c>
      <c r="G132" s="55">
        <v>415.81</v>
      </c>
      <c r="H132" s="55">
        <v>272.07</v>
      </c>
      <c r="I132" s="55">
        <v>106.47</v>
      </c>
      <c r="J132" s="55">
        <v>71.89</v>
      </c>
      <c r="K132" s="55">
        <v>110.95</v>
      </c>
      <c r="L132" s="55">
        <v>366.82</v>
      </c>
      <c r="M132" s="55">
        <v>137.87881720430107</v>
      </c>
      <c r="N132" s="56">
        <v>331.29</v>
      </c>
      <c r="O132" s="19">
        <f>SUM(O131/O129/O215)</f>
        <v>225.4806392694064</v>
      </c>
    </row>
    <row r="133" spans="1:15" ht="15">
      <c r="A133" s="13" t="s">
        <v>23</v>
      </c>
      <c r="B133" s="14" t="s">
        <v>9</v>
      </c>
      <c r="C133" s="51">
        <v>0.1247</v>
      </c>
      <c r="D133" s="51">
        <v>0.0292</v>
      </c>
      <c r="E133" s="51">
        <v>0.0755</v>
      </c>
      <c r="F133" s="51">
        <v>0.0989</v>
      </c>
      <c r="G133" s="51">
        <v>0.1466</v>
      </c>
      <c r="H133" s="51">
        <v>0.1335</v>
      </c>
      <c r="I133" s="51">
        <v>0.1195</v>
      </c>
      <c r="J133" s="51">
        <v>0.0814</v>
      </c>
      <c r="K133" s="51">
        <v>0.0409</v>
      </c>
      <c r="L133" s="51">
        <v>0.1255</v>
      </c>
      <c r="M133" s="51">
        <v>0.1313</v>
      </c>
      <c r="N133" s="59">
        <v>0.0646</v>
      </c>
      <c r="O133" s="20">
        <f>SUM(O131/O130)</f>
        <v>0.0898667852945664</v>
      </c>
    </row>
    <row r="134" spans="1:15" ht="15">
      <c r="A134" s="21"/>
      <c r="B134" s="2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7"/>
      <c r="O134" s="23"/>
    </row>
    <row r="135" spans="1:15" ht="15">
      <c r="A135" s="13" t="s">
        <v>23</v>
      </c>
      <c r="B135" s="24" t="s">
        <v>12</v>
      </c>
      <c r="C135" s="52">
        <v>279</v>
      </c>
      <c r="D135" s="52">
        <v>274</v>
      </c>
      <c r="E135" s="52">
        <v>284</v>
      </c>
      <c r="F135" s="52">
        <v>286</v>
      </c>
      <c r="G135" s="52">
        <v>284</v>
      </c>
      <c r="H135" s="52">
        <v>280</v>
      </c>
      <c r="I135" s="52">
        <v>275</v>
      </c>
      <c r="J135" s="52">
        <v>275</v>
      </c>
      <c r="K135" s="52">
        <v>272</v>
      </c>
      <c r="L135" s="52">
        <v>259</v>
      </c>
      <c r="M135" s="52">
        <v>256</v>
      </c>
      <c r="N135" s="60">
        <v>253</v>
      </c>
      <c r="O135" s="27">
        <f>SUM(C135:N135)</f>
        <v>3277</v>
      </c>
    </row>
    <row r="136" spans="1:15" ht="15">
      <c r="A136" s="13" t="s">
        <v>23</v>
      </c>
      <c r="B136" s="14" t="s">
        <v>7</v>
      </c>
      <c r="C136" s="55">
        <v>12822933.25</v>
      </c>
      <c r="D136" s="55">
        <v>12849429.5</v>
      </c>
      <c r="E136" s="55">
        <v>12430164.25</v>
      </c>
      <c r="F136" s="55">
        <v>11292894</v>
      </c>
      <c r="G136" s="55">
        <v>9333670.75</v>
      </c>
      <c r="H136" s="55">
        <v>9878262.5</v>
      </c>
      <c r="I136" s="55">
        <v>11643000.45</v>
      </c>
      <c r="J136" s="55">
        <v>11549106</v>
      </c>
      <c r="K136" s="55">
        <v>10308592</v>
      </c>
      <c r="L136" s="55">
        <v>10289547.75</v>
      </c>
      <c r="M136" s="55">
        <v>11059013</v>
      </c>
      <c r="N136" s="56">
        <v>10816444</v>
      </c>
      <c r="O136" s="19">
        <f>SUM(C136:N136)</f>
        <v>134273057.45</v>
      </c>
    </row>
    <row r="137" spans="1:15" ht="15">
      <c r="A137" s="13" t="s">
        <v>23</v>
      </c>
      <c r="B137" s="14" t="s">
        <v>0</v>
      </c>
      <c r="C137" s="55">
        <v>631457.62</v>
      </c>
      <c r="D137" s="55">
        <v>637856.83</v>
      </c>
      <c r="E137" s="55">
        <v>612382.03</v>
      </c>
      <c r="F137" s="55">
        <v>561343.74</v>
      </c>
      <c r="G137" s="55">
        <v>425880.88</v>
      </c>
      <c r="H137" s="55">
        <v>467398.77</v>
      </c>
      <c r="I137" s="55">
        <v>550457.7</v>
      </c>
      <c r="J137" s="55">
        <v>506956.28</v>
      </c>
      <c r="K137" s="55">
        <v>497382.49</v>
      </c>
      <c r="L137" s="55">
        <v>478788.23</v>
      </c>
      <c r="M137" s="55">
        <v>581042.39</v>
      </c>
      <c r="N137" s="56">
        <v>530853.71</v>
      </c>
      <c r="O137" s="19">
        <f>SUM(C137:N137)</f>
        <v>6481800.67</v>
      </c>
    </row>
    <row r="138" spans="1:15" ht="15">
      <c r="A138" s="13" t="s">
        <v>23</v>
      </c>
      <c r="B138" s="14" t="s">
        <v>8</v>
      </c>
      <c r="C138" s="55">
        <v>73.01</v>
      </c>
      <c r="D138" s="55">
        <v>75.09</v>
      </c>
      <c r="E138" s="55">
        <v>71.88</v>
      </c>
      <c r="F138" s="55">
        <v>63.31</v>
      </c>
      <c r="G138" s="55">
        <v>49.99</v>
      </c>
      <c r="H138" s="55">
        <v>53.85</v>
      </c>
      <c r="I138" s="55">
        <v>64.57</v>
      </c>
      <c r="J138" s="55">
        <v>63.57</v>
      </c>
      <c r="K138" s="55">
        <v>58.99</v>
      </c>
      <c r="L138" s="55">
        <v>61.62</v>
      </c>
      <c r="M138" s="55">
        <v>73.2160269657258</v>
      </c>
      <c r="N138" s="56">
        <v>69.94</v>
      </c>
      <c r="O138" s="19">
        <f>SUM(O137/O135/O215)</f>
        <v>65.02908025633201</v>
      </c>
    </row>
    <row r="139" spans="1:15" ht="15">
      <c r="A139" s="13" t="s">
        <v>23</v>
      </c>
      <c r="B139" s="14" t="s">
        <v>9</v>
      </c>
      <c r="C139" s="51">
        <v>0.0492</v>
      </c>
      <c r="D139" s="51">
        <v>0.0496</v>
      </c>
      <c r="E139" s="51">
        <v>0.0492</v>
      </c>
      <c r="F139" s="51">
        <v>0.0497</v>
      </c>
      <c r="G139" s="51">
        <v>0.045599999999999995</v>
      </c>
      <c r="H139" s="51">
        <v>0.0473</v>
      </c>
      <c r="I139" s="51">
        <v>0.0472</v>
      </c>
      <c r="J139" s="51">
        <v>0.0438</v>
      </c>
      <c r="K139" s="51">
        <v>0.0482</v>
      </c>
      <c r="L139" s="51">
        <v>0.04650000000000001</v>
      </c>
      <c r="M139" s="51">
        <v>0.0525</v>
      </c>
      <c r="N139" s="59">
        <v>0.049</v>
      </c>
      <c r="O139" s="20">
        <f>SUM(O137/O136)</f>
        <v>0.04827327829645694</v>
      </c>
    </row>
    <row r="140" spans="1:15" ht="15">
      <c r="A140" s="21"/>
      <c r="B140" s="2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7"/>
      <c r="O140" s="23"/>
    </row>
    <row r="141" spans="1:15" ht="15" customHeight="1">
      <c r="A141" s="13" t="s">
        <v>23</v>
      </c>
      <c r="B141" s="24" t="s">
        <v>13</v>
      </c>
      <c r="C141" s="52">
        <v>37</v>
      </c>
      <c r="D141" s="52">
        <v>37</v>
      </c>
      <c r="E141" s="52">
        <v>37</v>
      </c>
      <c r="F141" s="52">
        <v>37</v>
      </c>
      <c r="G141" s="52">
        <v>37</v>
      </c>
      <c r="H141" s="52">
        <v>37</v>
      </c>
      <c r="I141" s="52">
        <v>37</v>
      </c>
      <c r="J141" s="52">
        <v>37</v>
      </c>
      <c r="K141" s="52">
        <v>37</v>
      </c>
      <c r="L141" s="52">
        <v>40</v>
      </c>
      <c r="M141" s="52">
        <v>40</v>
      </c>
      <c r="N141" s="60">
        <v>40</v>
      </c>
      <c r="O141" s="27">
        <f>SUM(C141:N141)</f>
        <v>453</v>
      </c>
    </row>
    <row r="142" spans="1:15" ht="15" customHeight="1">
      <c r="A142" s="13" t="s">
        <v>23</v>
      </c>
      <c r="B142" s="14" t="s">
        <v>7</v>
      </c>
      <c r="C142" s="55">
        <v>1550087.5</v>
      </c>
      <c r="D142" s="55">
        <v>1405686</v>
      </c>
      <c r="E142" s="55">
        <v>1338476</v>
      </c>
      <c r="F142" s="55">
        <v>1303465.5</v>
      </c>
      <c r="G142" s="55">
        <v>944028.5</v>
      </c>
      <c r="H142" s="55">
        <v>1003629</v>
      </c>
      <c r="I142" s="55">
        <v>1108818</v>
      </c>
      <c r="J142" s="55">
        <v>1333742</v>
      </c>
      <c r="K142" s="55">
        <v>1062645</v>
      </c>
      <c r="L142" s="55">
        <v>1093454.5</v>
      </c>
      <c r="M142" s="55">
        <v>1139296</v>
      </c>
      <c r="N142" s="56">
        <v>1105059.25</v>
      </c>
      <c r="O142" s="19">
        <f>SUM(C142:N142)</f>
        <v>14388387.25</v>
      </c>
    </row>
    <row r="143" spans="1:15" ht="15" customHeight="1">
      <c r="A143" s="13" t="s">
        <v>23</v>
      </c>
      <c r="B143" s="14" t="s">
        <v>0</v>
      </c>
      <c r="C143" s="55">
        <v>112525.91</v>
      </c>
      <c r="D143" s="55">
        <v>106703.77</v>
      </c>
      <c r="E143" s="55">
        <v>107175.82</v>
      </c>
      <c r="F143" s="55">
        <v>72219.53</v>
      </c>
      <c r="G143" s="55">
        <v>49737.72</v>
      </c>
      <c r="H143" s="55">
        <v>46730.05</v>
      </c>
      <c r="I143" s="55">
        <v>66367.74</v>
      </c>
      <c r="J143" s="55">
        <v>87760.84</v>
      </c>
      <c r="K143" s="55">
        <v>73421.57</v>
      </c>
      <c r="L143" s="55">
        <v>73987.29</v>
      </c>
      <c r="M143" s="55">
        <v>78607.73</v>
      </c>
      <c r="N143" s="56">
        <v>65246.43</v>
      </c>
      <c r="O143" s="19">
        <f>SUM(C143:N143)</f>
        <v>940484.4</v>
      </c>
    </row>
    <row r="144" spans="1:15" ht="15" customHeight="1">
      <c r="A144" s="13" t="s">
        <v>23</v>
      </c>
      <c r="B144" s="14" t="s">
        <v>8</v>
      </c>
      <c r="C144" s="55">
        <v>98.1</v>
      </c>
      <c r="D144" s="55">
        <v>93.03</v>
      </c>
      <c r="E144" s="55">
        <v>96.55</v>
      </c>
      <c r="F144" s="55">
        <v>62.96</v>
      </c>
      <c r="G144" s="55">
        <v>44.81</v>
      </c>
      <c r="H144" s="55">
        <v>40.74</v>
      </c>
      <c r="I144" s="55">
        <v>57.86</v>
      </c>
      <c r="J144" s="55">
        <v>81.79</v>
      </c>
      <c r="K144" s="55">
        <v>64.01</v>
      </c>
      <c r="L144" s="55">
        <v>61.66</v>
      </c>
      <c r="M144" s="55">
        <v>63.39333064516129</v>
      </c>
      <c r="N144" s="56">
        <v>54.37</v>
      </c>
      <c r="O144" s="19">
        <f>SUM(O143/O141/O215)</f>
        <v>68.25614805406876</v>
      </c>
    </row>
    <row r="145" spans="1:15" ht="15" customHeight="1">
      <c r="A145" s="13" t="s">
        <v>23</v>
      </c>
      <c r="B145" s="14" t="s">
        <v>9</v>
      </c>
      <c r="C145" s="51">
        <v>0.0725</v>
      </c>
      <c r="D145" s="51">
        <v>0.0759</v>
      </c>
      <c r="E145" s="51">
        <v>0.08</v>
      </c>
      <c r="F145" s="51">
        <v>0.0554</v>
      </c>
      <c r="G145" s="51">
        <v>0.0526</v>
      </c>
      <c r="H145" s="51">
        <v>0.04650000000000001</v>
      </c>
      <c r="I145" s="51">
        <v>0.059800000000000006</v>
      </c>
      <c r="J145" s="51">
        <v>0.0658</v>
      </c>
      <c r="K145" s="51">
        <v>0.069</v>
      </c>
      <c r="L145" s="51">
        <v>0.0676</v>
      </c>
      <c r="M145" s="51">
        <v>0.0689</v>
      </c>
      <c r="N145" s="59">
        <v>0.059000000000000004</v>
      </c>
      <c r="O145" s="20">
        <f>SUM(O143/O142)</f>
        <v>0.06536412897838846</v>
      </c>
    </row>
    <row r="146" spans="1:15" ht="15">
      <c r="A146" s="21"/>
      <c r="B146" s="2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7"/>
      <c r="O146" s="23"/>
    </row>
    <row r="147" spans="1:15" ht="15">
      <c r="A147" s="13" t="s">
        <v>23</v>
      </c>
      <c r="B147" s="24" t="s">
        <v>14</v>
      </c>
      <c r="C147" s="52">
        <v>481</v>
      </c>
      <c r="D147" s="52">
        <v>480</v>
      </c>
      <c r="E147" s="52">
        <v>480</v>
      </c>
      <c r="F147" s="52">
        <v>476</v>
      </c>
      <c r="G147" s="52">
        <v>473</v>
      </c>
      <c r="H147" s="52">
        <v>472</v>
      </c>
      <c r="I147" s="52">
        <v>469</v>
      </c>
      <c r="J147" s="52">
        <v>463</v>
      </c>
      <c r="K147" s="52">
        <v>463</v>
      </c>
      <c r="L147" s="52">
        <v>456</v>
      </c>
      <c r="M147" s="52">
        <v>457</v>
      </c>
      <c r="N147" s="60">
        <v>457</v>
      </c>
      <c r="O147" s="27">
        <f>SUM(C147:N147)</f>
        <v>5627</v>
      </c>
    </row>
    <row r="148" spans="1:15" ht="15">
      <c r="A148" s="13" t="s">
        <v>23</v>
      </c>
      <c r="B148" s="14" t="s">
        <v>7</v>
      </c>
      <c r="C148" s="55">
        <v>33475712.96</v>
      </c>
      <c r="D148" s="55">
        <v>32998136.06</v>
      </c>
      <c r="E148" s="55">
        <v>31564760.08</v>
      </c>
      <c r="F148" s="55">
        <v>28233792</v>
      </c>
      <c r="G148" s="55">
        <v>22821639.94</v>
      </c>
      <c r="H148" s="55">
        <v>24246988.28</v>
      </c>
      <c r="I148" s="55">
        <v>25785632.64</v>
      </c>
      <c r="J148" s="55">
        <v>26378600.3</v>
      </c>
      <c r="K148" s="55">
        <v>24319755.91</v>
      </c>
      <c r="L148" s="55">
        <v>23960564.53</v>
      </c>
      <c r="M148" s="55">
        <v>28230158.34</v>
      </c>
      <c r="N148" s="56">
        <v>28413131.81</v>
      </c>
      <c r="O148" s="19">
        <f>SUM(C148:N148)</f>
        <v>330428872.84999996</v>
      </c>
    </row>
    <row r="149" spans="1:15" ht="15">
      <c r="A149" s="13" t="s">
        <v>23</v>
      </c>
      <c r="B149" s="14" t="s">
        <v>0</v>
      </c>
      <c r="C149" s="55">
        <v>1655157.85</v>
      </c>
      <c r="D149" s="55">
        <v>1334695.06</v>
      </c>
      <c r="E149" s="55">
        <v>1580582.32</v>
      </c>
      <c r="F149" s="55">
        <v>1487842.83</v>
      </c>
      <c r="G149" s="55">
        <v>1189003.06</v>
      </c>
      <c r="H149" s="55">
        <v>1174892.49</v>
      </c>
      <c r="I149" s="55">
        <v>1254268.29</v>
      </c>
      <c r="J149" s="55">
        <v>1330900</v>
      </c>
      <c r="K149" s="55">
        <v>1103314.18</v>
      </c>
      <c r="L149" s="55">
        <v>1369689.72</v>
      </c>
      <c r="M149" s="55">
        <v>1296028.49</v>
      </c>
      <c r="N149" s="56">
        <v>1334682.12</v>
      </c>
      <c r="O149" s="19">
        <f>SUM(C149:N149)</f>
        <v>16111056.410000004</v>
      </c>
    </row>
    <row r="150" spans="1:15" ht="15">
      <c r="A150" s="13" t="s">
        <v>23</v>
      </c>
      <c r="B150" s="14" t="s">
        <v>8</v>
      </c>
      <c r="C150" s="55">
        <v>111</v>
      </c>
      <c r="D150" s="55">
        <v>89.7</v>
      </c>
      <c r="E150" s="55">
        <v>109.76</v>
      </c>
      <c r="F150" s="55">
        <v>100.83</v>
      </c>
      <c r="G150" s="55">
        <v>83.79</v>
      </c>
      <c r="H150" s="55">
        <v>80.3</v>
      </c>
      <c r="I150" s="55">
        <v>86.27</v>
      </c>
      <c r="J150" s="55">
        <v>99.12</v>
      </c>
      <c r="K150" s="55">
        <v>76.87</v>
      </c>
      <c r="L150" s="55">
        <v>100.12</v>
      </c>
      <c r="M150" s="55">
        <v>91.482211477377</v>
      </c>
      <c r="N150" s="56">
        <v>97.35</v>
      </c>
      <c r="O150" s="19">
        <f>SUM(O149/O147/O215)</f>
        <v>94.13160954400385</v>
      </c>
    </row>
    <row r="151" spans="1:15" ht="15">
      <c r="A151" s="13" t="s">
        <v>23</v>
      </c>
      <c r="B151" s="14" t="s">
        <v>9</v>
      </c>
      <c r="C151" s="51">
        <v>0.049400000000000006</v>
      </c>
      <c r="D151" s="51">
        <v>0.0404</v>
      </c>
      <c r="E151" s="51">
        <v>0.05</v>
      </c>
      <c r="F151" s="51">
        <v>0.0526</v>
      </c>
      <c r="G151" s="51">
        <v>0.052000000000000005</v>
      </c>
      <c r="H151" s="51">
        <v>0.0484</v>
      </c>
      <c r="I151" s="51">
        <v>0.048600000000000004</v>
      </c>
      <c r="J151" s="51">
        <v>0.0504</v>
      </c>
      <c r="K151" s="51">
        <v>0.0453</v>
      </c>
      <c r="L151" s="51">
        <v>0.0571</v>
      </c>
      <c r="M151" s="51">
        <v>0.045899999999999996</v>
      </c>
      <c r="N151" s="59">
        <v>0.046900000000000004</v>
      </c>
      <c r="O151" s="20">
        <f>SUM(O149/O148)</f>
        <v>0.048758016425863936</v>
      </c>
    </row>
    <row r="152" spans="1:15" ht="15">
      <c r="A152" s="21"/>
      <c r="B152" s="2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7"/>
      <c r="O152" s="23"/>
    </row>
    <row r="153" spans="1:15" ht="15">
      <c r="A153" s="13" t="s">
        <v>23</v>
      </c>
      <c r="B153" s="24" t="s">
        <v>38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60">
        <v>0</v>
      </c>
      <c r="O153" s="27">
        <f>SUM(C153:N153)</f>
        <v>0</v>
      </c>
    </row>
    <row r="154" spans="1:15" ht="15">
      <c r="A154" s="13" t="s">
        <v>23</v>
      </c>
      <c r="B154" s="14" t="s">
        <v>7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62">
        <v>0</v>
      </c>
      <c r="O154" s="19">
        <f>SUM(C154:N154)</f>
        <v>0</v>
      </c>
    </row>
    <row r="155" spans="1:15" ht="15">
      <c r="A155" s="13" t="s">
        <v>23</v>
      </c>
      <c r="B155" s="14" t="s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63">
        <v>0</v>
      </c>
      <c r="O155" s="19">
        <f>SUM(C155:N155)</f>
        <v>0</v>
      </c>
    </row>
    <row r="156" spans="1:15" ht="15">
      <c r="A156" s="13" t="s">
        <v>23</v>
      </c>
      <c r="B156" s="14" t="s">
        <v>8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62">
        <v>0</v>
      </c>
      <c r="O156" s="62">
        <v>0</v>
      </c>
    </row>
    <row r="157" spans="1:15" ht="15">
      <c r="A157" s="13" t="s">
        <v>23</v>
      </c>
      <c r="B157" s="14" t="s">
        <v>9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9">
        <v>0</v>
      </c>
      <c r="O157" s="59">
        <v>0</v>
      </c>
    </row>
    <row r="158" spans="1:15" ht="15">
      <c r="A158" s="21"/>
      <c r="B158" s="2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7"/>
      <c r="O158" s="23"/>
    </row>
    <row r="159" spans="1:15" ht="15">
      <c r="A159" s="13" t="s">
        <v>23</v>
      </c>
      <c r="B159" s="24" t="s">
        <v>15</v>
      </c>
      <c r="C159" s="52">
        <v>47</v>
      </c>
      <c r="D159" s="52">
        <v>46</v>
      </c>
      <c r="E159" s="52">
        <v>45</v>
      </c>
      <c r="F159" s="52">
        <v>45</v>
      </c>
      <c r="G159" s="52">
        <v>45</v>
      </c>
      <c r="H159" s="52">
        <v>45</v>
      </c>
      <c r="I159" s="52">
        <v>45</v>
      </c>
      <c r="J159" s="52">
        <v>45</v>
      </c>
      <c r="K159" s="52">
        <v>45</v>
      </c>
      <c r="L159" s="52">
        <v>45</v>
      </c>
      <c r="M159" s="52">
        <v>45</v>
      </c>
      <c r="N159" s="60">
        <v>45</v>
      </c>
      <c r="O159" s="27">
        <f>SUM(C159:N159)</f>
        <v>543</v>
      </c>
    </row>
    <row r="160" spans="1:15" ht="15">
      <c r="A160" s="13" t="s">
        <v>23</v>
      </c>
      <c r="B160" s="14" t="s">
        <v>7</v>
      </c>
      <c r="C160" s="55">
        <v>5340160</v>
      </c>
      <c r="D160" s="55">
        <v>5188365</v>
      </c>
      <c r="E160" s="55">
        <v>4248300</v>
      </c>
      <c r="F160" s="55">
        <v>4840450</v>
      </c>
      <c r="G160" s="55">
        <v>4613765</v>
      </c>
      <c r="H160" s="55">
        <v>4313380</v>
      </c>
      <c r="I160" s="55">
        <v>5099060</v>
      </c>
      <c r="J160" s="55">
        <v>3938915</v>
      </c>
      <c r="K160" s="55">
        <v>3822560</v>
      </c>
      <c r="L160" s="55">
        <v>4090075</v>
      </c>
      <c r="M160" s="55">
        <v>5294910</v>
      </c>
      <c r="N160" s="56">
        <v>4196930</v>
      </c>
      <c r="O160" s="19">
        <f>SUM(C160:N160)</f>
        <v>54986870</v>
      </c>
    </row>
    <row r="161" spans="1:15" ht="15">
      <c r="A161" s="13" t="s">
        <v>23</v>
      </c>
      <c r="B161" s="14" t="s">
        <v>0</v>
      </c>
      <c r="C161" s="55">
        <v>277277.87</v>
      </c>
      <c r="D161" s="55">
        <v>232558.09</v>
      </c>
      <c r="E161" s="55">
        <v>138116.54</v>
      </c>
      <c r="F161" s="55">
        <v>277416.92</v>
      </c>
      <c r="G161" s="55">
        <v>187422.22</v>
      </c>
      <c r="H161" s="55">
        <v>233865.6</v>
      </c>
      <c r="I161" s="55">
        <v>353511.87</v>
      </c>
      <c r="J161" s="55">
        <v>190373.14</v>
      </c>
      <c r="K161" s="55">
        <v>235565.55</v>
      </c>
      <c r="L161" s="55">
        <v>249513.54</v>
      </c>
      <c r="M161" s="55">
        <v>244483.39</v>
      </c>
      <c r="N161" s="56">
        <v>164722.81</v>
      </c>
      <c r="O161" s="19">
        <f>SUM(C161:N161)</f>
        <v>2784827.54</v>
      </c>
    </row>
    <row r="162" spans="1:15" ht="15">
      <c r="A162" s="13" t="s">
        <v>23</v>
      </c>
      <c r="B162" s="14" t="s">
        <v>8</v>
      </c>
      <c r="C162" s="55">
        <v>190.31</v>
      </c>
      <c r="D162" s="55">
        <v>163.08</v>
      </c>
      <c r="E162" s="55">
        <v>102.31</v>
      </c>
      <c r="F162" s="55">
        <v>198.87</v>
      </c>
      <c r="G162" s="55">
        <v>138.83</v>
      </c>
      <c r="H162" s="55">
        <v>167.65</v>
      </c>
      <c r="I162" s="55">
        <v>253.41</v>
      </c>
      <c r="J162" s="55">
        <v>145.88</v>
      </c>
      <c r="K162" s="55">
        <v>168.86</v>
      </c>
      <c r="L162" s="55">
        <v>184.82</v>
      </c>
      <c r="M162" s="55">
        <v>175.25691039426525</v>
      </c>
      <c r="N162" s="56">
        <v>122.02</v>
      </c>
      <c r="O162" s="19">
        <f>SUM(O161/O159/O215)</f>
        <v>168.6113700143798</v>
      </c>
    </row>
    <row r="163" spans="1:15" ht="15">
      <c r="A163" s="13" t="s">
        <v>23</v>
      </c>
      <c r="B163" s="14" t="s">
        <v>9</v>
      </c>
      <c r="C163" s="51">
        <v>0.0519</v>
      </c>
      <c r="D163" s="51">
        <v>0.044800000000000006</v>
      </c>
      <c r="E163" s="51">
        <v>0.0325</v>
      </c>
      <c r="F163" s="51">
        <v>0.0573</v>
      </c>
      <c r="G163" s="51">
        <v>0.0406</v>
      </c>
      <c r="H163" s="51">
        <v>0.0542</v>
      </c>
      <c r="I163" s="51">
        <v>0.0693</v>
      </c>
      <c r="J163" s="51">
        <v>0.0483</v>
      </c>
      <c r="K163" s="51">
        <v>0.0616</v>
      </c>
      <c r="L163" s="51">
        <v>0.061</v>
      </c>
      <c r="M163" s="51">
        <v>0.0461</v>
      </c>
      <c r="N163" s="59">
        <v>0.0392</v>
      </c>
      <c r="O163" s="20">
        <f>SUM(O161/O160)</f>
        <v>0.050645318418742515</v>
      </c>
    </row>
    <row r="164" spans="1:15" ht="15">
      <c r="A164" s="21"/>
      <c r="B164" s="2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7"/>
      <c r="O164" s="20"/>
    </row>
    <row r="165" spans="1:15" ht="15">
      <c r="A165" s="13" t="s">
        <v>23</v>
      </c>
      <c r="B165" s="24" t="s">
        <v>41</v>
      </c>
      <c r="C165" s="52">
        <v>4</v>
      </c>
      <c r="D165" s="52">
        <v>4</v>
      </c>
      <c r="E165" s="52">
        <v>4</v>
      </c>
      <c r="F165" s="52">
        <v>4</v>
      </c>
      <c r="G165" s="52">
        <v>4</v>
      </c>
      <c r="H165" s="52">
        <v>4</v>
      </c>
      <c r="I165" s="52">
        <v>4</v>
      </c>
      <c r="J165" s="52">
        <v>4</v>
      </c>
      <c r="K165" s="52">
        <v>4</v>
      </c>
      <c r="L165" s="52">
        <v>4</v>
      </c>
      <c r="M165" s="52">
        <v>4</v>
      </c>
      <c r="N165" s="60">
        <v>4</v>
      </c>
      <c r="O165" s="27">
        <f>SUM(C165:N165)</f>
        <v>48</v>
      </c>
    </row>
    <row r="166" spans="1:15" ht="15">
      <c r="A166" s="13" t="s">
        <v>23</v>
      </c>
      <c r="B166" s="14" t="s">
        <v>7</v>
      </c>
      <c r="C166" s="55">
        <v>1278380</v>
      </c>
      <c r="D166" s="55">
        <v>1305770</v>
      </c>
      <c r="E166" s="55">
        <v>807930</v>
      </c>
      <c r="F166" s="55">
        <v>936810</v>
      </c>
      <c r="G166" s="55">
        <v>1277175</v>
      </c>
      <c r="H166" s="55">
        <v>1467220</v>
      </c>
      <c r="I166" s="55">
        <v>654825</v>
      </c>
      <c r="J166" s="55">
        <v>716875</v>
      </c>
      <c r="K166" s="55">
        <v>1726320</v>
      </c>
      <c r="L166" s="55">
        <v>1515385</v>
      </c>
      <c r="M166" s="55">
        <v>1476050</v>
      </c>
      <c r="N166" s="56">
        <v>2360490</v>
      </c>
      <c r="O166" s="19">
        <f>SUM(C166:N166)</f>
        <v>15523230</v>
      </c>
    </row>
    <row r="167" spans="1:15" ht="15">
      <c r="A167" s="13" t="s">
        <v>23</v>
      </c>
      <c r="B167" s="14" t="s">
        <v>0</v>
      </c>
      <c r="C167" s="55">
        <v>-40301.05</v>
      </c>
      <c r="D167" s="55">
        <v>57137.1</v>
      </c>
      <c r="E167" s="55">
        <v>63718.25</v>
      </c>
      <c r="F167" s="55">
        <v>118050.96</v>
      </c>
      <c r="G167" s="55">
        <v>7146.1</v>
      </c>
      <c r="H167" s="55">
        <v>107639.33</v>
      </c>
      <c r="I167" s="55">
        <v>-10078.33</v>
      </c>
      <c r="J167" s="55">
        <v>54733.37</v>
      </c>
      <c r="K167" s="55">
        <v>5663.99</v>
      </c>
      <c r="L167" s="55">
        <v>138468.01</v>
      </c>
      <c r="M167" s="55">
        <v>114248.34</v>
      </c>
      <c r="N167" s="56">
        <v>111498.21</v>
      </c>
      <c r="O167" s="19">
        <f>SUM(C167:N167)</f>
        <v>727924.2799999999</v>
      </c>
    </row>
    <row r="168" spans="1:15" ht="15">
      <c r="A168" s="13" t="s">
        <v>23</v>
      </c>
      <c r="B168" s="14" t="s">
        <v>8</v>
      </c>
      <c r="C168" s="55">
        <v>-325.01</v>
      </c>
      <c r="D168" s="55">
        <v>460.78</v>
      </c>
      <c r="E168" s="55">
        <v>530.99</v>
      </c>
      <c r="F168" s="55">
        <v>952.02</v>
      </c>
      <c r="G168" s="55">
        <v>59.55</v>
      </c>
      <c r="H168" s="55">
        <v>868.06</v>
      </c>
      <c r="I168" s="55">
        <v>-81.28</v>
      </c>
      <c r="J168" s="55">
        <v>471.84</v>
      </c>
      <c r="K168" s="55">
        <v>45.68</v>
      </c>
      <c r="L168" s="55">
        <v>1153.9</v>
      </c>
      <c r="M168" s="55">
        <v>1020.07</v>
      </c>
      <c r="N168" s="56">
        <v>929.15</v>
      </c>
      <c r="O168" s="19">
        <f>SUM(O167/O165/O215)</f>
        <v>498.5782739726027</v>
      </c>
    </row>
    <row r="169" spans="1:15" ht="15">
      <c r="A169" s="13" t="s">
        <v>23</v>
      </c>
      <c r="B169" s="14" t="s">
        <v>9</v>
      </c>
      <c r="C169" s="51">
        <v>-0.0315</v>
      </c>
      <c r="D169" s="51">
        <v>0.0438</v>
      </c>
      <c r="E169" s="51">
        <v>0.0789</v>
      </c>
      <c r="F169" s="51">
        <v>0.126</v>
      </c>
      <c r="G169" s="51">
        <v>0.005600000000000001</v>
      </c>
      <c r="H169" s="51">
        <v>0.07339999999999999</v>
      </c>
      <c r="I169" s="51">
        <v>-0.0154</v>
      </c>
      <c r="J169" s="51">
        <v>0.07629999999999999</v>
      </c>
      <c r="K169" s="51">
        <v>0.0033</v>
      </c>
      <c r="L169" s="51">
        <v>0.09140000000000001</v>
      </c>
      <c r="M169" s="51">
        <v>0.0774</v>
      </c>
      <c r="N169" s="59">
        <v>0.0472</v>
      </c>
      <c r="O169" s="20">
        <f>SUM(O167/O166)</f>
        <v>0.04689257841312664</v>
      </c>
    </row>
    <row r="170" spans="1:15" ht="15">
      <c r="A170" s="21"/>
      <c r="B170" s="2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7"/>
      <c r="O170" s="20"/>
    </row>
    <row r="171" spans="1:15" ht="15">
      <c r="A171" s="13" t="s">
        <v>23</v>
      </c>
      <c r="B171" s="24" t="s">
        <v>39</v>
      </c>
      <c r="C171" s="52">
        <v>649</v>
      </c>
      <c r="D171" s="52">
        <v>653</v>
      </c>
      <c r="E171" s="52">
        <v>646</v>
      </c>
      <c r="F171" s="52">
        <v>644</v>
      </c>
      <c r="G171" s="52">
        <v>640</v>
      </c>
      <c r="H171" s="52">
        <v>642</v>
      </c>
      <c r="I171" s="52">
        <v>638</v>
      </c>
      <c r="J171" s="52">
        <v>631</v>
      </c>
      <c r="K171" s="52">
        <v>633</v>
      </c>
      <c r="L171" s="52">
        <v>634</v>
      </c>
      <c r="M171" s="52">
        <v>631</v>
      </c>
      <c r="N171" s="60">
        <v>632</v>
      </c>
      <c r="O171" s="27">
        <f>SUM(C171:N171)</f>
        <v>7673</v>
      </c>
    </row>
    <row r="172" spans="1:15" ht="15">
      <c r="A172" s="13" t="s">
        <v>23</v>
      </c>
      <c r="B172" s="14" t="s">
        <v>7</v>
      </c>
      <c r="C172" s="55">
        <v>38351330.97</v>
      </c>
      <c r="D172" s="55">
        <v>36619153.57</v>
      </c>
      <c r="E172" s="55">
        <v>38566447.45</v>
      </c>
      <c r="F172" s="55">
        <v>34334964.49</v>
      </c>
      <c r="G172" s="55">
        <v>27372048.98</v>
      </c>
      <c r="H172" s="55">
        <v>30151990.08</v>
      </c>
      <c r="I172" s="55">
        <v>30574322.12</v>
      </c>
      <c r="J172" s="55">
        <v>32716937.98</v>
      </c>
      <c r="K172" s="55">
        <v>32160758.37</v>
      </c>
      <c r="L172" s="55">
        <v>32277711.88</v>
      </c>
      <c r="M172" s="55">
        <v>34580916.23</v>
      </c>
      <c r="N172" s="56">
        <v>34181627.76</v>
      </c>
      <c r="O172" s="19">
        <f>SUM(C172:N172)</f>
        <v>401888209.88</v>
      </c>
    </row>
    <row r="173" spans="1:15" ht="15">
      <c r="A173" s="13" t="s">
        <v>23</v>
      </c>
      <c r="B173" s="14" t="s">
        <v>0</v>
      </c>
      <c r="C173" s="55">
        <v>1840398.32</v>
      </c>
      <c r="D173" s="55">
        <v>1796854.93</v>
      </c>
      <c r="E173" s="55">
        <v>1718736.15</v>
      </c>
      <c r="F173" s="55">
        <v>1670420.69</v>
      </c>
      <c r="G173" s="55">
        <v>1260223.33</v>
      </c>
      <c r="H173" s="55">
        <v>1383342.34</v>
      </c>
      <c r="I173" s="55">
        <v>1246864.18</v>
      </c>
      <c r="J173" s="55">
        <v>1627495.59</v>
      </c>
      <c r="K173" s="55">
        <v>1419598.54</v>
      </c>
      <c r="L173" s="55">
        <v>1439976.42</v>
      </c>
      <c r="M173" s="55">
        <v>1625870.32</v>
      </c>
      <c r="N173" s="56">
        <v>1498463.64</v>
      </c>
      <c r="O173" s="19">
        <f>SUM(C173:N173)</f>
        <v>18528244.45</v>
      </c>
    </row>
    <row r="174" spans="1:15" ht="15">
      <c r="A174" s="13" t="s">
        <v>23</v>
      </c>
      <c r="B174" s="14" t="s">
        <v>8</v>
      </c>
      <c r="C174" s="55">
        <v>91.48</v>
      </c>
      <c r="D174" s="55">
        <v>88.76</v>
      </c>
      <c r="E174" s="55">
        <v>88.69</v>
      </c>
      <c r="F174" s="55">
        <v>83.67</v>
      </c>
      <c r="G174" s="55">
        <v>65.64</v>
      </c>
      <c r="H174" s="55">
        <v>69.51</v>
      </c>
      <c r="I174" s="55">
        <v>63.04</v>
      </c>
      <c r="J174" s="55">
        <v>88.94</v>
      </c>
      <c r="K174" s="55">
        <v>72.34</v>
      </c>
      <c r="L174" s="55">
        <v>75.71</v>
      </c>
      <c r="M174" s="55">
        <v>83.11795511476919</v>
      </c>
      <c r="N174" s="56">
        <v>79.03</v>
      </c>
      <c r="O174" s="19">
        <f>SUM(O173/O171/O215)</f>
        <v>79.38847422647282</v>
      </c>
    </row>
    <row r="175" spans="1:15" ht="15">
      <c r="A175" s="13" t="s">
        <v>23</v>
      </c>
      <c r="B175" s="14" t="s">
        <v>9</v>
      </c>
      <c r="C175" s="51">
        <v>0.0479</v>
      </c>
      <c r="D175" s="51">
        <v>0.049</v>
      </c>
      <c r="E175" s="51">
        <v>0.044500000000000005</v>
      </c>
      <c r="F175" s="51">
        <v>0.0486</v>
      </c>
      <c r="G175" s="51">
        <v>0.046</v>
      </c>
      <c r="H175" s="51">
        <v>0.0458</v>
      </c>
      <c r="I175" s="51">
        <v>0.0407</v>
      </c>
      <c r="J175" s="51">
        <v>0.049699999999999994</v>
      </c>
      <c r="K175" s="51">
        <v>0.0441</v>
      </c>
      <c r="L175" s="51">
        <v>0.0446</v>
      </c>
      <c r="M175" s="51">
        <v>0.047</v>
      </c>
      <c r="N175" s="59">
        <v>0.0438</v>
      </c>
      <c r="O175" s="20">
        <f>SUM(O173/O172)</f>
        <v>0.04610298086508275</v>
      </c>
    </row>
    <row r="176" spans="1:15" ht="15">
      <c r="A176" s="21"/>
      <c r="B176" s="2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7"/>
      <c r="O176" s="20"/>
    </row>
    <row r="177" spans="1:15" ht="15">
      <c r="A177" s="13" t="s">
        <v>23</v>
      </c>
      <c r="B177" s="24" t="s">
        <v>16</v>
      </c>
      <c r="C177" s="40">
        <f>SUM(C181+C187+C193+C199+C203)</f>
        <v>67</v>
      </c>
      <c r="D177" s="40">
        <v>67</v>
      </c>
      <c r="E177" s="40">
        <v>67</v>
      </c>
      <c r="F177" s="40">
        <v>67</v>
      </c>
      <c r="G177" s="40">
        <v>67</v>
      </c>
      <c r="H177" s="40">
        <v>67</v>
      </c>
      <c r="I177" s="40">
        <v>66</v>
      </c>
      <c r="J177" s="40">
        <v>66</v>
      </c>
      <c r="K177" s="40">
        <v>66</v>
      </c>
      <c r="L177" s="40">
        <v>67</v>
      </c>
      <c r="M177" s="40">
        <v>66</v>
      </c>
      <c r="N177" s="60">
        <v>66</v>
      </c>
      <c r="O177" s="27">
        <f>SUM(C177:N177)</f>
        <v>799</v>
      </c>
    </row>
    <row r="178" spans="1:15" ht="15">
      <c r="A178" s="13" t="s">
        <v>23</v>
      </c>
      <c r="B178" s="14" t="s">
        <v>0</v>
      </c>
      <c r="C178" s="56">
        <f>SUM(C183+C189+C195+C200+C205)</f>
        <v>982816.55</v>
      </c>
      <c r="D178" s="56">
        <v>1031558.19</v>
      </c>
      <c r="E178" s="56">
        <v>953224.23</v>
      </c>
      <c r="F178" s="56">
        <v>1025299.63</v>
      </c>
      <c r="G178" s="56">
        <v>839339.81</v>
      </c>
      <c r="H178" s="56">
        <v>819251.05</v>
      </c>
      <c r="I178" s="56">
        <v>918607.19</v>
      </c>
      <c r="J178" s="56">
        <v>925177.75</v>
      </c>
      <c r="K178" s="56">
        <v>900637.5</v>
      </c>
      <c r="L178" s="56">
        <v>801779.54</v>
      </c>
      <c r="M178" s="56">
        <v>997337.76</v>
      </c>
      <c r="N178" s="56">
        <v>956864.94</v>
      </c>
      <c r="O178" s="19">
        <f>SUM(C178:N178)</f>
        <v>11151894.14</v>
      </c>
    </row>
    <row r="179" spans="1:15" ht="15">
      <c r="A179" s="13" t="s">
        <v>23</v>
      </c>
      <c r="B179" s="14" t="s">
        <v>8</v>
      </c>
      <c r="C179" s="41">
        <f>C178/C177/31</f>
        <v>473.19044294655754</v>
      </c>
      <c r="D179" s="41">
        <v>496.66</v>
      </c>
      <c r="E179" s="41">
        <v>474.24</v>
      </c>
      <c r="F179" s="41">
        <v>493.64</v>
      </c>
      <c r="G179" s="41">
        <v>417.58</v>
      </c>
      <c r="H179" s="41">
        <v>394.44</v>
      </c>
      <c r="I179" s="41">
        <v>448.98</v>
      </c>
      <c r="J179" s="41">
        <v>483.37</v>
      </c>
      <c r="K179" s="41">
        <v>440.19</v>
      </c>
      <c r="L179" s="41">
        <v>398.9</v>
      </c>
      <c r="M179" s="41">
        <v>487.4573607038123</v>
      </c>
      <c r="N179" s="56">
        <v>483.27</v>
      </c>
      <c r="O179" s="29">
        <f>SUM(O178/O177/O215)</f>
        <v>458.87060771169445</v>
      </c>
    </row>
    <row r="180" spans="1:15" ht="15">
      <c r="A180" s="13"/>
      <c r="B180" s="2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57"/>
      <c r="O180" s="23"/>
    </row>
    <row r="181" spans="1:15" ht="15">
      <c r="A181" s="13" t="s">
        <v>23</v>
      </c>
      <c r="B181" s="24" t="s">
        <v>17</v>
      </c>
      <c r="C181" s="52">
        <v>34</v>
      </c>
      <c r="D181" s="52">
        <v>34</v>
      </c>
      <c r="E181" s="52">
        <v>35</v>
      </c>
      <c r="F181" s="52">
        <v>34</v>
      </c>
      <c r="G181" s="52">
        <v>35</v>
      </c>
      <c r="H181" s="52">
        <v>34</v>
      </c>
      <c r="I181" s="52">
        <v>34</v>
      </c>
      <c r="J181" s="52">
        <v>34</v>
      </c>
      <c r="K181" s="52">
        <v>33</v>
      </c>
      <c r="L181" s="52">
        <v>33</v>
      </c>
      <c r="M181" s="52">
        <v>33</v>
      </c>
      <c r="N181" s="60">
        <v>33</v>
      </c>
      <c r="O181" s="27">
        <f>SUM(C181:N181)</f>
        <v>406</v>
      </c>
    </row>
    <row r="182" spans="1:15" ht="15">
      <c r="A182" s="13" t="s">
        <v>23</v>
      </c>
      <c r="B182" s="24" t="s">
        <v>18</v>
      </c>
      <c r="C182" s="55">
        <v>2319925</v>
      </c>
      <c r="D182" s="55">
        <v>2592367.2</v>
      </c>
      <c r="E182" s="55">
        <v>2354515.25</v>
      </c>
      <c r="F182" s="55">
        <v>2634702</v>
      </c>
      <c r="G182" s="55">
        <v>2030996.25</v>
      </c>
      <c r="H182" s="55">
        <v>2018280.5</v>
      </c>
      <c r="I182" s="55">
        <v>2043067.5</v>
      </c>
      <c r="J182" s="55">
        <v>2242098.5</v>
      </c>
      <c r="K182" s="55">
        <v>2069118.75</v>
      </c>
      <c r="L182" s="55">
        <v>2005900</v>
      </c>
      <c r="M182" s="55">
        <v>2503373.5</v>
      </c>
      <c r="N182" s="56">
        <v>2068662</v>
      </c>
      <c r="O182" s="19">
        <f>SUM(C182:N182)</f>
        <v>26883006.45</v>
      </c>
    </row>
    <row r="183" spans="1:15" ht="15">
      <c r="A183" s="13" t="s">
        <v>23</v>
      </c>
      <c r="B183" s="14" t="s">
        <v>0</v>
      </c>
      <c r="C183" s="55">
        <v>451777.5</v>
      </c>
      <c r="D183" s="55">
        <v>532253.95</v>
      </c>
      <c r="E183" s="55">
        <v>481441.5</v>
      </c>
      <c r="F183" s="55">
        <v>489491.5</v>
      </c>
      <c r="G183" s="55">
        <v>441268.5</v>
      </c>
      <c r="H183" s="55">
        <v>368175</v>
      </c>
      <c r="I183" s="55">
        <v>444672</v>
      </c>
      <c r="J183" s="55">
        <v>452515.75</v>
      </c>
      <c r="K183" s="55">
        <v>458130</v>
      </c>
      <c r="L183" s="55">
        <v>397333.99</v>
      </c>
      <c r="M183" s="55">
        <v>570767.5</v>
      </c>
      <c r="N183" s="56">
        <v>479693.75</v>
      </c>
      <c r="O183" s="19">
        <f>SUM(C183:N183)</f>
        <v>5567520.94</v>
      </c>
    </row>
    <row r="184" spans="1:15" ht="15">
      <c r="A184" s="13" t="s">
        <v>23</v>
      </c>
      <c r="B184" s="14" t="s">
        <v>8</v>
      </c>
      <c r="C184" s="55">
        <v>428.63</v>
      </c>
      <c r="D184" s="55">
        <v>504.98</v>
      </c>
      <c r="E184" s="55">
        <v>458.52</v>
      </c>
      <c r="F184" s="55">
        <v>464.41</v>
      </c>
      <c r="G184" s="55">
        <v>420.26</v>
      </c>
      <c r="H184" s="55">
        <v>349.31</v>
      </c>
      <c r="I184" s="55">
        <v>421.89</v>
      </c>
      <c r="J184" s="55">
        <v>458.94</v>
      </c>
      <c r="K184" s="55">
        <v>447.83</v>
      </c>
      <c r="L184" s="55">
        <v>401.35</v>
      </c>
      <c r="M184" s="55">
        <v>557.9349951124145</v>
      </c>
      <c r="N184" s="56">
        <v>484.54</v>
      </c>
      <c r="O184" s="19">
        <f>SUM(O183/O181/O215)</f>
        <v>450.84183332208653</v>
      </c>
    </row>
    <row r="185" spans="1:15" ht="15">
      <c r="A185" s="13" t="s">
        <v>23</v>
      </c>
      <c r="B185" s="14" t="s">
        <v>9</v>
      </c>
      <c r="C185" s="51">
        <v>0.19469999999999998</v>
      </c>
      <c r="D185" s="51">
        <v>0.2053</v>
      </c>
      <c r="E185" s="51">
        <v>0.20440000000000003</v>
      </c>
      <c r="F185" s="51">
        <v>0.1857</v>
      </c>
      <c r="G185" s="51">
        <v>0.21719999999999998</v>
      </c>
      <c r="H185" s="51">
        <v>0.18239999999999998</v>
      </c>
      <c r="I185" s="51">
        <v>0.21760000000000002</v>
      </c>
      <c r="J185" s="51">
        <v>0.2018</v>
      </c>
      <c r="K185" s="51">
        <v>0.2214</v>
      </c>
      <c r="L185" s="51">
        <v>0.198</v>
      </c>
      <c r="M185" s="51">
        <v>0.2279</v>
      </c>
      <c r="N185" s="59">
        <v>0.2318</v>
      </c>
      <c r="O185" s="20">
        <f>SUM(O183/O182)</f>
        <v>0.20710187122690663</v>
      </c>
    </row>
    <row r="186" spans="1:15" ht="15">
      <c r="A186" s="21"/>
      <c r="B186" s="2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7"/>
      <c r="O186" s="23"/>
    </row>
    <row r="187" spans="1:15" ht="15">
      <c r="A187" s="13" t="s">
        <v>23</v>
      </c>
      <c r="B187" s="24" t="s">
        <v>42</v>
      </c>
      <c r="C187" s="52">
        <v>4</v>
      </c>
      <c r="D187" s="52">
        <v>4</v>
      </c>
      <c r="E187" s="52">
        <v>4</v>
      </c>
      <c r="F187" s="52">
        <v>4</v>
      </c>
      <c r="G187" s="52">
        <v>4</v>
      </c>
      <c r="H187" s="52">
        <v>4</v>
      </c>
      <c r="I187" s="52">
        <v>4</v>
      </c>
      <c r="J187" s="52">
        <v>4</v>
      </c>
      <c r="K187" s="52">
        <v>4</v>
      </c>
      <c r="L187" s="52">
        <v>4</v>
      </c>
      <c r="M187" s="52">
        <v>4</v>
      </c>
      <c r="N187" s="60">
        <v>4</v>
      </c>
      <c r="O187" s="27">
        <f>SUM(C187:N187)</f>
        <v>48</v>
      </c>
    </row>
    <row r="188" spans="1:15" ht="15">
      <c r="A188" s="13" t="s">
        <v>23</v>
      </c>
      <c r="B188" s="24" t="s">
        <v>43</v>
      </c>
      <c r="C188" s="55">
        <v>724381</v>
      </c>
      <c r="D188" s="55">
        <v>736280.75</v>
      </c>
      <c r="E188" s="55">
        <v>660825.05</v>
      </c>
      <c r="F188" s="55">
        <v>679097.25</v>
      </c>
      <c r="G188" s="55">
        <v>530824.75</v>
      </c>
      <c r="H188" s="55">
        <v>601165</v>
      </c>
      <c r="I188" s="55">
        <v>687442</v>
      </c>
      <c r="J188" s="55">
        <v>624309.5</v>
      </c>
      <c r="K188" s="55">
        <v>573667.5</v>
      </c>
      <c r="L188" s="55">
        <v>685763</v>
      </c>
      <c r="M188" s="55">
        <v>669079.51</v>
      </c>
      <c r="N188" s="56">
        <v>650709.5</v>
      </c>
      <c r="O188" s="19">
        <f>SUM(C188:N188)</f>
        <v>7823544.81</v>
      </c>
    </row>
    <row r="189" spans="1:15" ht="15">
      <c r="A189" s="13" t="s">
        <v>23</v>
      </c>
      <c r="B189" s="14" t="s">
        <v>0</v>
      </c>
      <c r="C189" s="55">
        <v>187138.75</v>
      </c>
      <c r="D189" s="55">
        <v>167792.5</v>
      </c>
      <c r="E189" s="55">
        <v>164078.55</v>
      </c>
      <c r="F189" s="55">
        <v>171670.75</v>
      </c>
      <c r="G189" s="55">
        <v>109676.75</v>
      </c>
      <c r="H189" s="55">
        <v>152262.75</v>
      </c>
      <c r="I189" s="55">
        <v>158999.75</v>
      </c>
      <c r="J189" s="55">
        <v>183498</v>
      </c>
      <c r="K189" s="55">
        <v>159970</v>
      </c>
      <c r="L189" s="55">
        <v>139859.75</v>
      </c>
      <c r="M189" s="55">
        <v>100656.26</v>
      </c>
      <c r="N189" s="56">
        <v>178224.25</v>
      </c>
      <c r="O189" s="19">
        <f>SUM(C189:N189)</f>
        <v>1873828.06</v>
      </c>
    </row>
    <row r="190" spans="1:15" ht="15">
      <c r="A190" s="13" t="s">
        <v>23</v>
      </c>
      <c r="B190" s="14" t="s">
        <v>8</v>
      </c>
      <c r="C190" s="55">
        <v>1509.18</v>
      </c>
      <c r="D190" s="55">
        <v>1353.17</v>
      </c>
      <c r="E190" s="55">
        <v>1367.32</v>
      </c>
      <c r="F190" s="55">
        <v>1384.44</v>
      </c>
      <c r="G190" s="55">
        <v>913.97</v>
      </c>
      <c r="H190" s="55">
        <v>1227.93</v>
      </c>
      <c r="I190" s="55">
        <v>1282.26</v>
      </c>
      <c r="J190" s="55">
        <v>1581.88</v>
      </c>
      <c r="K190" s="55">
        <v>1290.08</v>
      </c>
      <c r="L190" s="55">
        <v>1165.5</v>
      </c>
      <c r="M190" s="55">
        <v>811.7440322580645</v>
      </c>
      <c r="N190" s="56">
        <v>1485.2</v>
      </c>
      <c r="O190" s="19">
        <f>SUM(O189/O187/O215)</f>
        <v>1283.4438767123288</v>
      </c>
    </row>
    <row r="191" spans="1:15" ht="15">
      <c r="A191" s="13" t="s">
        <v>23</v>
      </c>
      <c r="B191" s="14" t="s">
        <v>9</v>
      </c>
      <c r="C191" s="51">
        <v>0.2583</v>
      </c>
      <c r="D191" s="51">
        <v>0.2278</v>
      </c>
      <c r="E191" s="51">
        <v>0.2482</v>
      </c>
      <c r="F191" s="51">
        <v>0.2527</v>
      </c>
      <c r="G191" s="51">
        <v>0.2066</v>
      </c>
      <c r="H191" s="51">
        <v>0.2532</v>
      </c>
      <c r="I191" s="51">
        <v>0.23120000000000002</v>
      </c>
      <c r="J191" s="51">
        <v>0.2939</v>
      </c>
      <c r="K191" s="51">
        <v>0.2788</v>
      </c>
      <c r="L191" s="51">
        <v>0.2039</v>
      </c>
      <c r="M191" s="51">
        <v>0.15039999999999998</v>
      </c>
      <c r="N191" s="59">
        <v>0.2738</v>
      </c>
      <c r="O191" s="20">
        <f>SUM(O189/O188)</f>
        <v>0.2395113858880039</v>
      </c>
    </row>
    <row r="192" spans="1:15" ht="15">
      <c r="A192" s="21"/>
      <c r="B192" s="2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7"/>
      <c r="O192" s="23"/>
    </row>
    <row r="193" spans="1:15" ht="15">
      <c r="A193" s="13" t="s">
        <v>23</v>
      </c>
      <c r="B193" s="14" t="s">
        <v>36</v>
      </c>
      <c r="C193" s="52">
        <v>9</v>
      </c>
      <c r="D193" s="52">
        <v>9</v>
      </c>
      <c r="E193" s="52">
        <v>8</v>
      </c>
      <c r="F193" s="52">
        <v>9</v>
      </c>
      <c r="G193" s="52">
        <v>9</v>
      </c>
      <c r="H193" s="52">
        <v>9</v>
      </c>
      <c r="I193" s="52">
        <v>9</v>
      </c>
      <c r="J193" s="52">
        <v>9</v>
      </c>
      <c r="K193" s="52">
        <v>10</v>
      </c>
      <c r="L193" s="52">
        <v>10</v>
      </c>
      <c r="M193" s="52">
        <v>10</v>
      </c>
      <c r="N193" s="60">
        <v>10</v>
      </c>
      <c r="O193" s="27">
        <f>SUM(C193:N193)</f>
        <v>111</v>
      </c>
    </row>
    <row r="194" spans="1:15" ht="15">
      <c r="A194" s="13" t="s">
        <v>23</v>
      </c>
      <c r="B194" s="31" t="s">
        <v>37</v>
      </c>
      <c r="C194" s="55">
        <v>473190.5</v>
      </c>
      <c r="D194" s="55">
        <v>499261.5</v>
      </c>
      <c r="E194" s="55">
        <v>459344.5</v>
      </c>
      <c r="F194" s="55">
        <v>439387.5</v>
      </c>
      <c r="G194" s="55">
        <v>381656.5</v>
      </c>
      <c r="H194" s="55">
        <v>326833</v>
      </c>
      <c r="I194" s="55">
        <v>374535</v>
      </c>
      <c r="J194" s="55">
        <v>402382</v>
      </c>
      <c r="K194" s="55">
        <v>396473.5</v>
      </c>
      <c r="L194" s="55">
        <v>376063.5</v>
      </c>
      <c r="M194" s="55">
        <v>419357</v>
      </c>
      <c r="N194" s="56">
        <v>415347.5</v>
      </c>
      <c r="O194" s="19">
        <f>SUM(C194:N194)</f>
        <v>4963832</v>
      </c>
    </row>
    <row r="195" spans="1:15" ht="15">
      <c r="A195" s="13" t="s">
        <v>23</v>
      </c>
      <c r="B195" s="31" t="s">
        <v>0</v>
      </c>
      <c r="C195" s="55">
        <v>139783.8</v>
      </c>
      <c r="D195" s="55">
        <v>134413.74</v>
      </c>
      <c r="E195" s="55">
        <v>127969.68</v>
      </c>
      <c r="F195" s="55">
        <v>112595.38</v>
      </c>
      <c r="G195" s="55">
        <v>122280.06</v>
      </c>
      <c r="H195" s="55">
        <v>93267.3</v>
      </c>
      <c r="I195" s="55">
        <v>106695.44</v>
      </c>
      <c r="J195" s="55">
        <v>92312</v>
      </c>
      <c r="K195" s="55">
        <v>137426</v>
      </c>
      <c r="L195" s="55">
        <v>93538.8</v>
      </c>
      <c r="M195" s="55">
        <v>118639.5</v>
      </c>
      <c r="N195" s="56">
        <v>93281.94</v>
      </c>
      <c r="O195" s="19">
        <f>SUM(C195:N195)</f>
        <v>1372203.64</v>
      </c>
    </row>
    <row r="196" spans="1:15" ht="15">
      <c r="A196" s="13" t="s">
        <v>23</v>
      </c>
      <c r="B196" s="14" t="s">
        <v>8</v>
      </c>
      <c r="C196" s="55">
        <v>501.02</v>
      </c>
      <c r="D196" s="55">
        <v>481.77</v>
      </c>
      <c r="E196" s="55">
        <v>533.21</v>
      </c>
      <c r="F196" s="55">
        <v>403.57</v>
      </c>
      <c r="G196" s="55">
        <v>452.89</v>
      </c>
      <c r="H196" s="55">
        <v>334.29</v>
      </c>
      <c r="I196" s="55">
        <v>382.42</v>
      </c>
      <c r="J196" s="55">
        <v>353.69</v>
      </c>
      <c r="K196" s="55">
        <v>443.31</v>
      </c>
      <c r="L196" s="55">
        <v>311.8</v>
      </c>
      <c r="M196" s="55">
        <v>382.708064516129</v>
      </c>
      <c r="N196" s="56">
        <v>310.94</v>
      </c>
      <c r="O196" s="19">
        <f>SUM(O195/O193/O215)</f>
        <v>406.4283272861902</v>
      </c>
    </row>
    <row r="197" spans="1:15" ht="15">
      <c r="A197" s="13" t="s">
        <v>23</v>
      </c>
      <c r="B197" s="14" t="s">
        <v>9</v>
      </c>
      <c r="C197" s="51">
        <v>0.2954</v>
      </c>
      <c r="D197" s="51">
        <v>0.2692</v>
      </c>
      <c r="E197" s="51">
        <v>0.2785</v>
      </c>
      <c r="F197" s="51">
        <v>0.2562</v>
      </c>
      <c r="G197" s="51">
        <v>0.32030000000000003</v>
      </c>
      <c r="H197" s="51">
        <v>0.2853</v>
      </c>
      <c r="I197" s="51">
        <v>0.2848</v>
      </c>
      <c r="J197" s="51">
        <v>0.22940000000000002</v>
      </c>
      <c r="K197" s="51">
        <v>0.34659999999999996</v>
      </c>
      <c r="L197" s="51">
        <v>0.2487</v>
      </c>
      <c r="M197" s="51">
        <v>0.2829</v>
      </c>
      <c r="N197" s="59">
        <v>0.2245</v>
      </c>
      <c r="O197" s="20">
        <f>SUM(O195/O194)</f>
        <v>0.2764403871847395</v>
      </c>
    </row>
    <row r="198" spans="1:15" ht="15">
      <c r="A198" s="21"/>
      <c r="B198" s="2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7"/>
      <c r="O198" s="23"/>
    </row>
    <row r="199" spans="1:15" ht="15">
      <c r="A199" s="13" t="s">
        <v>23</v>
      </c>
      <c r="B199" s="31" t="s">
        <v>35</v>
      </c>
      <c r="C199" s="52">
        <v>14</v>
      </c>
      <c r="D199" s="52">
        <v>14</v>
      </c>
      <c r="E199" s="52">
        <v>14</v>
      </c>
      <c r="F199" s="52">
        <v>14</v>
      </c>
      <c r="G199" s="52">
        <v>13</v>
      </c>
      <c r="H199" s="52">
        <v>14</v>
      </c>
      <c r="I199" s="52">
        <v>13</v>
      </c>
      <c r="J199" s="52">
        <v>13</v>
      </c>
      <c r="K199" s="52">
        <v>13</v>
      </c>
      <c r="L199" s="52">
        <v>14</v>
      </c>
      <c r="M199" s="52">
        <v>13</v>
      </c>
      <c r="N199" s="60">
        <v>13</v>
      </c>
      <c r="O199" s="27">
        <f>SUM(C199:N199)</f>
        <v>162</v>
      </c>
    </row>
    <row r="200" spans="1:15" ht="15">
      <c r="A200" s="13" t="s">
        <v>23</v>
      </c>
      <c r="B200" s="31" t="s">
        <v>0</v>
      </c>
      <c r="C200" s="55">
        <v>108740</v>
      </c>
      <c r="D200" s="55">
        <v>124358</v>
      </c>
      <c r="E200" s="55">
        <v>100223</v>
      </c>
      <c r="F200" s="55">
        <v>112226</v>
      </c>
      <c r="G200" s="55">
        <v>92051</v>
      </c>
      <c r="H200" s="55">
        <v>96152</v>
      </c>
      <c r="I200" s="55">
        <v>107819</v>
      </c>
      <c r="J200" s="55">
        <v>97262</v>
      </c>
      <c r="K200" s="55">
        <v>90978</v>
      </c>
      <c r="L200" s="55">
        <v>91115</v>
      </c>
      <c r="M200" s="55">
        <v>92385</v>
      </c>
      <c r="N200" s="56">
        <v>96872</v>
      </c>
      <c r="O200" s="19">
        <f>SUM(C200:N200)</f>
        <v>1210181</v>
      </c>
    </row>
    <row r="201" spans="1:15" ht="15">
      <c r="A201" s="13" t="s">
        <v>23</v>
      </c>
      <c r="B201" s="31" t="s">
        <v>8</v>
      </c>
      <c r="C201" s="55">
        <v>250.55</v>
      </c>
      <c r="D201" s="55">
        <v>286.54</v>
      </c>
      <c r="E201" s="55">
        <v>238.63</v>
      </c>
      <c r="F201" s="55">
        <v>258.59</v>
      </c>
      <c r="G201" s="55">
        <v>236.03</v>
      </c>
      <c r="H201" s="55">
        <v>221.55</v>
      </c>
      <c r="I201" s="55">
        <v>267.54</v>
      </c>
      <c r="J201" s="55">
        <v>257.99</v>
      </c>
      <c r="K201" s="55">
        <v>225.75</v>
      </c>
      <c r="L201" s="55">
        <v>216.94</v>
      </c>
      <c r="M201" s="55">
        <v>253.8</v>
      </c>
      <c r="N201" s="56">
        <v>248.39</v>
      </c>
      <c r="O201" s="19">
        <f>SUM(O200/O199/O215)</f>
        <v>245.59736174530696</v>
      </c>
    </row>
    <row r="202" spans="1:15" ht="15">
      <c r="A202" s="21"/>
      <c r="B202" s="21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7"/>
      <c r="O202" s="33"/>
    </row>
    <row r="203" spans="1:15" ht="15">
      <c r="A203" s="13" t="s">
        <v>23</v>
      </c>
      <c r="B203" s="14" t="s">
        <v>44</v>
      </c>
      <c r="C203" s="52">
        <v>6</v>
      </c>
      <c r="D203" s="52">
        <v>6</v>
      </c>
      <c r="E203" s="52">
        <v>6</v>
      </c>
      <c r="F203" s="52">
        <v>6</v>
      </c>
      <c r="G203" s="52">
        <v>6</v>
      </c>
      <c r="H203" s="52">
        <v>6</v>
      </c>
      <c r="I203" s="52">
        <v>6</v>
      </c>
      <c r="J203" s="52">
        <v>6</v>
      </c>
      <c r="K203" s="52">
        <v>6</v>
      </c>
      <c r="L203" s="52">
        <v>6</v>
      </c>
      <c r="M203" s="52">
        <v>6</v>
      </c>
      <c r="N203" s="60">
        <v>6</v>
      </c>
      <c r="O203" s="27">
        <f>SUM(C203:N203)</f>
        <v>72</v>
      </c>
    </row>
    <row r="204" spans="1:15" ht="15">
      <c r="A204" s="13" t="s">
        <v>23</v>
      </c>
      <c r="B204" s="31" t="s">
        <v>45</v>
      </c>
      <c r="C204" s="55">
        <v>355233.5</v>
      </c>
      <c r="D204" s="55">
        <v>371642</v>
      </c>
      <c r="E204" s="55">
        <v>343879.5</v>
      </c>
      <c r="F204" s="55">
        <v>417263</v>
      </c>
      <c r="G204" s="55">
        <v>314042.5</v>
      </c>
      <c r="H204" s="55">
        <v>330966</v>
      </c>
      <c r="I204" s="55">
        <v>339126</v>
      </c>
      <c r="J204" s="55">
        <v>339027</v>
      </c>
      <c r="K204" s="55">
        <v>381396.5</v>
      </c>
      <c r="L204" s="55">
        <v>310049</v>
      </c>
      <c r="M204" s="55">
        <v>449565.5</v>
      </c>
      <c r="N204" s="56">
        <v>353114</v>
      </c>
      <c r="O204" s="19">
        <f>SUM(C204:N204)</f>
        <v>4305304.5</v>
      </c>
    </row>
    <row r="205" spans="1:15" ht="15">
      <c r="A205" s="13" t="s">
        <v>23</v>
      </c>
      <c r="B205" s="31" t="s">
        <v>0</v>
      </c>
      <c r="C205" s="55">
        <v>95376.5</v>
      </c>
      <c r="D205" s="55">
        <v>72740</v>
      </c>
      <c r="E205" s="55">
        <v>79511.5</v>
      </c>
      <c r="F205" s="55">
        <v>139316</v>
      </c>
      <c r="G205" s="55">
        <v>74063.5</v>
      </c>
      <c r="H205" s="55">
        <v>109394</v>
      </c>
      <c r="I205" s="55">
        <v>100421</v>
      </c>
      <c r="J205" s="55">
        <v>99590</v>
      </c>
      <c r="K205" s="55">
        <v>54133.5</v>
      </c>
      <c r="L205" s="55">
        <v>79932</v>
      </c>
      <c r="M205" s="55">
        <v>114889.5</v>
      </c>
      <c r="N205" s="56">
        <v>108793</v>
      </c>
      <c r="O205" s="19">
        <f>SUM(C205:N205)</f>
        <v>1128160.5</v>
      </c>
    </row>
    <row r="206" spans="1:15" ht="15">
      <c r="A206" s="13" t="s">
        <v>23</v>
      </c>
      <c r="B206" s="14" t="s">
        <v>8</v>
      </c>
      <c r="C206" s="55">
        <v>512.78</v>
      </c>
      <c r="D206" s="55">
        <v>391.08</v>
      </c>
      <c r="E206" s="55">
        <v>441.73</v>
      </c>
      <c r="F206" s="55">
        <v>749.01</v>
      </c>
      <c r="G206" s="55">
        <v>411.46</v>
      </c>
      <c r="H206" s="55">
        <v>588.14</v>
      </c>
      <c r="I206" s="55">
        <v>539.9</v>
      </c>
      <c r="J206" s="55">
        <v>572.36</v>
      </c>
      <c r="K206" s="55">
        <v>291.04</v>
      </c>
      <c r="L206" s="55">
        <v>444.07</v>
      </c>
      <c r="M206" s="55">
        <v>617.6854838709677</v>
      </c>
      <c r="N206" s="56">
        <v>604.41</v>
      </c>
      <c r="O206" s="19">
        <f>SUM(O205/O203/O215)</f>
        <v>515.1417808219178</v>
      </c>
    </row>
    <row r="207" spans="1:15" ht="15">
      <c r="A207" s="13" t="s">
        <v>23</v>
      </c>
      <c r="B207" s="14" t="s">
        <v>9</v>
      </c>
      <c r="C207" s="51">
        <v>0.26839999999999997</v>
      </c>
      <c r="D207" s="51">
        <v>0.1957</v>
      </c>
      <c r="E207" s="51">
        <v>0.23120000000000002</v>
      </c>
      <c r="F207" s="51">
        <v>0.3338</v>
      </c>
      <c r="G207" s="51">
        <v>0.23579999999999998</v>
      </c>
      <c r="H207" s="51">
        <v>0.33049999999999996</v>
      </c>
      <c r="I207" s="51">
        <v>0.2961</v>
      </c>
      <c r="J207" s="51">
        <v>0.2937</v>
      </c>
      <c r="K207" s="51">
        <v>0.1419</v>
      </c>
      <c r="L207" s="51">
        <v>0.25780000000000003</v>
      </c>
      <c r="M207" s="51">
        <v>0.2555</v>
      </c>
      <c r="N207" s="59">
        <v>0.308</v>
      </c>
      <c r="O207" s="20">
        <f>SUM(O205/O204)</f>
        <v>0.2620396536412233</v>
      </c>
    </row>
    <row r="208" spans="1:15" ht="15">
      <c r="A208" s="21"/>
      <c r="B208" s="21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7"/>
      <c r="O208" s="18"/>
    </row>
    <row r="209" spans="1:15" ht="15">
      <c r="A209" s="13" t="s">
        <v>23</v>
      </c>
      <c r="B209" s="22" t="s">
        <v>19</v>
      </c>
      <c r="C209" s="49">
        <v>3703</v>
      </c>
      <c r="D209" s="49">
        <v>3706</v>
      </c>
      <c r="E209" s="49">
        <v>3712</v>
      </c>
      <c r="F209" s="49">
        <v>3714</v>
      </c>
      <c r="G209" s="49">
        <v>3713</v>
      </c>
      <c r="H209" s="49">
        <v>3708</v>
      </c>
      <c r="I209" s="49">
        <v>3697</v>
      </c>
      <c r="J209" s="49">
        <v>3689</v>
      </c>
      <c r="K209" s="49">
        <v>3697</v>
      </c>
      <c r="L209" s="49">
        <v>3680</v>
      </c>
      <c r="M209" s="49">
        <v>3674</v>
      </c>
      <c r="N209" s="58">
        <v>3671</v>
      </c>
      <c r="O209" s="27">
        <f>SUM(C209:N209)</f>
        <v>44364</v>
      </c>
    </row>
    <row r="210" spans="1:15" ht="15">
      <c r="A210" s="13" t="s">
        <v>23</v>
      </c>
      <c r="B210" s="24" t="s">
        <v>20</v>
      </c>
      <c r="C210" s="55">
        <v>12374688.29</v>
      </c>
      <c r="D210" s="55">
        <v>11866676.58</v>
      </c>
      <c r="E210" s="55">
        <v>11864291.87</v>
      </c>
      <c r="F210" s="55">
        <v>11495567.99</v>
      </c>
      <c r="G210" s="55">
        <v>9033707.56</v>
      </c>
      <c r="H210" s="55">
        <v>9824409.98</v>
      </c>
      <c r="I210" s="55">
        <v>9806396.73</v>
      </c>
      <c r="J210" s="55">
        <v>10922030.89</v>
      </c>
      <c r="K210" s="55">
        <v>10099460.27</v>
      </c>
      <c r="L210" s="55">
        <v>10297098.69</v>
      </c>
      <c r="M210" s="55">
        <v>11458551.74</v>
      </c>
      <c r="N210" s="56">
        <v>11027634.79</v>
      </c>
      <c r="O210" s="19">
        <f>SUM(C210:N210)</f>
        <v>130070515.38</v>
      </c>
    </row>
    <row r="211" spans="1:15" ht="15">
      <c r="A211" s="13" t="s">
        <v>23</v>
      </c>
      <c r="B211" s="24" t="s">
        <v>8</v>
      </c>
      <c r="C211" s="55">
        <v>107.8</v>
      </c>
      <c r="D211" s="55">
        <v>103.29</v>
      </c>
      <c r="E211" s="55">
        <v>106.54</v>
      </c>
      <c r="F211" s="55">
        <v>99.85</v>
      </c>
      <c r="G211" s="55">
        <v>81.1</v>
      </c>
      <c r="H211" s="55">
        <v>85.47</v>
      </c>
      <c r="I211" s="55">
        <v>85.57</v>
      </c>
      <c r="J211" s="55">
        <v>102.09</v>
      </c>
      <c r="K211" s="55">
        <v>88.12</v>
      </c>
      <c r="L211" s="55">
        <v>93.27</v>
      </c>
      <c r="M211" s="55">
        <v>100.60715876165557</v>
      </c>
      <c r="N211" s="56">
        <v>100.13</v>
      </c>
      <c r="O211" s="19">
        <f>SUM(O210/O209/O215)</f>
        <v>96.39101335773915</v>
      </c>
    </row>
    <row r="212" spans="1:15" ht="15">
      <c r="A212" s="21"/>
      <c r="B212" s="24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7"/>
      <c r="O212" s="19"/>
    </row>
    <row r="213" spans="1:15" ht="15">
      <c r="A213" s="13" t="s">
        <v>23</v>
      </c>
      <c r="B213" s="24" t="s">
        <v>21</v>
      </c>
      <c r="C213" s="55">
        <v>35181.29</v>
      </c>
      <c r="D213" s="55">
        <v>129545.17</v>
      </c>
      <c r="E213" s="55">
        <v>305440.01</v>
      </c>
      <c r="F213" s="55">
        <v>639663.64</v>
      </c>
      <c r="G213" s="55">
        <v>597920.18</v>
      </c>
      <c r="H213" s="55">
        <v>845563.9</v>
      </c>
      <c r="I213" s="55">
        <v>947647.09</v>
      </c>
      <c r="J213" s="55">
        <v>1327519.07</v>
      </c>
      <c r="K213" s="55">
        <v>1246688.09</v>
      </c>
      <c r="L213" s="55">
        <v>1446530.6</v>
      </c>
      <c r="M213" s="55">
        <v>1471231.47</v>
      </c>
      <c r="N213" s="56">
        <v>1365009.32</v>
      </c>
      <c r="O213" s="19">
        <f>SUM(C213:N213)</f>
        <v>10357939.83</v>
      </c>
    </row>
    <row r="214" spans="1:15" ht="15">
      <c r="A214" s="13" t="s">
        <v>23</v>
      </c>
      <c r="B214" s="24" t="s">
        <v>46</v>
      </c>
      <c r="C214" s="52">
        <v>12</v>
      </c>
      <c r="D214" s="52">
        <v>12</v>
      </c>
      <c r="E214" s="52">
        <v>12</v>
      </c>
      <c r="F214" s="52">
        <v>12</v>
      </c>
      <c r="G214" s="52">
        <v>12</v>
      </c>
      <c r="H214" s="52">
        <v>12</v>
      </c>
      <c r="I214" s="52">
        <v>12</v>
      </c>
      <c r="J214" s="52">
        <v>12</v>
      </c>
      <c r="K214" s="52">
        <v>12</v>
      </c>
      <c r="L214" s="52">
        <v>12</v>
      </c>
      <c r="M214" s="52">
        <v>12</v>
      </c>
      <c r="N214" s="60">
        <v>12</v>
      </c>
      <c r="O214" s="27">
        <f>AVERAGE(C214:N214)</f>
        <v>12</v>
      </c>
    </row>
    <row r="215" spans="1:15" ht="15">
      <c r="A215" s="13" t="s">
        <v>23</v>
      </c>
      <c r="B215" s="24" t="s">
        <v>22</v>
      </c>
      <c r="C215" s="54">
        <v>31</v>
      </c>
      <c r="D215" s="54">
        <v>31</v>
      </c>
      <c r="E215" s="54">
        <v>30</v>
      </c>
      <c r="F215" s="54">
        <v>31</v>
      </c>
      <c r="G215" s="54">
        <v>30</v>
      </c>
      <c r="H215" s="54">
        <v>31</v>
      </c>
      <c r="I215" s="54">
        <v>31</v>
      </c>
      <c r="J215" s="54">
        <v>29</v>
      </c>
      <c r="K215" s="54">
        <v>31</v>
      </c>
      <c r="L215" s="54">
        <v>30</v>
      </c>
      <c r="M215" s="54">
        <v>30</v>
      </c>
      <c r="N215" s="61">
        <v>30</v>
      </c>
      <c r="O215" s="48">
        <f>(((C214*C215)+(D214*D215)+(E214*E215)+(F214*F215)+(G214*G215)+(H214*H215)+(I214*I215)+(J214*J215)+(K214*K215)+(L214*L215)+(M214*M215)+(N214*N215))/$O$214)/COUNTIF(C215:N215,"&gt;0")</f>
        <v>30.416666666666668</v>
      </c>
    </row>
    <row r="216" spans="1:15" ht="15">
      <c r="A216" s="13"/>
      <c r="B216" s="2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19"/>
    </row>
    <row r="217" spans="1:15" ht="20.25">
      <c r="A217" s="36"/>
      <c r="B217" s="37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1"/>
    </row>
    <row r="218" spans="1:15" ht="15">
      <c r="A218" s="21"/>
      <c r="B218" s="13"/>
      <c r="C218" s="38" t="s">
        <v>31</v>
      </c>
      <c r="D218" s="38" t="s">
        <v>32</v>
      </c>
      <c r="E218" s="38" t="s">
        <v>47</v>
      </c>
      <c r="F218" s="38" t="s">
        <v>1</v>
      </c>
      <c r="G218" s="38" t="s">
        <v>2</v>
      </c>
      <c r="H218" s="38" t="s">
        <v>3</v>
      </c>
      <c r="I218" s="38" t="s">
        <v>4</v>
      </c>
      <c r="J218" s="38" t="s">
        <v>27</v>
      </c>
      <c r="K218" s="38" t="s">
        <v>28</v>
      </c>
      <c r="L218" s="38" t="s">
        <v>29</v>
      </c>
      <c r="M218" s="38" t="s">
        <v>30</v>
      </c>
      <c r="N218" s="38" t="s">
        <v>40</v>
      </c>
      <c r="O218" s="39" t="s">
        <v>26</v>
      </c>
    </row>
    <row r="219" spans="1:15" ht="15">
      <c r="A219" s="13" t="s">
        <v>24</v>
      </c>
      <c r="B219" s="14" t="s">
        <v>6</v>
      </c>
      <c r="C219" s="15">
        <f>SUM(C225+C231+C237+C243+C249+C255+C261+C267+C273+C279)</f>
        <v>7904</v>
      </c>
      <c r="D219" s="15">
        <f aca="true" t="shared" si="91" ref="D219:N221">SUM(D225+D231+D237+D243+D249+D255+D261+D267+D273+D279)</f>
        <v>7940</v>
      </c>
      <c r="E219" s="15">
        <f>SUM(E225+E231+E237+E243+E249+E255+E261+E267+E273+E279)</f>
        <v>7977</v>
      </c>
      <c r="F219" s="15">
        <f t="shared" si="91"/>
        <v>7780</v>
      </c>
      <c r="G219" s="15">
        <f t="shared" si="91"/>
        <v>7974</v>
      </c>
      <c r="H219" s="15">
        <f t="shared" si="91"/>
        <v>7986</v>
      </c>
      <c r="I219" s="15">
        <f t="shared" si="91"/>
        <v>7983</v>
      </c>
      <c r="J219" s="15">
        <f t="shared" si="91"/>
        <v>7866</v>
      </c>
      <c r="K219" s="15">
        <f t="shared" si="91"/>
        <v>7851</v>
      </c>
      <c r="L219" s="15">
        <f t="shared" si="91"/>
        <v>7868</v>
      </c>
      <c r="M219" s="15">
        <f>SUM(M225+M231+M237+M243+M249+M255+M261+M267+M273+M279)</f>
        <v>7855</v>
      </c>
      <c r="N219" s="15">
        <f t="shared" si="91"/>
        <v>7833</v>
      </c>
      <c r="O219" s="16">
        <f>SUM(C219:N219)</f>
        <v>94817</v>
      </c>
    </row>
    <row r="220" spans="1:15" ht="15">
      <c r="A220" s="13" t="s">
        <v>24</v>
      </c>
      <c r="B220" s="14" t="s">
        <v>7</v>
      </c>
      <c r="C220" s="42">
        <f>SUM(C226+C232+C238+C244+C250+C256+C262+C268+C274+C280)</f>
        <v>623217363.8599999</v>
      </c>
      <c r="D220" s="42">
        <f t="shared" si="91"/>
        <v>625884430.76</v>
      </c>
      <c r="E220" s="42">
        <f>SUM(E226+E232+E238+E244+E250+E256+E262+E268+E274+E280)</f>
        <v>584102530.9200001</v>
      </c>
      <c r="F220" s="42">
        <f t="shared" si="91"/>
        <v>587236677.2800001</v>
      </c>
      <c r="G220" s="42">
        <f t="shared" si="91"/>
        <v>511030838.49</v>
      </c>
      <c r="H220" s="42">
        <f t="shared" si="91"/>
        <v>541316502.5</v>
      </c>
      <c r="I220" s="42">
        <f t="shared" si="91"/>
        <v>579413398.1999999</v>
      </c>
      <c r="J220" s="42">
        <f t="shared" si="91"/>
        <v>571091211.01</v>
      </c>
      <c r="K220" s="42">
        <f t="shared" si="91"/>
        <v>575566155.46</v>
      </c>
      <c r="L220" s="42">
        <f t="shared" si="91"/>
        <v>586051083.29</v>
      </c>
      <c r="M220" s="42">
        <f>SUM(M226+M232+M238+M244+M250+M256+M262+M268+M274+M280)</f>
        <v>627103411.2</v>
      </c>
      <c r="N220" s="42">
        <f t="shared" si="91"/>
        <v>560877765.14</v>
      </c>
      <c r="O220" s="18">
        <f>SUM(C220:N220)</f>
        <v>6972891368.110001</v>
      </c>
    </row>
    <row r="221" spans="1:15" ht="15">
      <c r="A221" s="13" t="s">
        <v>24</v>
      </c>
      <c r="B221" s="14" t="s">
        <v>0</v>
      </c>
      <c r="C221" s="42">
        <f>SUM(C227+C233+C239+C245+C251+C257+C263+C269+C275+C281)</f>
        <v>47285653.96000001</v>
      </c>
      <c r="D221" s="42">
        <f t="shared" si="91"/>
        <v>46758039.08</v>
      </c>
      <c r="E221" s="42">
        <f>SUM(E227+E233+E239+E245+E251+E257+E263+E269+E275+E281)</f>
        <v>43265980.489999995</v>
      </c>
      <c r="F221" s="42">
        <f t="shared" si="91"/>
        <v>44809725.45</v>
      </c>
      <c r="G221" s="42">
        <f t="shared" si="91"/>
        <v>37411263.449999996</v>
      </c>
      <c r="H221" s="42">
        <f t="shared" si="91"/>
        <v>41171582.05</v>
      </c>
      <c r="I221" s="42">
        <f t="shared" si="91"/>
        <v>42657532.379999995</v>
      </c>
      <c r="J221" s="42">
        <f t="shared" si="91"/>
        <v>42659091.46</v>
      </c>
      <c r="K221" s="42">
        <f t="shared" si="91"/>
        <v>43753304.20999999</v>
      </c>
      <c r="L221" s="42">
        <f t="shared" si="91"/>
        <v>44253774.80999999</v>
      </c>
      <c r="M221" s="42">
        <f>SUM(M227+M233+M239+M245+M251+M257+M263+M269+M275+M281)</f>
        <v>46642025.239999995</v>
      </c>
      <c r="N221" s="42">
        <f t="shared" si="91"/>
        <v>41323915.239999995</v>
      </c>
      <c r="O221" s="18">
        <f>SUM(C221:N221)</f>
        <v>521991887.82</v>
      </c>
    </row>
    <row r="222" spans="1:15" ht="15">
      <c r="A222" s="13" t="s">
        <v>24</v>
      </c>
      <c r="B222" s="14" t="s">
        <v>8</v>
      </c>
      <c r="C222" s="19">
        <f aca="true" t="shared" si="92" ref="C222:N222">SUM(C221/C219/C323)</f>
        <v>192.9837646924383</v>
      </c>
      <c r="D222" s="19">
        <f t="shared" si="92"/>
        <v>189.96521930608594</v>
      </c>
      <c r="E222" s="19">
        <f t="shared" si="92"/>
        <v>180.79470348084072</v>
      </c>
      <c r="F222" s="19">
        <f t="shared" si="92"/>
        <v>185.79370366531222</v>
      </c>
      <c r="G222" s="19">
        <f t="shared" si="92"/>
        <v>156.38852708803608</v>
      </c>
      <c r="H222" s="19">
        <f t="shared" si="92"/>
        <v>166.3054783370899</v>
      </c>
      <c r="I222" s="19">
        <f t="shared" si="92"/>
        <v>172.37247045132193</v>
      </c>
      <c r="J222" s="19">
        <f t="shared" si="92"/>
        <v>187.00777444611026</v>
      </c>
      <c r="K222" s="19">
        <f t="shared" si="92"/>
        <v>179.7728837090816</v>
      </c>
      <c r="L222" s="19">
        <f t="shared" si="92"/>
        <v>187.4842179715302</v>
      </c>
      <c r="M222" s="19">
        <f>SUM(M221/M219/M323)</f>
        <v>191.54442512474074</v>
      </c>
      <c r="N222" s="19">
        <f t="shared" si="92"/>
        <v>175.85393097578617</v>
      </c>
      <c r="O222" s="19">
        <f>SUM(O221/O219/O323)</f>
        <v>196.61629688919558</v>
      </c>
    </row>
    <row r="223" spans="1:15" ht="15">
      <c r="A223" s="13" t="s">
        <v>24</v>
      </c>
      <c r="B223" s="14" t="s">
        <v>9</v>
      </c>
      <c r="C223" s="20">
        <f>SUM(C221/C220)</f>
        <v>0.0758734539537353</v>
      </c>
      <c r="D223" s="20">
        <f aca="true" t="shared" si="93" ref="D223:N223">SUM(D221/D220)</f>
        <v>0.07470714525239519</v>
      </c>
      <c r="E223" s="20">
        <f>SUM(E221/E220)</f>
        <v>0.07407257835683954</v>
      </c>
      <c r="F223" s="20">
        <f t="shared" si="93"/>
        <v>0.07630607416681212</v>
      </c>
      <c r="G223" s="20">
        <f t="shared" si="93"/>
        <v>0.07320744783336998</v>
      </c>
      <c r="H223" s="20">
        <f t="shared" si="93"/>
        <v>0.07605824293154631</v>
      </c>
      <c r="I223" s="20">
        <f t="shared" si="93"/>
        <v>0.0736219295455015</v>
      </c>
      <c r="J223" s="20">
        <f t="shared" si="93"/>
        <v>0.0746975100256849</v>
      </c>
      <c r="K223" s="20">
        <f t="shared" si="93"/>
        <v>0.07601785441159545</v>
      </c>
      <c r="L223" s="20">
        <f t="shared" si="93"/>
        <v>0.07551180446859027</v>
      </c>
      <c r="M223" s="20">
        <f>SUM(M221/M220)</f>
        <v>0.07437692796272258</v>
      </c>
      <c r="N223" s="20">
        <f t="shared" si="93"/>
        <v>0.07367722132769015</v>
      </c>
      <c r="O223" s="20">
        <f>SUM(O221/O220)</f>
        <v>0.0748601778320097</v>
      </c>
    </row>
    <row r="224" spans="1:15" ht="15">
      <c r="A224" s="21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">
      <c r="A225" s="13" t="s">
        <v>24</v>
      </c>
      <c r="B225" s="24" t="s">
        <v>33</v>
      </c>
      <c r="C225" s="49">
        <v>4683</v>
      </c>
      <c r="D225" s="49">
        <v>4686</v>
      </c>
      <c r="E225" s="49">
        <v>4724</v>
      </c>
      <c r="F225" s="49">
        <v>4726</v>
      </c>
      <c r="G225" s="49">
        <v>4717</v>
      </c>
      <c r="H225" s="49">
        <v>4744</v>
      </c>
      <c r="I225" s="49">
        <v>4756</v>
      </c>
      <c r="J225" s="49">
        <v>4672</v>
      </c>
      <c r="K225" s="49">
        <v>4658</v>
      </c>
      <c r="L225" s="49">
        <v>4660</v>
      </c>
      <c r="M225" s="49">
        <v>4626</v>
      </c>
      <c r="N225" s="58">
        <v>4467</v>
      </c>
      <c r="O225" s="16">
        <f>SUM(C225:N225)</f>
        <v>56119</v>
      </c>
    </row>
    <row r="226" spans="1:15" ht="15">
      <c r="A226" s="13" t="s">
        <v>24</v>
      </c>
      <c r="B226" s="14" t="s">
        <v>7</v>
      </c>
      <c r="C226" s="55">
        <v>246084909.17</v>
      </c>
      <c r="D226" s="55">
        <v>243982968.54</v>
      </c>
      <c r="E226" s="55">
        <v>229293651.87</v>
      </c>
      <c r="F226" s="55">
        <v>234199629.52</v>
      </c>
      <c r="G226" s="55">
        <v>201423417.69</v>
      </c>
      <c r="H226" s="55">
        <v>211221517.72</v>
      </c>
      <c r="I226" s="55">
        <v>229625184.73</v>
      </c>
      <c r="J226" s="55">
        <v>229898347.59</v>
      </c>
      <c r="K226" s="55">
        <v>231263995.67</v>
      </c>
      <c r="L226" s="55">
        <v>234106827.88</v>
      </c>
      <c r="M226" s="55">
        <v>246653061.18</v>
      </c>
      <c r="N226" s="56">
        <v>215812304.75</v>
      </c>
      <c r="O226" s="18">
        <f>SUM(C226:N226)</f>
        <v>2753565816.31</v>
      </c>
    </row>
    <row r="227" spans="1:15" ht="15">
      <c r="A227" s="13" t="s">
        <v>24</v>
      </c>
      <c r="B227" s="14" t="s">
        <v>0</v>
      </c>
      <c r="C227" s="55">
        <v>25818794.07</v>
      </c>
      <c r="D227" s="55">
        <v>25260697.72</v>
      </c>
      <c r="E227" s="55">
        <v>23398106.12</v>
      </c>
      <c r="F227" s="55">
        <v>24371935.2</v>
      </c>
      <c r="G227" s="55">
        <v>20476741.83</v>
      </c>
      <c r="H227" s="55">
        <v>22148215.58</v>
      </c>
      <c r="I227" s="55">
        <v>23469662.88</v>
      </c>
      <c r="J227" s="55">
        <v>23866760.65</v>
      </c>
      <c r="K227" s="55">
        <v>23818774.14</v>
      </c>
      <c r="L227" s="55">
        <v>24445880.54</v>
      </c>
      <c r="M227" s="55">
        <v>25404151.89</v>
      </c>
      <c r="N227" s="56">
        <v>22373213.94</v>
      </c>
      <c r="O227" s="18">
        <f>SUM(C227:N227)</f>
        <v>284852934.56</v>
      </c>
    </row>
    <row r="228" spans="1:15" ht="15">
      <c r="A228" s="13" t="s">
        <v>24</v>
      </c>
      <c r="B228" s="14" t="s">
        <v>8</v>
      </c>
      <c r="C228" s="55">
        <v>177.85</v>
      </c>
      <c r="D228" s="55">
        <v>173.89</v>
      </c>
      <c r="E228" s="55">
        <v>165.1</v>
      </c>
      <c r="F228" s="55">
        <v>166.35</v>
      </c>
      <c r="G228" s="55">
        <v>144.7</v>
      </c>
      <c r="H228" s="55">
        <v>150.6</v>
      </c>
      <c r="I228" s="55">
        <v>159.19</v>
      </c>
      <c r="J228" s="55">
        <v>176.15</v>
      </c>
      <c r="K228" s="55">
        <v>164.95</v>
      </c>
      <c r="L228" s="55">
        <v>174.86</v>
      </c>
      <c r="M228" s="55">
        <v>177.15</v>
      </c>
      <c r="N228" s="56">
        <v>166.95</v>
      </c>
      <c r="O228" s="19">
        <f>SUM(O227/O225/O323)</f>
        <v>181.28118981857432</v>
      </c>
    </row>
    <row r="229" spans="1:15" ht="15">
      <c r="A229" s="13" t="s">
        <v>24</v>
      </c>
      <c r="B229" s="14" t="s">
        <v>9</v>
      </c>
      <c r="C229" s="51">
        <v>0.10490000000000001</v>
      </c>
      <c r="D229" s="51">
        <v>0.1035</v>
      </c>
      <c r="E229" s="51">
        <v>0.102</v>
      </c>
      <c r="F229" s="51">
        <v>0.10400000000000001</v>
      </c>
      <c r="G229" s="51">
        <v>0.1016</v>
      </c>
      <c r="H229" s="51">
        <v>0.1048</v>
      </c>
      <c r="I229" s="51">
        <v>0.10220000000000001</v>
      </c>
      <c r="J229" s="51">
        <v>0.1038</v>
      </c>
      <c r="K229" s="51">
        <v>0.10289999999999999</v>
      </c>
      <c r="L229" s="51">
        <v>0.10439999999999999</v>
      </c>
      <c r="M229" s="51">
        <v>0.10289999999999999</v>
      </c>
      <c r="N229" s="59">
        <v>0.1036</v>
      </c>
      <c r="O229" s="20">
        <f>SUM(O227/O226)</f>
        <v>0.10344874739247231</v>
      </c>
    </row>
    <row r="230" spans="1:15" ht="15">
      <c r="A230" s="21"/>
      <c r="B230" s="2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57"/>
      <c r="O230" s="23"/>
    </row>
    <row r="231" spans="1:15" ht="15">
      <c r="A231" s="13" t="s">
        <v>24</v>
      </c>
      <c r="B231" s="24" t="s">
        <v>10</v>
      </c>
      <c r="C231" s="52">
        <v>259</v>
      </c>
      <c r="D231" s="52">
        <v>254</v>
      </c>
      <c r="E231" s="52">
        <v>254</v>
      </c>
      <c r="F231" s="52">
        <v>254</v>
      </c>
      <c r="G231" s="52">
        <v>248</v>
      </c>
      <c r="H231" s="52">
        <v>248</v>
      </c>
      <c r="I231" s="52">
        <v>249</v>
      </c>
      <c r="J231" s="52">
        <v>238</v>
      </c>
      <c r="K231" s="52">
        <v>237</v>
      </c>
      <c r="L231" s="52">
        <v>236</v>
      </c>
      <c r="M231" s="52">
        <v>232</v>
      </c>
      <c r="N231" s="60">
        <v>229</v>
      </c>
      <c r="O231" s="27">
        <f>SUM(C231:N231)</f>
        <v>2938</v>
      </c>
    </row>
    <row r="232" spans="1:15" ht="15">
      <c r="A232" s="13" t="s">
        <v>24</v>
      </c>
      <c r="B232" s="14" t="s">
        <v>7</v>
      </c>
      <c r="C232" s="55">
        <v>16760936.7</v>
      </c>
      <c r="D232" s="55">
        <v>16407905.85</v>
      </c>
      <c r="E232" s="55">
        <v>16546601.66</v>
      </c>
      <c r="F232" s="55">
        <v>15962658.8</v>
      </c>
      <c r="G232" s="55">
        <v>13708281.65</v>
      </c>
      <c r="H232" s="55">
        <v>15129329.9</v>
      </c>
      <c r="I232" s="55">
        <v>15333856.85</v>
      </c>
      <c r="J232" s="55">
        <v>15381384.5</v>
      </c>
      <c r="K232" s="55">
        <v>16693386.35</v>
      </c>
      <c r="L232" s="55">
        <v>16640256.75</v>
      </c>
      <c r="M232" s="55">
        <v>17429718.45</v>
      </c>
      <c r="N232" s="56">
        <v>15071493.2</v>
      </c>
      <c r="O232" s="19">
        <f>SUM(C232:N232)</f>
        <v>191065810.65999997</v>
      </c>
    </row>
    <row r="233" spans="1:15" ht="15" customHeight="1">
      <c r="A233" s="13" t="s">
        <v>24</v>
      </c>
      <c r="B233" s="14" t="s">
        <v>0</v>
      </c>
      <c r="C233" s="55">
        <v>1160684.72</v>
      </c>
      <c r="D233" s="55">
        <v>1174813.05</v>
      </c>
      <c r="E233" s="55">
        <v>1036750.64</v>
      </c>
      <c r="F233" s="55">
        <v>1086136.28</v>
      </c>
      <c r="G233" s="55">
        <v>972746</v>
      </c>
      <c r="H233" s="55">
        <v>1074083.86</v>
      </c>
      <c r="I233" s="55">
        <v>1105432.03</v>
      </c>
      <c r="J233" s="55">
        <v>1031732.74</v>
      </c>
      <c r="K233" s="55">
        <v>1166543.9</v>
      </c>
      <c r="L233" s="55">
        <v>1208698.22</v>
      </c>
      <c r="M233" s="55">
        <v>1261670.88</v>
      </c>
      <c r="N233" s="56">
        <v>1075044.19</v>
      </c>
      <c r="O233" s="19">
        <f>SUM(C233:N233)</f>
        <v>13354336.51</v>
      </c>
    </row>
    <row r="234" spans="1:15" ht="15" customHeight="1">
      <c r="A234" s="13" t="s">
        <v>24</v>
      </c>
      <c r="B234" s="14" t="s">
        <v>8</v>
      </c>
      <c r="C234" s="55">
        <v>144.56</v>
      </c>
      <c r="D234" s="55">
        <v>149.2</v>
      </c>
      <c r="E234" s="55">
        <v>136.06</v>
      </c>
      <c r="F234" s="55">
        <v>137.94</v>
      </c>
      <c r="G234" s="55">
        <v>130.75</v>
      </c>
      <c r="H234" s="55">
        <v>139.71</v>
      </c>
      <c r="I234" s="55">
        <v>143.21</v>
      </c>
      <c r="J234" s="55">
        <v>149.48</v>
      </c>
      <c r="K234" s="55">
        <v>158.78</v>
      </c>
      <c r="L234" s="55">
        <v>170.72</v>
      </c>
      <c r="M234" s="55">
        <v>175.43</v>
      </c>
      <c r="N234" s="56">
        <v>156.48</v>
      </c>
      <c r="O234" s="19">
        <f>SUM(O233/O231/O323)</f>
        <v>162.33512241077506</v>
      </c>
    </row>
    <row r="235" spans="1:15" ht="15" customHeight="1">
      <c r="A235" s="13" t="s">
        <v>24</v>
      </c>
      <c r="B235" s="14" t="s">
        <v>9</v>
      </c>
      <c r="C235" s="51">
        <v>0.0692</v>
      </c>
      <c r="D235" s="51">
        <v>0.0716</v>
      </c>
      <c r="E235" s="51">
        <v>0.0626</v>
      </c>
      <c r="F235" s="51">
        <v>0.068</v>
      </c>
      <c r="G235" s="51">
        <v>0.0709</v>
      </c>
      <c r="H235" s="51">
        <v>0.0709</v>
      </c>
      <c r="I235" s="51">
        <v>0.07200000000000001</v>
      </c>
      <c r="J235" s="51">
        <v>0.067</v>
      </c>
      <c r="K235" s="51">
        <v>0.0698</v>
      </c>
      <c r="L235" s="51">
        <v>0.0726</v>
      </c>
      <c r="M235" s="51">
        <v>0.0723</v>
      </c>
      <c r="N235" s="59">
        <v>0.0713</v>
      </c>
      <c r="O235" s="20">
        <f>SUM(O233/O232)</f>
        <v>0.06989390966322034</v>
      </c>
    </row>
    <row r="236" spans="1:15" ht="15" customHeight="1">
      <c r="A236" s="21"/>
      <c r="B236" s="2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57"/>
      <c r="O236" s="23"/>
    </row>
    <row r="237" spans="1:15" ht="15" customHeight="1">
      <c r="A237" s="13" t="s">
        <v>24</v>
      </c>
      <c r="B237" s="24" t="s">
        <v>11</v>
      </c>
      <c r="C237" s="52">
        <v>68</v>
      </c>
      <c r="D237" s="52">
        <v>68</v>
      </c>
      <c r="E237" s="52">
        <v>68</v>
      </c>
      <c r="F237" s="52">
        <v>73</v>
      </c>
      <c r="G237" s="52">
        <v>72</v>
      </c>
      <c r="H237" s="52">
        <v>72</v>
      </c>
      <c r="I237" s="52">
        <v>72</v>
      </c>
      <c r="J237" s="52">
        <v>73</v>
      </c>
      <c r="K237" s="52">
        <v>69</v>
      </c>
      <c r="L237" s="52">
        <v>67</v>
      </c>
      <c r="M237" s="52">
        <v>67</v>
      </c>
      <c r="N237" s="60">
        <v>67</v>
      </c>
      <c r="O237" s="27">
        <f>SUM(C237:N237)</f>
        <v>836</v>
      </c>
    </row>
    <row r="238" spans="1:15" ht="15">
      <c r="A238" s="13" t="s">
        <v>24</v>
      </c>
      <c r="B238" s="14" t="s">
        <v>7</v>
      </c>
      <c r="C238" s="55">
        <v>10750616.2</v>
      </c>
      <c r="D238" s="55">
        <v>13304367.8</v>
      </c>
      <c r="E238" s="55">
        <v>12045178.8</v>
      </c>
      <c r="F238" s="55">
        <v>11920711.2</v>
      </c>
      <c r="G238" s="55">
        <v>11174146.2</v>
      </c>
      <c r="H238" s="55">
        <v>12039192.7</v>
      </c>
      <c r="I238" s="55">
        <v>13736495.6</v>
      </c>
      <c r="J238" s="55">
        <v>12324867.3</v>
      </c>
      <c r="K238" s="55">
        <v>13202945.6</v>
      </c>
      <c r="L238" s="55">
        <v>12609880</v>
      </c>
      <c r="M238" s="55">
        <v>14029211</v>
      </c>
      <c r="N238" s="56">
        <v>13347998.5</v>
      </c>
      <c r="O238" s="19">
        <f>SUM(C238:N238)</f>
        <v>150485610.89999998</v>
      </c>
    </row>
    <row r="239" spans="1:15" ht="15">
      <c r="A239" s="13" t="s">
        <v>24</v>
      </c>
      <c r="B239" s="14" t="s">
        <v>0</v>
      </c>
      <c r="C239" s="55">
        <v>555293.52</v>
      </c>
      <c r="D239" s="55">
        <v>542603.59</v>
      </c>
      <c r="E239" s="55">
        <v>588969.29</v>
      </c>
      <c r="F239" s="55">
        <v>608472.77</v>
      </c>
      <c r="G239" s="55">
        <v>570040.41</v>
      </c>
      <c r="H239" s="55">
        <v>536479.65</v>
      </c>
      <c r="I239" s="55">
        <v>694705.54</v>
      </c>
      <c r="J239" s="55">
        <v>557101.84</v>
      </c>
      <c r="K239" s="55">
        <v>724415.06</v>
      </c>
      <c r="L239" s="55">
        <v>679850.76</v>
      </c>
      <c r="M239" s="55">
        <v>618393.96</v>
      </c>
      <c r="N239" s="56">
        <v>560403.83</v>
      </c>
      <c r="O239" s="19">
        <f>SUM(C239:N239)</f>
        <v>7236730.22</v>
      </c>
    </row>
    <row r="240" spans="1:15" ht="15">
      <c r="A240" s="13" t="s">
        <v>24</v>
      </c>
      <c r="B240" s="14" t="s">
        <v>8</v>
      </c>
      <c r="C240" s="55">
        <v>263.42</v>
      </c>
      <c r="D240" s="55">
        <v>257.4</v>
      </c>
      <c r="E240" s="55">
        <v>288.71</v>
      </c>
      <c r="F240" s="55">
        <v>268.88</v>
      </c>
      <c r="G240" s="55">
        <v>263.91</v>
      </c>
      <c r="H240" s="55">
        <v>240.36</v>
      </c>
      <c r="I240" s="55">
        <v>311.25</v>
      </c>
      <c r="J240" s="55">
        <v>263.16</v>
      </c>
      <c r="K240" s="55">
        <v>338.67</v>
      </c>
      <c r="L240" s="55">
        <v>338.23</v>
      </c>
      <c r="M240" s="55">
        <v>297.73</v>
      </c>
      <c r="N240" s="56">
        <v>278.81</v>
      </c>
      <c r="O240" s="19">
        <f>SUM(O239/O237/O323)</f>
        <v>309.156280758715</v>
      </c>
    </row>
    <row r="241" spans="1:15" ht="15">
      <c r="A241" s="13" t="s">
        <v>24</v>
      </c>
      <c r="B241" s="14" t="s">
        <v>9</v>
      </c>
      <c r="C241" s="51">
        <v>0.0516</v>
      </c>
      <c r="D241" s="51">
        <v>0.0407</v>
      </c>
      <c r="E241" s="51">
        <v>0.048799999999999996</v>
      </c>
      <c r="F241" s="51">
        <v>0.051</v>
      </c>
      <c r="G241" s="51">
        <v>0.051</v>
      </c>
      <c r="H241" s="51">
        <v>0.044500000000000005</v>
      </c>
      <c r="I241" s="51">
        <v>0.050499999999999996</v>
      </c>
      <c r="J241" s="51">
        <v>0.0452</v>
      </c>
      <c r="K241" s="51">
        <v>0.0548</v>
      </c>
      <c r="L241" s="51">
        <v>0.053899999999999997</v>
      </c>
      <c r="M241" s="51">
        <v>0.044000000000000004</v>
      </c>
      <c r="N241" s="59">
        <v>0.04190000000000001</v>
      </c>
      <c r="O241" s="20">
        <f>SUM(O239/O238)</f>
        <v>0.048089183920773125</v>
      </c>
    </row>
    <row r="242" spans="1:15" ht="15">
      <c r="A242" s="21"/>
      <c r="B242" s="2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7"/>
      <c r="O242" s="23"/>
    </row>
    <row r="243" spans="1:15" ht="15">
      <c r="A243" s="13" t="s">
        <v>24</v>
      </c>
      <c r="B243" s="24" t="s">
        <v>12</v>
      </c>
      <c r="C243" s="52">
        <v>521</v>
      </c>
      <c r="D243" s="52">
        <v>542</v>
      </c>
      <c r="E243" s="52">
        <v>517</v>
      </c>
      <c r="F243" s="52">
        <v>504</v>
      </c>
      <c r="G243" s="52">
        <v>496</v>
      </c>
      <c r="H243" s="52">
        <v>493</v>
      </c>
      <c r="I243" s="52">
        <v>493</v>
      </c>
      <c r="J243" s="52">
        <v>483</v>
      </c>
      <c r="K243" s="52">
        <v>483</v>
      </c>
      <c r="L243" s="52">
        <v>485</v>
      </c>
      <c r="M243" s="52">
        <v>482</v>
      </c>
      <c r="N243" s="60">
        <v>476</v>
      </c>
      <c r="O243" s="27">
        <f>SUM(C243:N243)</f>
        <v>5975</v>
      </c>
    </row>
    <row r="244" spans="1:15" ht="15">
      <c r="A244" s="13" t="s">
        <v>24</v>
      </c>
      <c r="B244" s="14" t="s">
        <v>7</v>
      </c>
      <c r="C244" s="55">
        <v>31293234</v>
      </c>
      <c r="D244" s="55">
        <v>30131129.53</v>
      </c>
      <c r="E244" s="55">
        <v>28142205.07</v>
      </c>
      <c r="F244" s="55">
        <v>26392183.88</v>
      </c>
      <c r="G244" s="55">
        <v>21542744.75</v>
      </c>
      <c r="H244" s="55">
        <v>22664952.75</v>
      </c>
      <c r="I244" s="55">
        <v>25351472</v>
      </c>
      <c r="J244" s="55">
        <v>25556520.25</v>
      </c>
      <c r="K244" s="55">
        <v>25261541.75</v>
      </c>
      <c r="L244" s="55">
        <v>26269916.75</v>
      </c>
      <c r="M244" s="55">
        <v>28004361.75</v>
      </c>
      <c r="N244" s="56">
        <v>24578114.67</v>
      </c>
      <c r="O244" s="19">
        <f>SUM(C244:N244)</f>
        <v>315188377.15000004</v>
      </c>
    </row>
    <row r="245" spans="1:15" ht="15">
      <c r="A245" s="13" t="s">
        <v>24</v>
      </c>
      <c r="B245" s="14" t="s">
        <v>0</v>
      </c>
      <c r="C245" s="55">
        <v>2143752.58</v>
      </c>
      <c r="D245" s="55">
        <v>2001618.77</v>
      </c>
      <c r="E245" s="55">
        <v>1914202.97</v>
      </c>
      <c r="F245" s="55">
        <v>1853742.27</v>
      </c>
      <c r="G245" s="55">
        <v>1472858.39</v>
      </c>
      <c r="H245" s="55">
        <v>1632575.83</v>
      </c>
      <c r="I245" s="55">
        <v>1853460.13</v>
      </c>
      <c r="J245" s="55">
        <v>1822665.8</v>
      </c>
      <c r="K245" s="55">
        <v>1828774.7</v>
      </c>
      <c r="L245" s="55">
        <v>1831428.81</v>
      </c>
      <c r="M245" s="55">
        <v>1891840.04</v>
      </c>
      <c r="N245" s="56">
        <v>1783771.56</v>
      </c>
      <c r="O245" s="19">
        <f>SUM(C245:N245)</f>
        <v>22030691.849999998</v>
      </c>
    </row>
    <row r="246" spans="1:15" ht="15">
      <c r="A246" s="13" t="s">
        <v>24</v>
      </c>
      <c r="B246" s="14" t="s">
        <v>8</v>
      </c>
      <c r="C246" s="55">
        <v>132.73</v>
      </c>
      <c r="D246" s="55">
        <v>119.13</v>
      </c>
      <c r="E246" s="55">
        <v>123.42</v>
      </c>
      <c r="F246" s="55">
        <v>118.65</v>
      </c>
      <c r="G246" s="55">
        <v>98.98</v>
      </c>
      <c r="H246" s="55">
        <v>106.82</v>
      </c>
      <c r="I246" s="55">
        <v>121.28</v>
      </c>
      <c r="J246" s="55">
        <v>130.13</v>
      </c>
      <c r="K246" s="55">
        <v>122.14</v>
      </c>
      <c r="L246" s="55">
        <v>125.87</v>
      </c>
      <c r="M246" s="55">
        <v>126.61</v>
      </c>
      <c r="N246" s="56">
        <v>124.91</v>
      </c>
      <c r="O246" s="19">
        <f>SUM(O245/O243/O323)</f>
        <v>131.683752839211</v>
      </c>
    </row>
    <row r="247" spans="1:15" ht="15">
      <c r="A247" s="13" t="s">
        <v>24</v>
      </c>
      <c r="B247" s="14" t="s">
        <v>9</v>
      </c>
      <c r="C247" s="51">
        <v>0.06849999999999999</v>
      </c>
      <c r="D247" s="51">
        <v>0.0664</v>
      </c>
      <c r="E247" s="51">
        <v>0.068</v>
      </c>
      <c r="F247" s="51">
        <v>0.0702</v>
      </c>
      <c r="G247" s="51">
        <v>0.0683</v>
      </c>
      <c r="H247" s="51">
        <v>0.07200000000000001</v>
      </c>
      <c r="I247" s="51">
        <v>0.0731</v>
      </c>
      <c r="J247" s="51">
        <v>0.0713</v>
      </c>
      <c r="K247" s="51">
        <v>0.0723</v>
      </c>
      <c r="L247" s="51">
        <v>0.0697</v>
      </c>
      <c r="M247" s="51">
        <v>0.0675</v>
      </c>
      <c r="N247" s="59">
        <v>0.0725</v>
      </c>
      <c r="O247" s="20">
        <f>SUM(O245/O244)</f>
        <v>0.06989690435036397</v>
      </c>
    </row>
    <row r="248" spans="1:15" ht="15">
      <c r="A248" s="21"/>
      <c r="B248" s="2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7"/>
      <c r="O248" s="23"/>
    </row>
    <row r="249" spans="1:15" ht="15">
      <c r="A249" s="13" t="s">
        <v>24</v>
      </c>
      <c r="B249" s="24" t="s">
        <v>13</v>
      </c>
      <c r="C249" s="52">
        <v>35</v>
      </c>
      <c r="D249" s="52">
        <v>35</v>
      </c>
      <c r="E249" s="52">
        <v>35</v>
      </c>
      <c r="F249" s="52">
        <v>34</v>
      </c>
      <c r="G249" s="52">
        <v>34</v>
      </c>
      <c r="H249" s="52">
        <v>34</v>
      </c>
      <c r="I249" s="52">
        <v>31</v>
      </c>
      <c r="J249" s="52">
        <v>34</v>
      </c>
      <c r="K249" s="52">
        <v>30</v>
      </c>
      <c r="L249" s="52">
        <v>30</v>
      </c>
      <c r="M249" s="52">
        <v>30</v>
      </c>
      <c r="N249" s="60">
        <v>35</v>
      </c>
      <c r="O249" s="27">
        <f>SUM(C249:N249)</f>
        <v>397</v>
      </c>
    </row>
    <row r="250" spans="1:15" ht="15">
      <c r="A250" s="13" t="s">
        <v>24</v>
      </c>
      <c r="B250" s="14" t="s">
        <v>7</v>
      </c>
      <c r="C250" s="55">
        <v>2317269.5</v>
      </c>
      <c r="D250" s="55">
        <v>2251740</v>
      </c>
      <c r="E250" s="55">
        <v>2218252</v>
      </c>
      <c r="F250" s="55">
        <v>2157889.5</v>
      </c>
      <c r="G250" s="55">
        <v>1645005</v>
      </c>
      <c r="H250" s="55">
        <v>1759179.5</v>
      </c>
      <c r="I250" s="55">
        <v>1801699</v>
      </c>
      <c r="J250" s="55">
        <v>1909502</v>
      </c>
      <c r="K250" s="55">
        <v>1949415.5</v>
      </c>
      <c r="L250" s="55">
        <v>1835826.5</v>
      </c>
      <c r="M250" s="55">
        <v>2126425.5</v>
      </c>
      <c r="N250" s="56">
        <v>1771037.5</v>
      </c>
      <c r="O250" s="19">
        <f>SUM(C250:N250)</f>
        <v>23743241.5</v>
      </c>
    </row>
    <row r="251" spans="1:15" ht="15">
      <c r="A251" s="13" t="s">
        <v>24</v>
      </c>
      <c r="B251" s="14" t="s">
        <v>0</v>
      </c>
      <c r="C251" s="55">
        <v>208963.05</v>
      </c>
      <c r="D251" s="55">
        <v>158423.6</v>
      </c>
      <c r="E251" s="55">
        <v>184393.02</v>
      </c>
      <c r="F251" s="55">
        <v>128752.24</v>
      </c>
      <c r="G251" s="55">
        <v>117345.34</v>
      </c>
      <c r="H251" s="55">
        <v>119934.39</v>
      </c>
      <c r="I251" s="55">
        <v>97693.03</v>
      </c>
      <c r="J251" s="55">
        <v>100974.17</v>
      </c>
      <c r="K251" s="55">
        <v>154709.73</v>
      </c>
      <c r="L251" s="55">
        <v>143018.8</v>
      </c>
      <c r="M251" s="55">
        <v>144383.65</v>
      </c>
      <c r="N251" s="56">
        <v>96361.99</v>
      </c>
      <c r="O251" s="19">
        <f>SUM(C251:N251)</f>
        <v>1654953.01</v>
      </c>
    </row>
    <row r="252" spans="1:15" ht="15">
      <c r="A252" s="13" t="s">
        <v>24</v>
      </c>
      <c r="B252" s="14" t="s">
        <v>8</v>
      </c>
      <c r="C252" s="55">
        <v>192.59</v>
      </c>
      <c r="D252" s="55">
        <v>146.01</v>
      </c>
      <c r="E252" s="55">
        <v>175.61</v>
      </c>
      <c r="F252" s="55">
        <v>122.16</v>
      </c>
      <c r="G252" s="55">
        <v>115.04</v>
      </c>
      <c r="H252" s="55">
        <v>113.79</v>
      </c>
      <c r="I252" s="55">
        <v>101.66</v>
      </c>
      <c r="J252" s="55">
        <v>102.41</v>
      </c>
      <c r="K252" s="55">
        <v>166.35</v>
      </c>
      <c r="L252" s="55">
        <v>158.91</v>
      </c>
      <c r="M252" s="55">
        <v>155.25</v>
      </c>
      <c r="N252" s="56">
        <v>91.77</v>
      </c>
      <c r="O252" s="19">
        <f>SUM(O251/O249/O323)</f>
        <v>148.88026358402303</v>
      </c>
    </row>
    <row r="253" spans="1:15" ht="15">
      <c r="A253" s="13" t="s">
        <v>24</v>
      </c>
      <c r="B253" s="14" t="s">
        <v>9</v>
      </c>
      <c r="C253" s="51">
        <v>0.0901</v>
      </c>
      <c r="D253" s="51">
        <v>0.0703</v>
      </c>
      <c r="E253" s="51">
        <v>0.08310000000000001</v>
      </c>
      <c r="F253" s="51">
        <v>0.0596</v>
      </c>
      <c r="G253" s="51">
        <v>0.0713</v>
      </c>
      <c r="H253" s="51">
        <v>0.0681</v>
      </c>
      <c r="I253" s="51">
        <v>0.0542</v>
      </c>
      <c r="J253" s="51">
        <v>0.0528</v>
      </c>
      <c r="K253" s="51">
        <v>0.0793</v>
      </c>
      <c r="L253" s="51">
        <v>0.0779</v>
      </c>
      <c r="M253" s="51">
        <v>0.0678</v>
      </c>
      <c r="N253" s="59">
        <v>0.054400000000000004</v>
      </c>
      <c r="O253" s="20">
        <f>SUM(O251/O250)</f>
        <v>0.06970206700715233</v>
      </c>
    </row>
    <row r="254" spans="1:15" ht="15">
      <c r="A254" s="21"/>
      <c r="B254" s="2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7"/>
      <c r="O254" s="23"/>
    </row>
    <row r="255" spans="1:15" ht="15">
      <c r="A255" s="13" t="s">
        <v>24</v>
      </c>
      <c r="B255" s="24" t="s">
        <v>14</v>
      </c>
      <c r="C255" s="52">
        <v>701</v>
      </c>
      <c r="D255" s="52">
        <v>694</v>
      </c>
      <c r="E255" s="52">
        <v>695</v>
      </c>
      <c r="F255" s="52">
        <v>687</v>
      </c>
      <c r="G255" s="52">
        <v>689</v>
      </c>
      <c r="H255" s="52">
        <v>694</v>
      </c>
      <c r="I255" s="52">
        <v>700</v>
      </c>
      <c r="J255" s="52">
        <v>696</v>
      </c>
      <c r="K255" s="52">
        <v>696</v>
      </c>
      <c r="L255" s="52">
        <v>714</v>
      </c>
      <c r="M255" s="52">
        <v>712</v>
      </c>
      <c r="N255" s="60">
        <v>707</v>
      </c>
      <c r="O255" s="27">
        <f>SUM(C255:N255)</f>
        <v>8385</v>
      </c>
    </row>
    <row r="256" spans="1:15" ht="15">
      <c r="A256" s="13" t="s">
        <v>24</v>
      </c>
      <c r="B256" s="14" t="s">
        <v>7</v>
      </c>
      <c r="C256" s="55">
        <v>93678675.84</v>
      </c>
      <c r="D256" s="55">
        <v>93245845.27</v>
      </c>
      <c r="E256" s="55">
        <v>93046983.27</v>
      </c>
      <c r="F256" s="55">
        <v>94668637.28</v>
      </c>
      <c r="G256" s="55">
        <v>75846329.47</v>
      </c>
      <c r="H256" s="55">
        <v>82194185.53</v>
      </c>
      <c r="I256" s="55">
        <v>88863349.07</v>
      </c>
      <c r="J256" s="55">
        <v>85656798.11</v>
      </c>
      <c r="K256" s="55">
        <v>84955722.62</v>
      </c>
      <c r="L256" s="55">
        <v>85832986.47</v>
      </c>
      <c r="M256" s="55">
        <v>96201013.22</v>
      </c>
      <c r="N256" s="56">
        <v>84168444.73</v>
      </c>
      <c r="O256" s="19">
        <f>SUM(C256:N256)</f>
        <v>1058358970.8800001</v>
      </c>
    </row>
    <row r="257" spans="1:15" ht="15">
      <c r="A257" s="13" t="s">
        <v>24</v>
      </c>
      <c r="B257" s="14" t="s">
        <v>0</v>
      </c>
      <c r="C257" s="55">
        <v>5934810.9</v>
      </c>
      <c r="D257" s="55">
        <v>5509605.81</v>
      </c>
      <c r="E257" s="55">
        <v>5676497.79</v>
      </c>
      <c r="F257" s="55">
        <v>5885325.6</v>
      </c>
      <c r="G257" s="55">
        <v>4481834.8</v>
      </c>
      <c r="H257" s="55">
        <v>5037618.81</v>
      </c>
      <c r="I257" s="55">
        <v>5442915.72</v>
      </c>
      <c r="J257" s="55">
        <v>5525988.33</v>
      </c>
      <c r="K257" s="55">
        <v>5492736.86</v>
      </c>
      <c r="L257" s="55">
        <v>5576617.64</v>
      </c>
      <c r="M257" s="55">
        <v>5641531.81</v>
      </c>
      <c r="N257" s="56">
        <v>4807410.71</v>
      </c>
      <c r="O257" s="19">
        <f>SUM(C257:N257)</f>
        <v>65012894.78</v>
      </c>
    </row>
    <row r="258" spans="1:15" ht="15">
      <c r="A258" s="13" t="s">
        <v>24</v>
      </c>
      <c r="B258" s="14" t="s">
        <v>8</v>
      </c>
      <c r="C258" s="55">
        <v>273.1</v>
      </c>
      <c r="D258" s="55">
        <v>256.09</v>
      </c>
      <c r="E258" s="55">
        <v>272.25</v>
      </c>
      <c r="F258" s="55">
        <v>276.35</v>
      </c>
      <c r="G258" s="55">
        <v>216.83</v>
      </c>
      <c r="H258" s="55">
        <v>234.16</v>
      </c>
      <c r="I258" s="55">
        <v>250.83</v>
      </c>
      <c r="J258" s="55">
        <v>273.78</v>
      </c>
      <c r="K258" s="55">
        <v>254.58</v>
      </c>
      <c r="L258" s="55">
        <v>260.35</v>
      </c>
      <c r="M258" s="55">
        <v>255.6</v>
      </c>
      <c r="N258" s="56">
        <v>226.66</v>
      </c>
      <c r="O258" s="19">
        <f>SUM(O257/O255/O323)</f>
        <v>276.9098508390834</v>
      </c>
    </row>
    <row r="259" spans="1:15" ht="15">
      <c r="A259" s="13" t="s">
        <v>24</v>
      </c>
      <c r="B259" s="14" t="s">
        <v>9</v>
      </c>
      <c r="C259" s="51">
        <v>0.0633</v>
      </c>
      <c r="D259" s="51">
        <v>0.059000000000000004</v>
      </c>
      <c r="E259" s="51">
        <v>0.061</v>
      </c>
      <c r="F259" s="51">
        <v>0.0621</v>
      </c>
      <c r="G259" s="51">
        <v>0.059</v>
      </c>
      <c r="H259" s="51">
        <v>0.061200000000000004</v>
      </c>
      <c r="I259" s="51">
        <v>0.061200000000000004</v>
      </c>
      <c r="J259" s="51">
        <v>0.0645</v>
      </c>
      <c r="K259" s="51">
        <v>0.0646</v>
      </c>
      <c r="L259" s="51">
        <v>0.0649</v>
      </c>
      <c r="M259" s="51">
        <v>0.058600000000000006</v>
      </c>
      <c r="N259" s="59">
        <v>0.0571</v>
      </c>
      <c r="O259" s="20">
        <f>SUM(O257/O256)</f>
        <v>0.061428018818552026</v>
      </c>
    </row>
    <row r="260" spans="1:15" ht="15">
      <c r="A260" s="21"/>
      <c r="B260" s="2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7"/>
      <c r="O260" s="23"/>
    </row>
    <row r="261" spans="1:15" ht="15">
      <c r="A261" s="13" t="s">
        <v>24</v>
      </c>
      <c r="B261" s="24" t="s">
        <v>38</v>
      </c>
      <c r="C261" s="52">
        <v>33</v>
      </c>
      <c r="D261" s="52">
        <v>34</v>
      </c>
      <c r="E261" s="52">
        <v>35</v>
      </c>
      <c r="F261" s="52">
        <v>35</v>
      </c>
      <c r="G261" s="52">
        <v>36</v>
      </c>
      <c r="H261" s="52">
        <v>36</v>
      </c>
      <c r="I261" s="52">
        <v>36</v>
      </c>
      <c r="J261" s="52">
        <v>39</v>
      </c>
      <c r="K261" s="52">
        <v>38</v>
      </c>
      <c r="L261" s="52">
        <v>39</v>
      </c>
      <c r="M261" s="52">
        <v>38</v>
      </c>
      <c r="N261" s="60">
        <v>38</v>
      </c>
      <c r="O261" s="27">
        <f>SUM(C261:N261)</f>
        <v>437</v>
      </c>
    </row>
    <row r="262" spans="1:15" ht="15">
      <c r="A262" s="13" t="s">
        <v>24</v>
      </c>
      <c r="B262" s="14" t="s">
        <v>7</v>
      </c>
      <c r="C262" s="55">
        <v>6258572</v>
      </c>
      <c r="D262" s="55">
        <v>6374810</v>
      </c>
      <c r="E262" s="55">
        <v>6064128</v>
      </c>
      <c r="F262" s="55">
        <v>5195720</v>
      </c>
      <c r="G262" s="55">
        <v>5703308</v>
      </c>
      <c r="H262" s="55">
        <v>5401804</v>
      </c>
      <c r="I262" s="55">
        <v>5212304</v>
      </c>
      <c r="J262" s="55">
        <v>5211524</v>
      </c>
      <c r="K262" s="55">
        <v>5000270</v>
      </c>
      <c r="L262" s="55">
        <v>4556720</v>
      </c>
      <c r="M262" s="55">
        <v>4839298</v>
      </c>
      <c r="N262" s="56">
        <v>4412634</v>
      </c>
      <c r="O262" s="19">
        <f>SUM(C262:N262)</f>
        <v>64231092</v>
      </c>
    </row>
    <row r="263" spans="1:15" ht="15">
      <c r="A263" s="13" t="s">
        <v>24</v>
      </c>
      <c r="B263" s="14" t="s">
        <v>0</v>
      </c>
      <c r="C263" s="55">
        <v>452283.1</v>
      </c>
      <c r="D263" s="55">
        <v>460685.96</v>
      </c>
      <c r="E263" s="55">
        <v>405079.63</v>
      </c>
      <c r="F263" s="55">
        <v>422920.57</v>
      </c>
      <c r="G263" s="55">
        <v>328000.54</v>
      </c>
      <c r="H263" s="55">
        <v>334998.87</v>
      </c>
      <c r="I263" s="55">
        <v>383113.39</v>
      </c>
      <c r="J263" s="55">
        <v>113666.43</v>
      </c>
      <c r="K263" s="55">
        <v>391250.96</v>
      </c>
      <c r="L263" s="55">
        <v>489809.37</v>
      </c>
      <c r="M263" s="55">
        <v>329105.06</v>
      </c>
      <c r="N263" s="56">
        <v>298932.99</v>
      </c>
      <c r="O263" s="19">
        <f>SUM(C263:N263)</f>
        <v>4409846.87</v>
      </c>
    </row>
    <row r="264" spans="1:15" ht="15">
      <c r="A264" s="13" t="s">
        <v>24</v>
      </c>
      <c r="B264" s="14" t="s">
        <v>8</v>
      </c>
      <c r="C264" s="55">
        <v>442.11</v>
      </c>
      <c r="D264" s="55">
        <v>437.08</v>
      </c>
      <c r="E264" s="55">
        <v>385.79</v>
      </c>
      <c r="F264" s="55">
        <v>389.79</v>
      </c>
      <c r="G264" s="55">
        <v>303.7</v>
      </c>
      <c r="H264" s="55">
        <v>300.18</v>
      </c>
      <c r="I264" s="55">
        <v>343.29</v>
      </c>
      <c r="J264" s="55">
        <v>100.5</v>
      </c>
      <c r="K264" s="55">
        <v>332.13</v>
      </c>
      <c r="L264" s="55">
        <v>418.64</v>
      </c>
      <c r="M264" s="55">
        <v>279.38</v>
      </c>
      <c r="N264" s="56">
        <v>262.22</v>
      </c>
      <c r="O264" s="19">
        <f>SUM(O263/O261/O323)</f>
        <v>360.3993846028114</v>
      </c>
    </row>
    <row r="265" spans="1:15" ht="15">
      <c r="A265" s="13" t="s">
        <v>24</v>
      </c>
      <c r="B265" s="14" t="s">
        <v>9</v>
      </c>
      <c r="C265" s="51">
        <v>0.0722</v>
      </c>
      <c r="D265" s="51">
        <v>0.0722</v>
      </c>
      <c r="E265" s="51">
        <v>0.0667</v>
      </c>
      <c r="F265" s="51">
        <v>0.08130000000000001</v>
      </c>
      <c r="G265" s="51">
        <v>0.0575</v>
      </c>
      <c r="H265" s="51">
        <v>0.062</v>
      </c>
      <c r="I265" s="51">
        <v>0.0735</v>
      </c>
      <c r="J265" s="51">
        <v>0.0218</v>
      </c>
      <c r="K265" s="51">
        <v>0.0782</v>
      </c>
      <c r="L265" s="51">
        <v>0.1074</v>
      </c>
      <c r="M265" s="51">
        <v>0.068</v>
      </c>
      <c r="N265" s="59">
        <v>0.0677</v>
      </c>
      <c r="O265" s="20">
        <f>SUM(O263/O262)</f>
        <v>0.06865595356840579</v>
      </c>
    </row>
    <row r="266" spans="1:15" ht="15">
      <c r="A266" s="21"/>
      <c r="B266" s="2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7"/>
      <c r="O266" s="23"/>
    </row>
    <row r="267" spans="1:15" ht="15">
      <c r="A267" s="13" t="s">
        <v>24</v>
      </c>
      <c r="B267" s="24" t="s">
        <v>15</v>
      </c>
      <c r="C267" s="52">
        <v>139</v>
      </c>
      <c r="D267" s="52">
        <v>103</v>
      </c>
      <c r="E267" s="52">
        <v>99</v>
      </c>
      <c r="F267" s="52">
        <v>99</v>
      </c>
      <c r="G267" s="52">
        <v>100</v>
      </c>
      <c r="H267" s="52">
        <v>100</v>
      </c>
      <c r="I267" s="52">
        <v>100</v>
      </c>
      <c r="J267" s="52">
        <v>99</v>
      </c>
      <c r="K267" s="52">
        <v>99</v>
      </c>
      <c r="L267" s="52">
        <v>99</v>
      </c>
      <c r="M267" s="52">
        <v>99</v>
      </c>
      <c r="N267" s="60">
        <v>99</v>
      </c>
      <c r="O267" s="27">
        <f>SUM(C267:N267)</f>
        <v>1235</v>
      </c>
    </row>
    <row r="268" spans="1:15" ht="15">
      <c r="A268" s="13" t="s">
        <v>24</v>
      </c>
      <c r="B268" s="14" t="s">
        <v>7</v>
      </c>
      <c r="C268" s="55">
        <v>17892420</v>
      </c>
      <c r="D268" s="55">
        <v>16905860</v>
      </c>
      <c r="E268" s="55">
        <v>15014695</v>
      </c>
      <c r="F268" s="55">
        <v>13435937</v>
      </c>
      <c r="G268" s="55">
        <v>13297225</v>
      </c>
      <c r="H268" s="55">
        <v>13702590</v>
      </c>
      <c r="I268" s="55">
        <v>14298375</v>
      </c>
      <c r="J268" s="55">
        <v>13350695</v>
      </c>
      <c r="K268" s="55">
        <v>14080785</v>
      </c>
      <c r="L268" s="55">
        <v>13763945</v>
      </c>
      <c r="M268" s="55">
        <v>14058335</v>
      </c>
      <c r="N268" s="56">
        <v>13267450</v>
      </c>
      <c r="O268" s="19">
        <f>SUM(C268:N268)</f>
        <v>173068312</v>
      </c>
    </row>
    <row r="269" spans="1:15" ht="15">
      <c r="A269" s="13" t="s">
        <v>24</v>
      </c>
      <c r="B269" s="14" t="s">
        <v>0</v>
      </c>
      <c r="C269" s="55">
        <v>902811.63</v>
      </c>
      <c r="D269" s="55">
        <v>1033372.14</v>
      </c>
      <c r="E269" s="55">
        <v>984841.35</v>
      </c>
      <c r="F269" s="55">
        <v>754066.29</v>
      </c>
      <c r="G269" s="55">
        <v>476019.25</v>
      </c>
      <c r="H269" s="55">
        <v>785843.37</v>
      </c>
      <c r="I269" s="55">
        <v>783833.33</v>
      </c>
      <c r="J269" s="55">
        <v>731049.78</v>
      </c>
      <c r="K269" s="55">
        <v>1020377.79</v>
      </c>
      <c r="L269" s="55">
        <v>798646.66</v>
      </c>
      <c r="M269" s="55">
        <v>915132.89</v>
      </c>
      <c r="N269" s="56">
        <v>638983.7</v>
      </c>
      <c r="O269" s="19">
        <f>SUM(C269:N269)</f>
        <v>9824978.18</v>
      </c>
    </row>
    <row r="270" spans="1:15" ht="15">
      <c r="A270" s="13" t="s">
        <v>24</v>
      </c>
      <c r="B270" s="14" t="s">
        <v>8</v>
      </c>
      <c r="C270" s="55">
        <v>209.52</v>
      </c>
      <c r="D270" s="55">
        <v>323.64</v>
      </c>
      <c r="E270" s="55">
        <v>331.6</v>
      </c>
      <c r="F270" s="55">
        <v>245.7</v>
      </c>
      <c r="G270" s="55">
        <v>158.67</v>
      </c>
      <c r="H270" s="55">
        <v>253.5</v>
      </c>
      <c r="I270" s="55">
        <v>252.85</v>
      </c>
      <c r="J270" s="55">
        <v>254.63</v>
      </c>
      <c r="K270" s="55">
        <v>332.48</v>
      </c>
      <c r="L270" s="55">
        <v>268.9</v>
      </c>
      <c r="M270" s="55">
        <v>298.19</v>
      </c>
      <c r="N270" s="56">
        <v>215.15</v>
      </c>
      <c r="O270" s="19">
        <f>SUM(O269/O267/O323)</f>
        <v>284.12313996529787</v>
      </c>
    </row>
    <row r="271" spans="1:15" ht="15">
      <c r="A271" s="13" t="s">
        <v>24</v>
      </c>
      <c r="B271" s="14" t="s">
        <v>9</v>
      </c>
      <c r="C271" s="51">
        <v>0.0504</v>
      </c>
      <c r="D271" s="51">
        <v>0.0611</v>
      </c>
      <c r="E271" s="51">
        <v>0.0655</v>
      </c>
      <c r="F271" s="51">
        <v>0.056100000000000004</v>
      </c>
      <c r="G271" s="51">
        <v>0.0357</v>
      </c>
      <c r="H271" s="51">
        <v>0.057300000000000004</v>
      </c>
      <c r="I271" s="51">
        <v>0.0548</v>
      </c>
      <c r="J271" s="51">
        <v>0.0547</v>
      </c>
      <c r="K271" s="51">
        <v>0.0724</v>
      </c>
      <c r="L271" s="51">
        <v>0.057999999999999996</v>
      </c>
      <c r="M271" s="51">
        <v>0.065</v>
      </c>
      <c r="N271" s="59">
        <v>0.0481</v>
      </c>
      <c r="O271" s="20">
        <f>SUM(O269/O268)</f>
        <v>0.05676936503546646</v>
      </c>
    </row>
    <row r="272" spans="1:15" ht="15">
      <c r="A272" s="21"/>
      <c r="B272" s="22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7"/>
      <c r="O272" s="20"/>
    </row>
    <row r="273" spans="1:15" ht="15">
      <c r="A273" s="13" t="s">
        <v>24</v>
      </c>
      <c r="B273" s="24" t="s">
        <v>41</v>
      </c>
      <c r="C273" s="52">
        <v>33</v>
      </c>
      <c r="D273" s="52">
        <v>36</v>
      </c>
      <c r="E273" s="52">
        <v>33</v>
      </c>
      <c r="F273" s="52">
        <v>37</v>
      </c>
      <c r="G273" s="52">
        <v>37</v>
      </c>
      <c r="H273" s="52">
        <v>37</v>
      </c>
      <c r="I273" s="52">
        <v>37</v>
      </c>
      <c r="J273" s="52">
        <v>36</v>
      </c>
      <c r="K273" s="52">
        <v>37</v>
      </c>
      <c r="L273" s="52">
        <v>37</v>
      </c>
      <c r="M273" s="52">
        <v>37</v>
      </c>
      <c r="N273" s="60">
        <v>38</v>
      </c>
      <c r="O273" s="27">
        <f>SUM(C273:N273)</f>
        <v>435</v>
      </c>
    </row>
    <row r="274" spans="1:15" ht="15">
      <c r="A274" s="13" t="s">
        <v>24</v>
      </c>
      <c r="B274" s="14" t="s">
        <v>7</v>
      </c>
      <c r="C274" s="55">
        <v>9697305</v>
      </c>
      <c r="D274" s="55">
        <v>10574610</v>
      </c>
      <c r="E274" s="55">
        <v>8118070</v>
      </c>
      <c r="F274" s="55">
        <v>6802310</v>
      </c>
      <c r="G274" s="55">
        <v>7789415</v>
      </c>
      <c r="H274" s="55">
        <v>6773615</v>
      </c>
      <c r="I274" s="55">
        <v>7255245</v>
      </c>
      <c r="J274" s="55">
        <v>8133805</v>
      </c>
      <c r="K274" s="55">
        <v>8503455</v>
      </c>
      <c r="L274" s="55">
        <v>10030065</v>
      </c>
      <c r="M274" s="55">
        <v>10036065</v>
      </c>
      <c r="N274" s="56">
        <v>10381585</v>
      </c>
      <c r="O274" s="19">
        <f>SUM(C274:N274)</f>
        <v>104095545</v>
      </c>
    </row>
    <row r="275" spans="1:15" ht="15">
      <c r="A275" s="13" t="s">
        <v>24</v>
      </c>
      <c r="B275" s="14" t="s">
        <v>0</v>
      </c>
      <c r="C275" s="55">
        <v>731988.25</v>
      </c>
      <c r="D275" s="55">
        <v>951014.87</v>
      </c>
      <c r="E275" s="55">
        <v>502562</v>
      </c>
      <c r="F275" s="55">
        <v>497051.17</v>
      </c>
      <c r="G275" s="55">
        <v>539122.27</v>
      </c>
      <c r="H275" s="55">
        <v>520774.18</v>
      </c>
      <c r="I275" s="55">
        <v>400600.94</v>
      </c>
      <c r="J275" s="55">
        <v>295409.22</v>
      </c>
      <c r="K275" s="55">
        <v>498202.79</v>
      </c>
      <c r="L275" s="55">
        <v>230935.85</v>
      </c>
      <c r="M275" s="55">
        <v>544654.22</v>
      </c>
      <c r="N275" s="56">
        <v>639562.66</v>
      </c>
      <c r="O275" s="19">
        <f>SUM(C275:N275)</f>
        <v>6351878.42</v>
      </c>
    </row>
    <row r="276" spans="1:15" ht="15">
      <c r="A276" s="13" t="s">
        <v>24</v>
      </c>
      <c r="B276" s="14" t="s">
        <v>8</v>
      </c>
      <c r="C276" s="55">
        <v>715.53</v>
      </c>
      <c r="D276" s="55">
        <v>852.16</v>
      </c>
      <c r="E276" s="55">
        <v>507.64</v>
      </c>
      <c r="F276" s="55">
        <v>433.35</v>
      </c>
      <c r="G276" s="55">
        <v>485.7</v>
      </c>
      <c r="H276" s="55">
        <v>454.03</v>
      </c>
      <c r="I276" s="55">
        <v>349.26</v>
      </c>
      <c r="J276" s="55">
        <v>282.96</v>
      </c>
      <c r="K276" s="55">
        <v>434.35</v>
      </c>
      <c r="L276" s="55">
        <v>208.05</v>
      </c>
      <c r="M276" s="55">
        <v>474.85</v>
      </c>
      <c r="N276" s="56">
        <v>561.02</v>
      </c>
      <c r="O276" s="19">
        <f>SUM(O275/O273/O323)</f>
        <v>521.5006912972085</v>
      </c>
    </row>
    <row r="277" spans="1:15" ht="15">
      <c r="A277" s="13" t="s">
        <v>24</v>
      </c>
      <c r="B277" s="14" t="s">
        <v>9</v>
      </c>
      <c r="C277" s="51">
        <v>0.0755</v>
      </c>
      <c r="D277" s="51">
        <v>0.08990000000000001</v>
      </c>
      <c r="E277" s="51">
        <v>0.061900000000000004</v>
      </c>
      <c r="F277" s="51">
        <v>0.0731</v>
      </c>
      <c r="G277" s="51">
        <v>0.0692</v>
      </c>
      <c r="H277" s="51">
        <v>0.07690000000000001</v>
      </c>
      <c r="I277" s="51">
        <v>0.0552</v>
      </c>
      <c r="J277" s="51">
        <v>0.0363</v>
      </c>
      <c r="K277" s="51">
        <v>0.058600000000000006</v>
      </c>
      <c r="L277" s="51">
        <v>0.023</v>
      </c>
      <c r="M277" s="51">
        <v>0.054299999999999994</v>
      </c>
      <c r="N277" s="59">
        <v>0.0616</v>
      </c>
      <c r="O277" s="20">
        <f>SUM(O275/O274)</f>
        <v>0.06101969512720261</v>
      </c>
    </row>
    <row r="278" spans="1:15" ht="15">
      <c r="A278" s="21"/>
      <c r="B278" s="2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7"/>
      <c r="O278" s="20"/>
    </row>
    <row r="279" spans="1:15" ht="15">
      <c r="A279" s="13" t="s">
        <v>24</v>
      </c>
      <c r="B279" s="24" t="s">
        <v>39</v>
      </c>
      <c r="C279" s="49">
        <v>1432</v>
      </c>
      <c r="D279" s="49">
        <v>1488</v>
      </c>
      <c r="E279" s="49">
        <v>1517</v>
      </c>
      <c r="F279" s="49">
        <v>1331</v>
      </c>
      <c r="G279" s="49">
        <v>1545</v>
      </c>
      <c r="H279" s="49">
        <v>1528</v>
      </c>
      <c r="I279" s="49">
        <v>1509</v>
      </c>
      <c r="J279" s="49">
        <v>1496</v>
      </c>
      <c r="K279" s="49">
        <v>1504</v>
      </c>
      <c r="L279" s="49">
        <v>1501</v>
      </c>
      <c r="M279" s="49">
        <v>1532</v>
      </c>
      <c r="N279" s="58">
        <v>1677</v>
      </c>
      <c r="O279" s="27">
        <f>SUM(C279:N279)</f>
        <v>18060</v>
      </c>
    </row>
    <row r="280" spans="1:15" ht="15">
      <c r="A280" s="13" t="s">
        <v>24</v>
      </c>
      <c r="B280" s="14" t="s">
        <v>7</v>
      </c>
      <c r="C280" s="55">
        <v>188483425.45</v>
      </c>
      <c r="D280" s="55">
        <v>192705193.77</v>
      </c>
      <c r="E280" s="55">
        <v>173612765.25</v>
      </c>
      <c r="F280" s="55">
        <v>176501000.1</v>
      </c>
      <c r="G280" s="55">
        <v>158900965.73</v>
      </c>
      <c r="H280" s="55">
        <v>170430135.4</v>
      </c>
      <c r="I280" s="55">
        <v>177935416.95</v>
      </c>
      <c r="J280" s="55">
        <v>173667767.26</v>
      </c>
      <c r="K280" s="55">
        <v>174654637.97</v>
      </c>
      <c r="L280" s="55">
        <v>180404658.94</v>
      </c>
      <c r="M280" s="55">
        <v>193725922.1</v>
      </c>
      <c r="N280" s="56">
        <v>178066702.79</v>
      </c>
      <c r="O280" s="19">
        <f>SUM(C280:N280)</f>
        <v>2139088591.71</v>
      </c>
    </row>
    <row r="281" spans="1:15" ht="15">
      <c r="A281" s="13" t="s">
        <v>24</v>
      </c>
      <c r="B281" s="14" t="s">
        <v>0</v>
      </c>
      <c r="C281" s="55">
        <v>9376272.14</v>
      </c>
      <c r="D281" s="55">
        <v>9665203.57</v>
      </c>
      <c r="E281" s="55">
        <v>8574577.68</v>
      </c>
      <c r="F281" s="55">
        <v>9201323.06</v>
      </c>
      <c r="G281" s="55">
        <v>7976554.62</v>
      </c>
      <c r="H281" s="55">
        <v>8981057.51</v>
      </c>
      <c r="I281" s="55">
        <v>8426115.39</v>
      </c>
      <c r="J281" s="55">
        <v>8613742.5</v>
      </c>
      <c r="K281" s="55">
        <v>8657518.28</v>
      </c>
      <c r="L281" s="55">
        <v>8848888.16</v>
      </c>
      <c r="M281" s="55">
        <v>9891160.84</v>
      </c>
      <c r="N281" s="56">
        <v>9050229.67</v>
      </c>
      <c r="O281" s="19">
        <f>SUM(C281:N281)</f>
        <v>107262643.42</v>
      </c>
    </row>
    <row r="282" spans="1:15" ht="15">
      <c r="A282" s="13" t="s">
        <v>24</v>
      </c>
      <c r="B282" s="14" t="s">
        <v>8</v>
      </c>
      <c r="C282" s="55">
        <v>211.22</v>
      </c>
      <c r="D282" s="55">
        <v>209.53</v>
      </c>
      <c r="E282" s="55">
        <v>188.41</v>
      </c>
      <c r="F282" s="55">
        <v>223</v>
      </c>
      <c r="G282" s="55">
        <v>172.09</v>
      </c>
      <c r="H282" s="55">
        <v>189.6</v>
      </c>
      <c r="I282" s="55">
        <v>180.13</v>
      </c>
      <c r="J282" s="55">
        <v>198.55</v>
      </c>
      <c r="K282" s="55">
        <v>185.69</v>
      </c>
      <c r="L282" s="55">
        <v>196.51</v>
      </c>
      <c r="M282" s="55">
        <v>208.27</v>
      </c>
      <c r="N282" s="56">
        <v>179.89</v>
      </c>
      <c r="O282" s="19">
        <f>SUM(O281/O279/O323)</f>
        <v>212.11565302167378</v>
      </c>
    </row>
    <row r="283" spans="1:15" ht="15">
      <c r="A283" s="13" t="s">
        <v>24</v>
      </c>
      <c r="B283" s="14" t="s">
        <v>9</v>
      </c>
      <c r="C283" s="51">
        <v>0.049699999999999994</v>
      </c>
      <c r="D283" s="51">
        <v>0.0501</v>
      </c>
      <c r="E283" s="51">
        <v>0.0493</v>
      </c>
      <c r="F283" s="51">
        <v>0.0521</v>
      </c>
      <c r="G283" s="51">
        <v>0.0501</v>
      </c>
      <c r="H283" s="51">
        <v>0.0526</v>
      </c>
      <c r="I283" s="51">
        <v>0.0473</v>
      </c>
      <c r="J283" s="51">
        <v>0.0495</v>
      </c>
      <c r="K283" s="51">
        <v>0.0495</v>
      </c>
      <c r="L283" s="51">
        <v>0.049</v>
      </c>
      <c r="M283" s="51">
        <v>0.051</v>
      </c>
      <c r="N283" s="59">
        <v>0.0508</v>
      </c>
      <c r="O283" s="20">
        <f>SUM(O281/O280)</f>
        <v>0.05014408652156553</v>
      </c>
    </row>
    <row r="284" spans="1:15" ht="15">
      <c r="A284" s="21"/>
      <c r="B284" s="2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7"/>
      <c r="O284" s="20"/>
    </row>
    <row r="285" spans="1:15" ht="15">
      <c r="A285" s="13" t="s">
        <v>24</v>
      </c>
      <c r="B285" s="24" t="s">
        <v>16</v>
      </c>
      <c r="C285" s="52">
        <f>SUM(C289+C295+C301+C307+C311)</f>
        <v>208</v>
      </c>
      <c r="D285" s="52">
        <v>209</v>
      </c>
      <c r="E285" s="52">
        <v>216</v>
      </c>
      <c r="F285" s="52">
        <v>214</v>
      </c>
      <c r="G285" s="52">
        <v>214</v>
      </c>
      <c r="H285" s="52">
        <v>212</v>
      </c>
      <c r="I285" s="52">
        <v>211</v>
      </c>
      <c r="J285" s="52">
        <v>211</v>
      </c>
      <c r="K285" s="52">
        <v>211</v>
      </c>
      <c r="L285" s="52">
        <v>211</v>
      </c>
      <c r="M285" s="52">
        <v>211</v>
      </c>
      <c r="N285" s="60">
        <v>212</v>
      </c>
      <c r="O285" s="27">
        <f>SUM(C285:N285)</f>
        <v>2540</v>
      </c>
    </row>
    <row r="286" spans="1:15" ht="15">
      <c r="A286" s="13" t="s">
        <v>24</v>
      </c>
      <c r="B286" s="14" t="s">
        <v>0</v>
      </c>
      <c r="C286" s="55">
        <f>SUM(C291+C297+C303+C308+C313)</f>
        <v>6902063.51</v>
      </c>
      <c r="D286" s="55">
        <v>7424892.28</v>
      </c>
      <c r="E286" s="55">
        <v>6934465.67</v>
      </c>
      <c r="F286" s="55">
        <v>6966937.45</v>
      </c>
      <c r="G286" s="55">
        <v>6028773.77</v>
      </c>
      <c r="H286" s="55">
        <v>6528030.61</v>
      </c>
      <c r="I286" s="55">
        <v>7282607.52</v>
      </c>
      <c r="J286" s="55">
        <v>6697885.66</v>
      </c>
      <c r="K286" s="55">
        <v>7319175.06</v>
      </c>
      <c r="L286" s="55">
        <v>7189895.7</v>
      </c>
      <c r="M286" s="55">
        <v>7115293.83</v>
      </c>
      <c r="N286" s="56">
        <v>6318485.29</v>
      </c>
      <c r="O286" s="19">
        <f>SUM(C286:N286)</f>
        <v>82708506.35000001</v>
      </c>
    </row>
    <row r="287" spans="1:15" ht="15">
      <c r="A287" s="13" t="s">
        <v>24</v>
      </c>
      <c r="B287" s="14" t="s">
        <v>8</v>
      </c>
      <c r="C287" s="55">
        <f>C286/C285/31</f>
        <v>1070.4192788461537</v>
      </c>
      <c r="D287" s="55">
        <v>1145.99</v>
      </c>
      <c r="E287" s="55">
        <v>1070.13</v>
      </c>
      <c r="F287" s="55">
        <v>1050.19</v>
      </c>
      <c r="G287" s="55">
        <v>939.06</v>
      </c>
      <c r="H287" s="55">
        <v>993.31</v>
      </c>
      <c r="I287" s="55">
        <v>1113.38</v>
      </c>
      <c r="J287" s="55">
        <v>1094.6</v>
      </c>
      <c r="K287" s="55">
        <v>1118.97</v>
      </c>
      <c r="L287" s="55">
        <v>1135.84</v>
      </c>
      <c r="M287" s="55">
        <v>1087.8</v>
      </c>
      <c r="N287" s="56">
        <v>993.47</v>
      </c>
      <c r="O287" s="29">
        <f>SUM(O286/O285/O323)</f>
        <v>1162.9430026715413</v>
      </c>
    </row>
    <row r="288" spans="1:15" ht="15">
      <c r="A288" s="13"/>
      <c r="B288" s="22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7"/>
      <c r="O288" s="23"/>
    </row>
    <row r="289" spans="1:15" ht="15">
      <c r="A289" s="13" t="s">
        <v>24</v>
      </c>
      <c r="B289" s="24" t="s">
        <v>17</v>
      </c>
      <c r="C289" s="52">
        <v>93</v>
      </c>
      <c r="D289" s="52">
        <v>94</v>
      </c>
      <c r="E289" s="52">
        <v>98</v>
      </c>
      <c r="F289" s="52">
        <v>96</v>
      </c>
      <c r="G289" s="52">
        <v>96</v>
      </c>
      <c r="H289" s="52">
        <v>94</v>
      </c>
      <c r="I289" s="52">
        <v>95</v>
      </c>
      <c r="J289" s="52">
        <v>96</v>
      </c>
      <c r="K289" s="52">
        <v>98</v>
      </c>
      <c r="L289" s="52">
        <v>97</v>
      </c>
      <c r="M289" s="52">
        <v>95</v>
      </c>
      <c r="N289" s="60">
        <v>96</v>
      </c>
      <c r="O289" s="27">
        <f>SUM(C289:N289)</f>
        <v>1148</v>
      </c>
    </row>
    <row r="290" spans="1:15" ht="15">
      <c r="A290" s="13" t="s">
        <v>24</v>
      </c>
      <c r="B290" s="24" t="s">
        <v>18</v>
      </c>
      <c r="C290" s="55">
        <v>14533262.45</v>
      </c>
      <c r="D290" s="55">
        <v>14642015.27</v>
      </c>
      <c r="E290" s="55">
        <v>13576828.9</v>
      </c>
      <c r="F290" s="55">
        <v>13780029.19</v>
      </c>
      <c r="G290" s="55">
        <v>12439574.18</v>
      </c>
      <c r="H290" s="55">
        <v>12955693.95</v>
      </c>
      <c r="I290" s="55">
        <v>13802635.63</v>
      </c>
      <c r="J290" s="55">
        <v>13833651.5</v>
      </c>
      <c r="K290" s="55">
        <v>14303534.68</v>
      </c>
      <c r="L290" s="55">
        <v>13928587.19</v>
      </c>
      <c r="M290" s="55">
        <v>14411315.92</v>
      </c>
      <c r="N290" s="56">
        <v>12904116.3</v>
      </c>
      <c r="O290" s="19">
        <f>SUM(C290:N290)</f>
        <v>165111245.16</v>
      </c>
    </row>
    <row r="291" spans="1:15" ht="15">
      <c r="A291" s="13" t="s">
        <v>24</v>
      </c>
      <c r="B291" s="14" t="s">
        <v>0</v>
      </c>
      <c r="C291" s="55">
        <v>2695792.95</v>
      </c>
      <c r="D291" s="55">
        <v>2844825.52</v>
      </c>
      <c r="E291" s="55">
        <v>2641968.9</v>
      </c>
      <c r="F291" s="55">
        <v>2974721.19</v>
      </c>
      <c r="G291" s="55">
        <v>2457003.68</v>
      </c>
      <c r="H291" s="55">
        <v>2600828.7</v>
      </c>
      <c r="I291" s="55">
        <v>2978815.38</v>
      </c>
      <c r="J291" s="55">
        <v>2585758.75</v>
      </c>
      <c r="K291" s="55">
        <v>3159730.68</v>
      </c>
      <c r="L291" s="55">
        <v>2790829.69</v>
      </c>
      <c r="M291" s="55">
        <v>2768417.17</v>
      </c>
      <c r="N291" s="56">
        <v>2692346.3</v>
      </c>
      <c r="O291" s="19">
        <f>SUM(C291:N291)</f>
        <v>33191038.91</v>
      </c>
    </row>
    <row r="292" spans="1:15" ht="15">
      <c r="A292" s="13" t="s">
        <v>24</v>
      </c>
      <c r="B292" s="14" t="s">
        <v>8</v>
      </c>
      <c r="C292" s="55">
        <v>935.07</v>
      </c>
      <c r="D292" s="55">
        <v>976.26</v>
      </c>
      <c r="E292" s="55">
        <v>898.63</v>
      </c>
      <c r="F292" s="55">
        <v>999.57</v>
      </c>
      <c r="G292" s="55">
        <v>853.13</v>
      </c>
      <c r="H292" s="55">
        <v>892.53</v>
      </c>
      <c r="I292" s="55">
        <v>1011.48</v>
      </c>
      <c r="J292" s="55">
        <v>928.79</v>
      </c>
      <c r="K292" s="55">
        <v>1040.07</v>
      </c>
      <c r="L292" s="55">
        <v>959.05</v>
      </c>
      <c r="M292" s="55">
        <v>940.04</v>
      </c>
      <c r="N292" s="56">
        <v>934.84</v>
      </c>
      <c r="O292" s="19">
        <f>SUM(O291/O289/O323)</f>
        <v>1032.5733857018417</v>
      </c>
    </row>
    <row r="293" spans="1:15" ht="15">
      <c r="A293" s="13" t="s">
        <v>24</v>
      </c>
      <c r="B293" s="14" t="s">
        <v>9</v>
      </c>
      <c r="C293" s="51">
        <v>0.18539999999999998</v>
      </c>
      <c r="D293" s="51">
        <v>0.1942</v>
      </c>
      <c r="E293" s="51">
        <v>0.1945</v>
      </c>
      <c r="F293" s="51">
        <v>0.2158</v>
      </c>
      <c r="G293" s="51">
        <v>0.1975</v>
      </c>
      <c r="H293" s="51">
        <v>0.2007</v>
      </c>
      <c r="I293" s="51">
        <v>0.2158</v>
      </c>
      <c r="J293" s="51">
        <v>0.1869</v>
      </c>
      <c r="K293" s="51">
        <v>0.22089999999999999</v>
      </c>
      <c r="L293" s="51">
        <v>0.2003</v>
      </c>
      <c r="M293" s="51">
        <v>0.19210000000000002</v>
      </c>
      <c r="N293" s="59">
        <v>0.2086</v>
      </c>
      <c r="O293" s="20">
        <f>SUM(O291/O290)</f>
        <v>0.2010222797232038</v>
      </c>
    </row>
    <row r="294" spans="1:15" ht="15">
      <c r="A294" s="21"/>
      <c r="B294" s="2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7"/>
      <c r="O294" s="23"/>
    </row>
    <row r="295" spans="1:15" ht="15">
      <c r="A295" s="13" t="s">
        <v>24</v>
      </c>
      <c r="B295" s="24" t="s">
        <v>42</v>
      </c>
      <c r="C295" s="52">
        <v>17</v>
      </c>
      <c r="D295" s="52">
        <v>17</v>
      </c>
      <c r="E295" s="52">
        <v>17</v>
      </c>
      <c r="F295" s="52">
        <v>17</v>
      </c>
      <c r="G295" s="52">
        <v>17</v>
      </c>
      <c r="H295" s="52">
        <v>17</v>
      </c>
      <c r="I295" s="52">
        <v>16</v>
      </c>
      <c r="J295" s="52">
        <v>16</v>
      </c>
      <c r="K295" s="52">
        <v>16</v>
      </c>
      <c r="L295" s="52">
        <v>16</v>
      </c>
      <c r="M295" s="52">
        <v>16</v>
      </c>
      <c r="N295" s="60">
        <v>16</v>
      </c>
      <c r="O295" s="27">
        <f>SUM(C295:N295)</f>
        <v>198</v>
      </c>
    </row>
    <row r="296" spans="1:15" ht="15">
      <c r="A296" s="13" t="s">
        <v>24</v>
      </c>
      <c r="B296" s="24" t="s">
        <v>43</v>
      </c>
      <c r="C296" s="55">
        <v>5741485.26</v>
      </c>
      <c r="D296" s="55">
        <v>5515468.51</v>
      </c>
      <c r="E296" s="55">
        <v>4782085.51</v>
      </c>
      <c r="F296" s="55">
        <v>5069380</v>
      </c>
      <c r="G296" s="55">
        <v>4950082.76</v>
      </c>
      <c r="H296" s="55">
        <v>4895820.25</v>
      </c>
      <c r="I296" s="55">
        <v>5068731.46</v>
      </c>
      <c r="J296" s="55">
        <v>5053523.87</v>
      </c>
      <c r="K296" s="55">
        <v>5367452.05</v>
      </c>
      <c r="L296" s="55">
        <v>5209445.77</v>
      </c>
      <c r="M296" s="55">
        <v>5481896.06</v>
      </c>
      <c r="N296" s="56">
        <v>4807331.02</v>
      </c>
      <c r="O296" s="19">
        <f>SUM(C296:N296)</f>
        <v>61942702.519999996</v>
      </c>
    </row>
    <row r="297" spans="1:15" ht="15">
      <c r="A297" s="13" t="s">
        <v>24</v>
      </c>
      <c r="B297" s="14" t="s">
        <v>0</v>
      </c>
      <c r="C297" s="55">
        <v>1192939.76</v>
      </c>
      <c r="D297" s="55">
        <v>1553341.01</v>
      </c>
      <c r="E297" s="55">
        <v>1271414.51</v>
      </c>
      <c r="F297" s="55">
        <v>1276546.5</v>
      </c>
      <c r="G297" s="55">
        <v>977828.76</v>
      </c>
      <c r="H297" s="55">
        <v>1260292.25</v>
      </c>
      <c r="I297" s="55">
        <v>1093241.96</v>
      </c>
      <c r="J297" s="55">
        <v>1159073.37</v>
      </c>
      <c r="K297" s="55">
        <v>1041175.05</v>
      </c>
      <c r="L297" s="55">
        <v>1202426.27</v>
      </c>
      <c r="M297" s="55">
        <v>1081331.06</v>
      </c>
      <c r="N297" s="56">
        <v>1104489.02</v>
      </c>
      <c r="O297" s="19">
        <f>SUM(C297:N297)</f>
        <v>14214099.520000001</v>
      </c>
    </row>
    <row r="298" spans="1:15" ht="15">
      <c r="A298" s="13" t="s">
        <v>24</v>
      </c>
      <c r="B298" s="14" t="s">
        <v>8</v>
      </c>
      <c r="C298" s="55">
        <v>2263.64</v>
      </c>
      <c r="D298" s="55">
        <v>2947.52</v>
      </c>
      <c r="E298" s="55">
        <v>2492.97</v>
      </c>
      <c r="F298" s="55">
        <v>2422.29</v>
      </c>
      <c r="G298" s="55">
        <v>1917.31</v>
      </c>
      <c r="H298" s="55">
        <v>2391.45</v>
      </c>
      <c r="I298" s="55">
        <v>2204.12</v>
      </c>
      <c r="J298" s="55">
        <v>2498</v>
      </c>
      <c r="K298" s="55">
        <v>2099.14</v>
      </c>
      <c r="L298" s="55">
        <v>2505.05</v>
      </c>
      <c r="M298" s="55">
        <v>2180.1</v>
      </c>
      <c r="N298" s="56">
        <v>2301.02</v>
      </c>
      <c r="O298" s="19">
        <f>SUM(O297/O295/O323)</f>
        <v>2563.870764790765</v>
      </c>
    </row>
    <row r="299" spans="1:15" ht="15">
      <c r="A299" s="13" t="s">
        <v>24</v>
      </c>
      <c r="B299" s="14" t="s">
        <v>9</v>
      </c>
      <c r="C299" s="51">
        <v>0.2077</v>
      </c>
      <c r="D299" s="51">
        <v>0.2816</v>
      </c>
      <c r="E299" s="51">
        <v>0.2658</v>
      </c>
      <c r="F299" s="51">
        <v>0.2518</v>
      </c>
      <c r="G299" s="51">
        <v>0.1975</v>
      </c>
      <c r="H299" s="51">
        <v>0.25739999999999996</v>
      </c>
      <c r="I299" s="51">
        <v>0.21559999999999999</v>
      </c>
      <c r="J299" s="51">
        <v>0.2293</v>
      </c>
      <c r="K299" s="51">
        <v>0.19390000000000002</v>
      </c>
      <c r="L299" s="51">
        <v>0.23079999999999998</v>
      </c>
      <c r="M299" s="51">
        <v>0.1972</v>
      </c>
      <c r="N299" s="59">
        <v>0.2297</v>
      </c>
      <c r="O299" s="20">
        <f>SUM(O297/O296)</f>
        <v>0.22947173664905188</v>
      </c>
    </row>
    <row r="300" spans="1:15" ht="15">
      <c r="A300" s="21"/>
      <c r="B300" s="22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7"/>
      <c r="O300" s="23"/>
    </row>
    <row r="301" spans="1:15" ht="15">
      <c r="A301" s="13" t="s">
        <v>24</v>
      </c>
      <c r="B301" s="14" t="s">
        <v>36</v>
      </c>
      <c r="C301" s="52">
        <v>25</v>
      </c>
      <c r="D301" s="52">
        <v>25</v>
      </c>
      <c r="E301" s="52">
        <v>28</v>
      </c>
      <c r="F301" s="52">
        <v>28</v>
      </c>
      <c r="G301" s="52">
        <v>28</v>
      </c>
      <c r="H301" s="52">
        <v>28</v>
      </c>
      <c r="I301" s="52">
        <v>27</v>
      </c>
      <c r="J301" s="52">
        <v>26</v>
      </c>
      <c r="K301" s="52">
        <v>24</v>
      </c>
      <c r="L301" s="52">
        <v>25</v>
      </c>
      <c r="M301" s="52">
        <v>27</v>
      </c>
      <c r="N301" s="60">
        <v>27</v>
      </c>
      <c r="O301" s="27">
        <f>SUM(C301:N301)</f>
        <v>318</v>
      </c>
    </row>
    <row r="302" spans="1:15" ht="15">
      <c r="A302" s="13" t="s">
        <v>24</v>
      </c>
      <c r="B302" s="31" t="s">
        <v>37</v>
      </c>
      <c r="C302" s="55">
        <v>3868909.51</v>
      </c>
      <c r="D302" s="55">
        <v>3850284.01</v>
      </c>
      <c r="E302" s="55">
        <v>3531045.01</v>
      </c>
      <c r="F302" s="55">
        <v>3604324.35</v>
      </c>
      <c r="G302" s="55">
        <v>3271959.88</v>
      </c>
      <c r="H302" s="55">
        <v>3428186.5</v>
      </c>
      <c r="I302" s="55">
        <v>3726638.74</v>
      </c>
      <c r="J302" s="55">
        <v>3564017.3</v>
      </c>
      <c r="K302" s="55">
        <v>3842603.97</v>
      </c>
      <c r="L302" s="55">
        <v>3674320.1</v>
      </c>
      <c r="M302" s="55">
        <v>3909934</v>
      </c>
      <c r="N302" s="56">
        <v>3560595.25</v>
      </c>
      <c r="O302" s="19">
        <f>SUM(C302:N302)</f>
        <v>43832818.62</v>
      </c>
    </row>
    <row r="303" spans="1:15" ht="15">
      <c r="A303" s="13" t="s">
        <v>24</v>
      </c>
      <c r="B303" s="31" t="s">
        <v>0</v>
      </c>
      <c r="C303" s="55">
        <v>1067409.8</v>
      </c>
      <c r="D303" s="55">
        <v>1002073.5</v>
      </c>
      <c r="E303" s="55">
        <v>1014224.91</v>
      </c>
      <c r="F303" s="55">
        <v>872565.76</v>
      </c>
      <c r="G303" s="55">
        <v>807765.32</v>
      </c>
      <c r="H303" s="55">
        <v>701534.15</v>
      </c>
      <c r="I303" s="55">
        <v>1132327.57</v>
      </c>
      <c r="J303" s="55">
        <v>910989.98</v>
      </c>
      <c r="K303" s="55">
        <v>1101007.19</v>
      </c>
      <c r="L303" s="55">
        <v>998070.44</v>
      </c>
      <c r="M303" s="55">
        <v>1165396.79</v>
      </c>
      <c r="N303" s="56">
        <v>918492.72</v>
      </c>
      <c r="O303" s="19">
        <f>SUM(C303:N303)</f>
        <v>11691858.13</v>
      </c>
    </row>
    <row r="304" spans="1:15" ht="15">
      <c r="A304" s="13" t="s">
        <v>24</v>
      </c>
      <c r="B304" s="14" t="s">
        <v>8</v>
      </c>
      <c r="C304" s="55">
        <v>1377.3</v>
      </c>
      <c r="D304" s="55">
        <v>1293</v>
      </c>
      <c r="E304" s="55">
        <v>1207.41</v>
      </c>
      <c r="F304" s="55">
        <v>1005.26</v>
      </c>
      <c r="G304" s="55">
        <v>961.63</v>
      </c>
      <c r="H304" s="55">
        <v>808.22</v>
      </c>
      <c r="I304" s="55">
        <v>1352.84</v>
      </c>
      <c r="J304" s="55">
        <v>1208.21</v>
      </c>
      <c r="K304" s="55">
        <v>1479.85</v>
      </c>
      <c r="L304" s="55">
        <v>1330.76</v>
      </c>
      <c r="M304" s="55">
        <v>1392.35</v>
      </c>
      <c r="N304" s="56">
        <v>1133.94</v>
      </c>
      <c r="O304" s="19">
        <f>SUM(O303/O301/O323)</f>
        <v>1313.101766621743</v>
      </c>
    </row>
    <row r="305" spans="1:15" ht="15">
      <c r="A305" s="13" t="s">
        <v>24</v>
      </c>
      <c r="B305" s="14" t="s">
        <v>9</v>
      </c>
      <c r="C305" s="51">
        <v>0.2758</v>
      </c>
      <c r="D305" s="51">
        <v>0.2602</v>
      </c>
      <c r="E305" s="51">
        <v>0.2872</v>
      </c>
      <c r="F305" s="51">
        <v>0.242</v>
      </c>
      <c r="G305" s="51">
        <v>0.2468</v>
      </c>
      <c r="H305" s="51">
        <v>0.2046</v>
      </c>
      <c r="I305" s="51">
        <v>0.3038</v>
      </c>
      <c r="J305" s="51">
        <v>0.2556</v>
      </c>
      <c r="K305" s="51">
        <v>0.2865</v>
      </c>
      <c r="L305" s="51">
        <v>0.2716</v>
      </c>
      <c r="M305" s="51">
        <v>0.298</v>
      </c>
      <c r="N305" s="59">
        <v>0.2579</v>
      </c>
      <c r="O305" s="20">
        <f>SUM(O303/O302)</f>
        <v>0.26673753817568213</v>
      </c>
    </row>
    <row r="306" spans="1:15" ht="15">
      <c r="A306" s="21"/>
      <c r="B306" s="2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7"/>
      <c r="O306" s="23"/>
    </row>
    <row r="307" spans="1:15" ht="15">
      <c r="A307" s="13" t="s">
        <v>24</v>
      </c>
      <c r="B307" s="31" t="s">
        <v>35</v>
      </c>
      <c r="C307" s="52">
        <v>59</v>
      </c>
      <c r="D307" s="52">
        <v>59</v>
      </c>
      <c r="E307" s="52">
        <v>59</v>
      </c>
      <c r="F307" s="52">
        <v>59</v>
      </c>
      <c r="G307" s="52">
        <v>59</v>
      </c>
      <c r="H307" s="52">
        <v>59</v>
      </c>
      <c r="I307" s="52">
        <v>59</v>
      </c>
      <c r="J307" s="52">
        <v>59</v>
      </c>
      <c r="K307" s="52">
        <v>59</v>
      </c>
      <c r="L307" s="52">
        <v>59</v>
      </c>
      <c r="M307" s="52">
        <v>59</v>
      </c>
      <c r="N307" s="60">
        <v>59</v>
      </c>
      <c r="O307" s="27">
        <f>SUM(C307:N307)</f>
        <v>708</v>
      </c>
    </row>
    <row r="308" spans="1:15" ht="15">
      <c r="A308" s="13" t="s">
        <v>24</v>
      </c>
      <c r="B308" s="31" t="s">
        <v>0</v>
      </c>
      <c r="C308" s="55">
        <v>1164920</v>
      </c>
      <c r="D308" s="55">
        <v>1314422</v>
      </c>
      <c r="E308" s="55">
        <v>1260205.25</v>
      </c>
      <c r="F308" s="55">
        <v>1147399</v>
      </c>
      <c r="G308" s="55">
        <v>1222911.16</v>
      </c>
      <c r="H308" s="55">
        <v>1150581.25</v>
      </c>
      <c r="I308" s="55">
        <v>1192808</v>
      </c>
      <c r="J308" s="55">
        <v>1343692.01</v>
      </c>
      <c r="K308" s="55">
        <v>1169359.09</v>
      </c>
      <c r="L308" s="55">
        <v>1290345.05</v>
      </c>
      <c r="M308" s="55">
        <v>1303680</v>
      </c>
      <c r="N308" s="56">
        <v>1027964</v>
      </c>
      <c r="O308" s="19">
        <f>SUM(C308:N308)</f>
        <v>14588286.81</v>
      </c>
    </row>
    <row r="309" spans="1:15" ht="15">
      <c r="A309" s="13" t="s">
        <v>24</v>
      </c>
      <c r="B309" s="31" t="s">
        <v>8</v>
      </c>
      <c r="C309" s="55">
        <v>636.92</v>
      </c>
      <c r="D309" s="55">
        <v>718.66</v>
      </c>
      <c r="E309" s="55">
        <v>711.98</v>
      </c>
      <c r="F309" s="55">
        <v>627.34</v>
      </c>
      <c r="G309" s="55">
        <v>690.91</v>
      </c>
      <c r="H309" s="55">
        <v>629.08</v>
      </c>
      <c r="I309" s="55">
        <v>652.16</v>
      </c>
      <c r="J309" s="55">
        <v>785.33</v>
      </c>
      <c r="K309" s="55">
        <v>639.34</v>
      </c>
      <c r="L309" s="55">
        <v>729.01</v>
      </c>
      <c r="M309" s="55">
        <v>712.78</v>
      </c>
      <c r="N309" s="56">
        <v>580.77</v>
      </c>
      <c r="O309" s="19">
        <f>SUM(O308/O307/O323)</f>
        <v>735.890174031477</v>
      </c>
    </row>
    <row r="310" spans="1:15" ht="15">
      <c r="A310" s="21"/>
      <c r="B310" s="2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7"/>
      <c r="O310" s="33"/>
    </row>
    <row r="311" spans="1:15" ht="15">
      <c r="A311" s="13" t="s">
        <v>24</v>
      </c>
      <c r="B311" s="14" t="s">
        <v>44</v>
      </c>
      <c r="C311" s="52">
        <v>14</v>
      </c>
      <c r="D311" s="52">
        <v>14</v>
      </c>
      <c r="E311" s="52">
        <v>14</v>
      </c>
      <c r="F311" s="52">
        <v>14</v>
      </c>
      <c r="G311" s="52">
        <v>14</v>
      </c>
      <c r="H311" s="52">
        <v>14</v>
      </c>
      <c r="I311" s="52">
        <v>14</v>
      </c>
      <c r="J311" s="52">
        <v>14</v>
      </c>
      <c r="K311" s="52">
        <v>14</v>
      </c>
      <c r="L311" s="52">
        <v>14</v>
      </c>
      <c r="M311" s="52">
        <v>14</v>
      </c>
      <c r="N311" s="60">
        <v>14</v>
      </c>
      <c r="O311" s="27">
        <f>SUM(C311:N311)</f>
        <v>168</v>
      </c>
    </row>
    <row r="312" spans="1:15" ht="15">
      <c r="A312" s="13" t="s">
        <v>24</v>
      </c>
      <c r="B312" s="31" t="s">
        <v>45</v>
      </c>
      <c r="C312" s="55">
        <v>2958249</v>
      </c>
      <c r="D312" s="55">
        <v>3021346.75</v>
      </c>
      <c r="E312" s="55">
        <v>2824875.6</v>
      </c>
      <c r="F312" s="55">
        <v>2842268.5</v>
      </c>
      <c r="G312" s="55">
        <v>2618422.35</v>
      </c>
      <c r="H312" s="55">
        <v>3014354.76</v>
      </c>
      <c r="I312" s="55">
        <v>3271377.11</v>
      </c>
      <c r="J312" s="55">
        <v>3080878.05</v>
      </c>
      <c r="K312" s="55">
        <v>3243747.05</v>
      </c>
      <c r="L312" s="55">
        <v>3081495.25</v>
      </c>
      <c r="M312" s="55">
        <v>3156652.81</v>
      </c>
      <c r="N312" s="56">
        <v>2798872.25</v>
      </c>
      <c r="O312" s="19">
        <f>SUM(C312:N312)</f>
        <v>35912539.480000004</v>
      </c>
    </row>
    <row r="313" spans="1:15" ht="15">
      <c r="A313" s="13" t="s">
        <v>24</v>
      </c>
      <c r="B313" s="31" t="s">
        <v>0</v>
      </c>
      <c r="C313" s="55">
        <v>781001</v>
      </c>
      <c r="D313" s="55">
        <v>710230.25</v>
      </c>
      <c r="E313" s="55">
        <v>746652.1</v>
      </c>
      <c r="F313" s="55">
        <v>695705</v>
      </c>
      <c r="G313" s="55">
        <v>563264.85</v>
      </c>
      <c r="H313" s="55">
        <v>814794.26</v>
      </c>
      <c r="I313" s="55">
        <v>885414.61</v>
      </c>
      <c r="J313" s="55">
        <v>698371.55</v>
      </c>
      <c r="K313" s="55">
        <v>847903.05</v>
      </c>
      <c r="L313" s="55">
        <v>908224.25</v>
      </c>
      <c r="M313" s="55">
        <v>796468.81</v>
      </c>
      <c r="N313" s="56">
        <v>575193.25</v>
      </c>
      <c r="O313" s="19">
        <f>SUM(C313:N313)</f>
        <v>9023222.98</v>
      </c>
    </row>
    <row r="314" spans="1:15" ht="15">
      <c r="A314" s="13" t="s">
        <v>24</v>
      </c>
      <c r="B314" s="14" t="s">
        <v>8</v>
      </c>
      <c r="C314" s="55">
        <v>1799.54</v>
      </c>
      <c r="D314" s="55">
        <v>1636.48</v>
      </c>
      <c r="E314" s="55">
        <v>1777.74</v>
      </c>
      <c r="F314" s="55">
        <v>1603.01</v>
      </c>
      <c r="G314" s="55">
        <v>1341.11</v>
      </c>
      <c r="H314" s="55">
        <v>1877.41</v>
      </c>
      <c r="I314" s="55">
        <v>2040.13</v>
      </c>
      <c r="J314" s="55">
        <v>1720.13</v>
      </c>
      <c r="K314" s="55">
        <v>1953.69</v>
      </c>
      <c r="L314" s="55">
        <v>2162.44</v>
      </c>
      <c r="M314" s="55">
        <v>1835.18</v>
      </c>
      <c r="N314" s="56">
        <v>1369.51</v>
      </c>
      <c r="O314" s="19">
        <f>SUM(O313/O311/O323)</f>
        <v>1918.2021641156464</v>
      </c>
    </row>
    <row r="315" spans="1:15" ht="15">
      <c r="A315" s="13" t="s">
        <v>24</v>
      </c>
      <c r="B315" s="14" t="s">
        <v>9</v>
      </c>
      <c r="C315" s="51">
        <v>0.264</v>
      </c>
      <c r="D315" s="51">
        <v>0.235</v>
      </c>
      <c r="E315" s="51">
        <v>0.2643</v>
      </c>
      <c r="F315" s="51">
        <v>0.2447</v>
      </c>
      <c r="G315" s="51">
        <v>0.2151</v>
      </c>
      <c r="H315" s="51">
        <v>0.2703</v>
      </c>
      <c r="I315" s="51">
        <v>0.2706</v>
      </c>
      <c r="J315" s="51">
        <v>0.2266</v>
      </c>
      <c r="K315" s="51">
        <v>0.2613</v>
      </c>
      <c r="L315" s="51">
        <v>0.29469999999999996</v>
      </c>
      <c r="M315" s="51">
        <v>0.2523</v>
      </c>
      <c r="N315" s="59">
        <v>0.20550000000000002</v>
      </c>
      <c r="O315" s="20">
        <f>SUM(O313/O312)</f>
        <v>0.25125549767999866</v>
      </c>
    </row>
    <row r="316" spans="1:15" ht="15">
      <c r="A316" s="21"/>
      <c r="B316" s="2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7"/>
      <c r="O316" s="18"/>
    </row>
    <row r="317" spans="1:15" ht="15">
      <c r="A317" s="13" t="s">
        <v>24</v>
      </c>
      <c r="B317" s="22" t="s">
        <v>19</v>
      </c>
      <c r="C317" s="49">
        <v>8112</v>
      </c>
      <c r="D317" s="49">
        <v>8149</v>
      </c>
      <c r="E317" s="49">
        <v>8193</v>
      </c>
      <c r="F317" s="49">
        <v>7994</v>
      </c>
      <c r="G317" s="49">
        <v>8188</v>
      </c>
      <c r="H317" s="49">
        <v>8198</v>
      </c>
      <c r="I317" s="49">
        <v>8194</v>
      </c>
      <c r="J317" s="49">
        <v>8077</v>
      </c>
      <c r="K317" s="49">
        <v>8062</v>
      </c>
      <c r="L317" s="49">
        <v>8079</v>
      </c>
      <c r="M317" s="49">
        <v>8066</v>
      </c>
      <c r="N317" s="58">
        <v>8045</v>
      </c>
      <c r="O317" s="27">
        <f>SUM(C317:N317)</f>
        <v>97357</v>
      </c>
    </row>
    <row r="318" spans="1:15" ht="15">
      <c r="A318" s="13" t="s">
        <v>24</v>
      </c>
      <c r="B318" s="24" t="s">
        <v>20</v>
      </c>
      <c r="C318" s="55">
        <v>54187717.47</v>
      </c>
      <c r="D318" s="55">
        <v>54182931.36</v>
      </c>
      <c r="E318" s="55">
        <v>50200446.16</v>
      </c>
      <c r="F318" s="55">
        <v>51776662.9</v>
      </c>
      <c r="G318" s="55">
        <v>43440037.22</v>
      </c>
      <c r="H318" s="55">
        <v>47699612.66</v>
      </c>
      <c r="I318" s="55">
        <v>49940139.9</v>
      </c>
      <c r="J318" s="55">
        <v>49356977.12</v>
      </c>
      <c r="K318" s="55">
        <v>51072479.27</v>
      </c>
      <c r="L318" s="55">
        <v>51443670.51</v>
      </c>
      <c r="M318" s="55">
        <v>53757319.07</v>
      </c>
      <c r="N318" s="56">
        <v>47642400.53</v>
      </c>
      <c r="O318" s="19">
        <f>SUM(C318:N318)</f>
        <v>604700394.17</v>
      </c>
    </row>
    <row r="319" spans="1:15" ht="15">
      <c r="A319" s="13" t="s">
        <v>24</v>
      </c>
      <c r="B319" s="24" t="s">
        <v>8</v>
      </c>
      <c r="C319" s="55">
        <v>215.48</v>
      </c>
      <c r="D319" s="55">
        <v>214.48</v>
      </c>
      <c r="E319" s="55">
        <v>204.24</v>
      </c>
      <c r="F319" s="55">
        <v>208.93</v>
      </c>
      <c r="G319" s="55">
        <v>176.84</v>
      </c>
      <c r="H319" s="55">
        <v>187.69</v>
      </c>
      <c r="I319" s="55">
        <v>196.6</v>
      </c>
      <c r="J319" s="55">
        <v>210.72</v>
      </c>
      <c r="K319" s="55">
        <v>204.35</v>
      </c>
      <c r="L319" s="55">
        <v>212.25</v>
      </c>
      <c r="M319" s="55">
        <v>214.99</v>
      </c>
      <c r="N319" s="56">
        <v>197.4</v>
      </c>
      <c r="O319" s="19">
        <f>SUM(O318/O317/O323)</f>
        <v>221.82732262629878</v>
      </c>
    </row>
    <row r="320" spans="1:15" ht="15">
      <c r="A320" s="21"/>
      <c r="B320" s="24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7"/>
      <c r="O320" s="19"/>
    </row>
    <row r="321" spans="1:15" ht="15">
      <c r="A321" s="13" t="s">
        <v>24</v>
      </c>
      <c r="B321" s="24" t="s">
        <v>21</v>
      </c>
      <c r="C321" s="55">
        <v>2408013.74</v>
      </c>
      <c r="D321" s="55">
        <v>7092830.83</v>
      </c>
      <c r="E321" s="55">
        <v>7703715.62</v>
      </c>
      <c r="F321" s="55">
        <v>8508289.87</v>
      </c>
      <c r="G321" s="55">
        <v>7416257.06</v>
      </c>
      <c r="H321" s="55">
        <v>8534681.14</v>
      </c>
      <c r="I321" s="55">
        <v>9089176.12</v>
      </c>
      <c r="J321" s="55">
        <v>9248165.24</v>
      </c>
      <c r="K321" s="55">
        <v>9635185.15</v>
      </c>
      <c r="L321" s="55">
        <v>9794777.24</v>
      </c>
      <c r="M321" s="55">
        <v>10327657.97</v>
      </c>
      <c r="N321" s="56">
        <v>9195519.12</v>
      </c>
      <c r="O321" s="19">
        <f>SUM(C321:N321)</f>
        <v>98954269.10000001</v>
      </c>
    </row>
    <row r="322" spans="1:15" ht="15">
      <c r="A322" s="13" t="s">
        <v>24</v>
      </c>
      <c r="B322" s="24" t="s">
        <v>46</v>
      </c>
      <c r="C322" s="52">
        <v>17</v>
      </c>
      <c r="D322" s="52">
        <v>17</v>
      </c>
      <c r="E322" s="52">
        <v>17</v>
      </c>
      <c r="F322" s="52">
        <v>17</v>
      </c>
      <c r="G322" s="52">
        <v>17</v>
      </c>
      <c r="H322" s="52">
        <v>17</v>
      </c>
      <c r="I322" s="52">
        <v>17</v>
      </c>
      <c r="J322" s="52">
        <v>17</v>
      </c>
      <c r="K322" s="52">
        <v>17</v>
      </c>
      <c r="L322" s="52">
        <v>17</v>
      </c>
      <c r="M322" s="52">
        <v>17</v>
      </c>
      <c r="N322" s="60">
        <v>17</v>
      </c>
      <c r="O322" s="27">
        <f>AVERAGE(C322:N322)</f>
        <v>17</v>
      </c>
    </row>
    <row r="323" spans="1:15" ht="15">
      <c r="A323" s="13" t="s">
        <v>24</v>
      </c>
      <c r="B323" s="24" t="s">
        <v>22</v>
      </c>
      <c r="C323" s="54">
        <v>31</v>
      </c>
      <c r="D323" s="54">
        <v>31</v>
      </c>
      <c r="E323" s="54">
        <v>30</v>
      </c>
      <c r="F323" s="54">
        <v>31</v>
      </c>
      <c r="G323" s="54">
        <v>30</v>
      </c>
      <c r="H323" s="54">
        <v>31</v>
      </c>
      <c r="I323" s="54">
        <v>31</v>
      </c>
      <c r="J323" s="54">
        <v>29</v>
      </c>
      <c r="K323" s="54">
        <v>31</v>
      </c>
      <c r="L323" s="54">
        <v>30</v>
      </c>
      <c r="M323" s="54">
        <v>31</v>
      </c>
      <c r="N323" s="61">
        <v>30</v>
      </c>
      <c r="O323" s="48">
        <f>(((C322*C323)+(D322*D323)+(E320*E321)+(F322*F323)+(G322*G323)+(H322*H323)+(I322*I323)+(J322*J323)+(K322*K323)+(L322*L323)+(M322*M323)+(N322*N323))/$O$322)/COUNTIF(C323:N323,"&gt;0")</f>
        <v>28</v>
      </c>
    </row>
    <row r="324" spans="1:15" ht="15">
      <c r="A324" s="13"/>
      <c r="B324" s="2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19"/>
    </row>
    <row r="325" spans="1:15" ht="20.25">
      <c r="A325" s="36"/>
      <c r="B325" s="37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1"/>
    </row>
    <row r="326" spans="1:15" ht="15">
      <c r="A326" s="21"/>
      <c r="B326" s="13"/>
      <c r="C326" s="38" t="s">
        <v>31</v>
      </c>
      <c r="D326" s="38" t="s">
        <v>32</v>
      </c>
      <c r="E326" s="38" t="s">
        <v>47</v>
      </c>
      <c r="F326" s="38" t="s">
        <v>1</v>
      </c>
      <c r="G326" s="38" t="s">
        <v>2</v>
      </c>
      <c r="H326" s="38" t="s">
        <v>3</v>
      </c>
      <c r="I326" s="38" t="s">
        <v>4</v>
      </c>
      <c r="J326" s="38" t="s">
        <v>27</v>
      </c>
      <c r="K326" s="38" t="s">
        <v>28</v>
      </c>
      <c r="L326" s="38" t="s">
        <v>29</v>
      </c>
      <c r="M326" s="38" t="s">
        <v>30</v>
      </c>
      <c r="N326" s="38" t="s">
        <v>40</v>
      </c>
      <c r="O326" s="39" t="s">
        <v>26</v>
      </c>
    </row>
    <row r="327" spans="1:15" ht="15">
      <c r="A327" s="13" t="s">
        <v>25</v>
      </c>
      <c r="B327" s="14" t="s">
        <v>6</v>
      </c>
      <c r="C327" s="15">
        <f>SUM(C333+C339+C345+C351+C357+C363+C369+C375+C381+C387)</f>
        <v>1899</v>
      </c>
      <c r="D327" s="15">
        <f aca="true" t="shared" si="94" ref="D327:N329">SUM(D333+D339+D345+D351+D357+D363+D369+D375+D381+D387)</f>
        <v>1863</v>
      </c>
      <c r="E327" s="15">
        <f>SUM(E333+E339+E345+E351+E357+E363+E369+E375+E381+E387)</f>
        <v>1862</v>
      </c>
      <c r="F327" s="15">
        <f t="shared" si="94"/>
        <v>1872</v>
      </c>
      <c r="G327" s="15">
        <f t="shared" si="94"/>
        <v>1904</v>
      </c>
      <c r="H327" s="15">
        <f t="shared" si="94"/>
        <v>1907</v>
      </c>
      <c r="I327" s="15">
        <f t="shared" si="94"/>
        <v>1891</v>
      </c>
      <c r="J327" s="15">
        <f t="shared" si="94"/>
        <v>1898</v>
      </c>
      <c r="K327" s="15">
        <f t="shared" si="94"/>
        <v>1894</v>
      </c>
      <c r="L327" s="15">
        <f t="shared" si="94"/>
        <v>1889</v>
      </c>
      <c r="M327" s="15">
        <f t="shared" si="94"/>
        <v>1871</v>
      </c>
      <c r="N327" s="15">
        <f t="shared" si="94"/>
        <v>1864</v>
      </c>
      <c r="O327" s="16">
        <f>SUM(C327:N327)</f>
        <v>22614</v>
      </c>
    </row>
    <row r="328" spans="1:15" ht="15">
      <c r="A328" s="13" t="s">
        <v>25</v>
      </c>
      <c r="B328" s="14" t="s">
        <v>7</v>
      </c>
      <c r="C328" s="42">
        <f>SUM(C334+C340+C346+C352+C358+C364+C370+C376+C382+C388)</f>
        <v>77840101.88</v>
      </c>
      <c r="D328" s="42">
        <f t="shared" si="94"/>
        <v>79201907.1</v>
      </c>
      <c r="E328" s="42">
        <f>SUM(E334+E340+E346+E352+E358+E364+E370+E376+E382+E388)</f>
        <v>71970599.91</v>
      </c>
      <c r="F328" s="42">
        <f t="shared" si="94"/>
        <v>73601583.47</v>
      </c>
      <c r="G328" s="42">
        <f t="shared" si="94"/>
        <v>62099728.050000004</v>
      </c>
      <c r="H328" s="42">
        <f t="shared" si="94"/>
        <v>62681621.84</v>
      </c>
      <c r="I328" s="42">
        <f t="shared" si="94"/>
        <v>71799379.17</v>
      </c>
      <c r="J328" s="42">
        <f t="shared" si="94"/>
        <v>71088201.9</v>
      </c>
      <c r="K328" s="42">
        <f t="shared" si="94"/>
        <v>71038378.65</v>
      </c>
      <c r="L328" s="42">
        <f t="shared" si="94"/>
        <v>64217546.76</v>
      </c>
      <c r="M328" s="42">
        <f t="shared" si="94"/>
        <v>77048582.22</v>
      </c>
      <c r="N328" s="42">
        <f t="shared" si="94"/>
        <v>70613704.55</v>
      </c>
      <c r="O328" s="18">
        <f>SUM(C328:N328)</f>
        <v>853201335.5</v>
      </c>
    </row>
    <row r="329" spans="1:15" ht="15">
      <c r="A329" s="13" t="s">
        <v>25</v>
      </c>
      <c r="B329" s="14" t="s">
        <v>0</v>
      </c>
      <c r="C329" s="42">
        <f>SUM(C335+C341+C347+C353+C359+C365+C371+C377+C383+C389)</f>
        <v>5508792.02</v>
      </c>
      <c r="D329" s="42">
        <f t="shared" si="94"/>
        <v>5826323.8100000005</v>
      </c>
      <c r="E329" s="42">
        <f>SUM(E335+E341+E347+E353+E359+E365+E371+E377+E383+E389)</f>
        <v>5454794.52</v>
      </c>
      <c r="F329" s="42">
        <f t="shared" si="94"/>
        <v>5505570.68</v>
      </c>
      <c r="G329" s="42">
        <f t="shared" si="94"/>
        <v>4315742</v>
      </c>
      <c r="H329" s="42">
        <f t="shared" si="94"/>
        <v>4677221.0200000005</v>
      </c>
      <c r="I329" s="42">
        <f t="shared" si="94"/>
        <v>5000498.14</v>
      </c>
      <c r="J329" s="42">
        <f t="shared" si="94"/>
        <v>5165065.17</v>
      </c>
      <c r="K329" s="42">
        <f t="shared" si="94"/>
        <v>5503912.72</v>
      </c>
      <c r="L329" s="42">
        <f t="shared" si="94"/>
        <v>5563879.23</v>
      </c>
      <c r="M329" s="42">
        <f t="shared" si="94"/>
        <v>5802867.63</v>
      </c>
      <c r="N329" s="42">
        <f t="shared" si="94"/>
        <v>5168009.8100000005</v>
      </c>
      <c r="O329" s="18">
        <f>SUM(C329:N329)</f>
        <v>63492676.75000001</v>
      </c>
    </row>
    <row r="330" spans="1:15" ht="15">
      <c r="A330" s="13" t="s">
        <v>25</v>
      </c>
      <c r="B330" s="14" t="s">
        <v>8</v>
      </c>
      <c r="C330" s="19">
        <f aca="true" t="shared" si="95" ref="C330:N330">SUM(C329/C327/C431)</f>
        <v>93.57712921911362</v>
      </c>
      <c r="D330" s="19">
        <f t="shared" si="95"/>
        <v>100.88348328225374</v>
      </c>
      <c r="E330" s="19">
        <f t="shared" si="95"/>
        <v>97.65117293233082</v>
      </c>
      <c r="F330" s="19">
        <f t="shared" si="95"/>
        <v>94.87128963330576</v>
      </c>
      <c r="G330" s="19">
        <f t="shared" si="95"/>
        <v>75.55570728291316</v>
      </c>
      <c r="H330" s="19">
        <f t="shared" si="95"/>
        <v>81.75530536619473</v>
      </c>
      <c r="I330" s="19">
        <f t="shared" si="95"/>
        <v>85.30216372972143</v>
      </c>
      <c r="J330" s="19">
        <f t="shared" si="95"/>
        <v>93.83861723774572</v>
      </c>
      <c r="K330" s="19">
        <f t="shared" si="95"/>
        <v>93.74106209762577</v>
      </c>
      <c r="L330" s="19">
        <f t="shared" si="95"/>
        <v>98.18032874536793</v>
      </c>
      <c r="M330" s="19">
        <f t="shared" si="95"/>
        <v>100.0477169359149</v>
      </c>
      <c r="N330" s="19">
        <f t="shared" si="95"/>
        <v>92.41791505722462</v>
      </c>
      <c r="O330" s="19">
        <f>SUM(O329/O327/O431)</f>
        <v>92.30699869519549</v>
      </c>
    </row>
    <row r="331" spans="1:15" ht="15">
      <c r="A331" s="13" t="s">
        <v>25</v>
      </c>
      <c r="B331" s="14" t="s">
        <v>9</v>
      </c>
      <c r="C331" s="20">
        <f>SUM(C329/C328)</f>
        <v>0.0707706167765874</v>
      </c>
      <c r="D331" s="20">
        <f aca="true" t="shared" si="96" ref="D331:N331">SUM(D329/D328)</f>
        <v>0.0735629232089539</v>
      </c>
      <c r="E331" s="20">
        <f>SUM(E329/E328)</f>
        <v>0.07579198348799758</v>
      </c>
      <c r="F331" s="20">
        <f t="shared" si="96"/>
        <v>0.07480234011872951</v>
      </c>
      <c r="G331" s="20">
        <f t="shared" si="96"/>
        <v>0.06949695490655212</v>
      </c>
      <c r="H331" s="20">
        <f t="shared" si="96"/>
        <v>0.07461869815588039</v>
      </c>
      <c r="I331" s="20">
        <f t="shared" si="96"/>
        <v>0.06964542309147656</v>
      </c>
      <c r="J331" s="20">
        <f t="shared" si="96"/>
        <v>0.07265713623289717</v>
      </c>
      <c r="K331" s="20">
        <f t="shared" si="96"/>
        <v>0.07747801715910924</v>
      </c>
      <c r="L331" s="20">
        <f t="shared" si="96"/>
        <v>0.08664110528534928</v>
      </c>
      <c r="M331" s="20">
        <f t="shared" si="96"/>
        <v>0.07531439856259564</v>
      </c>
      <c r="N331" s="20">
        <f t="shared" si="96"/>
        <v>0.07318706535698956</v>
      </c>
      <c r="O331" s="20">
        <f>SUM(O329/O328)</f>
        <v>0.0744169917558691</v>
      </c>
    </row>
    <row r="332" spans="1:15" ht="15">
      <c r="A332" s="21"/>
      <c r="B332" s="22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23"/>
    </row>
    <row r="333" spans="1:15" ht="15">
      <c r="A333" s="13" t="s">
        <v>25</v>
      </c>
      <c r="B333" s="24" t="s">
        <v>33</v>
      </c>
      <c r="C333" s="49">
        <v>1234</v>
      </c>
      <c r="D333" s="49">
        <v>1210</v>
      </c>
      <c r="E333" s="49">
        <v>1208</v>
      </c>
      <c r="F333" s="49">
        <v>1206</v>
      </c>
      <c r="G333" s="49">
        <v>1230</v>
      </c>
      <c r="H333" s="49">
        <v>1229</v>
      </c>
      <c r="I333" s="49">
        <v>1217</v>
      </c>
      <c r="J333" s="49">
        <v>1222</v>
      </c>
      <c r="K333" s="49">
        <v>1218</v>
      </c>
      <c r="L333" s="49">
        <v>1213</v>
      </c>
      <c r="M333" s="49">
        <v>1198</v>
      </c>
      <c r="N333" s="58">
        <v>1188</v>
      </c>
      <c r="O333" s="16">
        <f>SUM(C333:N333)</f>
        <v>14573</v>
      </c>
    </row>
    <row r="334" spans="1:15" ht="15">
      <c r="A334" s="13" t="s">
        <v>25</v>
      </c>
      <c r="B334" s="14" t="s">
        <v>7</v>
      </c>
      <c r="C334" s="55">
        <v>41625250.5</v>
      </c>
      <c r="D334" s="55">
        <v>41507269.88</v>
      </c>
      <c r="E334" s="55">
        <v>38349332.61</v>
      </c>
      <c r="F334" s="55">
        <v>39021756.38</v>
      </c>
      <c r="G334" s="55">
        <v>32338314</v>
      </c>
      <c r="H334" s="55">
        <v>32794488.94</v>
      </c>
      <c r="I334" s="55">
        <v>36874101.26</v>
      </c>
      <c r="J334" s="55">
        <v>37127966.45</v>
      </c>
      <c r="K334" s="55">
        <v>37474502.34</v>
      </c>
      <c r="L334" s="55">
        <v>30129020.82</v>
      </c>
      <c r="M334" s="55">
        <v>40820644.7</v>
      </c>
      <c r="N334" s="56">
        <v>37133002.61</v>
      </c>
      <c r="O334" s="18">
        <f>SUM(C334:N334)</f>
        <v>445195650.49</v>
      </c>
    </row>
    <row r="335" spans="1:15" ht="15">
      <c r="A335" s="13" t="s">
        <v>25</v>
      </c>
      <c r="B335" s="14" t="s">
        <v>0</v>
      </c>
      <c r="C335" s="55">
        <v>3873864.54</v>
      </c>
      <c r="D335" s="55">
        <v>3898320.74</v>
      </c>
      <c r="E335" s="55">
        <v>3740764.66</v>
      </c>
      <c r="F335" s="55">
        <v>3874266.3</v>
      </c>
      <c r="G335" s="55">
        <v>2946741.64</v>
      </c>
      <c r="H335" s="55">
        <v>3163252.6</v>
      </c>
      <c r="I335" s="55">
        <v>3523499.09</v>
      </c>
      <c r="J335" s="55">
        <v>3582013</v>
      </c>
      <c r="K335" s="55">
        <v>3686775.35</v>
      </c>
      <c r="L335" s="55">
        <v>3795140</v>
      </c>
      <c r="M335" s="55">
        <v>3913754.31</v>
      </c>
      <c r="N335" s="56">
        <v>3487668.95</v>
      </c>
      <c r="O335" s="18">
        <f>SUM(C335:N335)</f>
        <v>43486061.18000001</v>
      </c>
    </row>
    <row r="336" spans="1:15" ht="15">
      <c r="A336" s="13" t="s">
        <v>25</v>
      </c>
      <c r="B336" s="14" t="s">
        <v>8</v>
      </c>
      <c r="C336" s="55">
        <v>101.27</v>
      </c>
      <c r="D336" s="55">
        <v>103.93</v>
      </c>
      <c r="E336" s="55">
        <v>103.22</v>
      </c>
      <c r="F336" s="55">
        <v>103.63</v>
      </c>
      <c r="G336" s="55">
        <v>79.86</v>
      </c>
      <c r="H336" s="55">
        <v>85.79</v>
      </c>
      <c r="I336" s="55">
        <v>93.39</v>
      </c>
      <c r="J336" s="55">
        <v>101.08</v>
      </c>
      <c r="K336" s="55">
        <v>97.64</v>
      </c>
      <c r="L336" s="55">
        <v>104.29</v>
      </c>
      <c r="M336" s="55">
        <v>105.38</v>
      </c>
      <c r="N336" s="56">
        <v>97.86</v>
      </c>
      <c r="O336" s="19">
        <f>SUM(O335/O333/O431)</f>
        <v>98.1046266195037</v>
      </c>
    </row>
    <row r="337" spans="1:15" ht="15">
      <c r="A337" s="13" t="s">
        <v>25</v>
      </c>
      <c r="B337" s="14" t="s">
        <v>9</v>
      </c>
      <c r="C337" s="51">
        <v>0.09300000000000001</v>
      </c>
      <c r="D337" s="51">
        <v>0.09390000000000001</v>
      </c>
      <c r="E337" s="51">
        <v>0.0975</v>
      </c>
      <c r="F337" s="51">
        <v>0.0992</v>
      </c>
      <c r="G337" s="51">
        <v>0.0911</v>
      </c>
      <c r="H337" s="51">
        <v>0.0964</v>
      </c>
      <c r="I337" s="51">
        <v>0.0955</v>
      </c>
      <c r="J337" s="51">
        <v>0.0964</v>
      </c>
      <c r="K337" s="51">
        <v>0.0983</v>
      </c>
      <c r="L337" s="51">
        <v>0.1259</v>
      </c>
      <c r="M337" s="51">
        <v>0.0958</v>
      </c>
      <c r="N337" s="59">
        <v>0.09390000000000001</v>
      </c>
      <c r="O337" s="20">
        <f>SUM(O335/O334)</f>
        <v>0.09767854005792177</v>
      </c>
    </row>
    <row r="338" spans="1:15" ht="15">
      <c r="A338" s="21"/>
      <c r="B338" s="22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7"/>
      <c r="O338" s="23"/>
    </row>
    <row r="339" spans="1:15" ht="15">
      <c r="A339" s="13" t="s">
        <v>25</v>
      </c>
      <c r="B339" s="24" t="s">
        <v>10</v>
      </c>
      <c r="C339" s="52">
        <v>71</v>
      </c>
      <c r="D339" s="52">
        <v>72</v>
      </c>
      <c r="E339" s="52">
        <v>70</v>
      </c>
      <c r="F339" s="52">
        <v>71</v>
      </c>
      <c r="G339" s="52">
        <v>72</v>
      </c>
      <c r="H339" s="52">
        <v>71</v>
      </c>
      <c r="I339" s="52">
        <v>70</v>
      </c>
      <c r="J339" s="52">
        <v>69</v>
      </c>
      <c r="K339" s="52">
        <v>69</v>
      </c>
      <c r="L339" s="52">
        <v>66</v>
      </c>
      <c r="M339" s="52">
        <v>65</v>
      </c>
      <c r="N339" s="60">
        <v>66</v>
      </c>
      <c r="O339" s="27">
        <f>SUM(C339:N339)</f>
        <v>832</v>
      </c>
    </row>
    <row r="340" spans="1:15" ht="15">
      <c r="A340" s="13" t="s">
        <v>25</v>
      </c>
      <c r="B340" s="14" t="s">
        <v>7</v>
      </c>
      <c r="C340" s="55">
        <v>2302985.55</v>
      </c>
      <c r="D340" s="55">
        <v>2406127.4</v>
      </c>
      <c r="E340" s="55">
        <v>2433979.95</v>
      </c>
      <c r="F340" s="55">
        <v>2323147.85</v>
      </c>
      <c r="G340" s="55">
        <v>2217743.85</v>
      </c>
      <c r="H340" s="55">
        <v>2169518.65</v>
      </c>
      <c r="I340" s="55">
        <v>2328252.3</v>
      </c>
      <c r="J340" s="55">
        <v>2482592.85</v>
      </c>
      <c r="K340" s="55">
        <v>2625829.78</v>
      </c>
      <c r="L340" s="55">
        <v>2676250.12</v>
      </c>
      <c r="M340" s="55">
        <v>2684934.65</v>
      </c>
      <c r="N340" s="56">
        <v>2479512.1</v>
      </c>
      <c r="O340" s="19">
        <f>SUM(C340:N340)</f>
        <v>29130875.050000004</v>
      </c>
    </row>
    <row r="341" spans="1:15" ht="15">
      <c r="A341" s="13" t="s">
        <v>25</v>
      </c>
      <c r="B341" s="14" t="s">
        <v>0</v>
      </c>
      <c r="C341" s="55">
        <v>137084.86</v>
      </c>
      <c r="D341" s="55">
        <v>138012.49</v>
      </c>
      <c r="E341" s="55">
        <v>131620.4</v>
      </c>
      <c r="F341" s="55">
        <v>144650.92</v>
      </c>
      <c r="G341" s="55">
        <v>111539.78</v>
      </c>
      <c r="H341" s="55">
        <v>111942.89</v>
      </c>
      <c r="I341" s="55">
        <v>140839.22</v>
      </c>
      <c r="J341" s="55">
        <v>138077.54</v>
      </c>
      <c r="K341" s="55">
        <v>148204.68</v>
      </c>
      <c r="L341" s="55">
        <v>134067.79</v>
      </c>
      <c r="M341" s="55">
        <v>166386.4</v>
      </c>
      <c r="N341" s="56">
        <v>145522.71</v>
      </c>
      <c r="O341" s="19">
        <f>SUM(C341:N341)</f>
        <v>1647949.68</v>
      </c>
    </row>
    <row r="342" spans="1:15" ht="15">
      <c r="A342" s="13" t="s">
        <v>25</v>
      </c>
      <c r="B342" s="14" t="s">
        <v>8</v>
      </c>
      <c r="C342" s="55">
        <v>62.28</v>
      </c>
      <c r="D342" s="55">
        <v>61.83</v>
      </c>
      <c r="E342" s="55">
        <v>62.68</v>
      </c>
      <c r="F342" s="55">
        <v>65.72</v>
      </c>
      <c r="G342" s="55">
        <v>51.64</v>
      </c>
      <c r="H342" s="55">
        <v>52.56</v>
      </c>
      <c r="I342" s="55">
        <v>64.9</v>
      </c>
      <c r="J342" s="55">
        <v>69</v>
      </c>
      <c r="K342" s="55">
        <v>69.29</v>
      </c>
      <c r="L342" s="55">
        <v>67.71</v>
      </c>
      <c r="M342" s="55">
        <v>82.57</v>
      </c>
      <c r="N342" s="56">
        <v>73.5</v>
      </c>
      <c r="O342" s="19">
        <f>SUM(O341/O339/O431)</f>
        <v>65.11919178082192</v>
      </c>
    </row>
    <row r="343" spans="1:15" ht="15">
      <c r="A343" s="13" t="s">
        <v>25</v>
      </c>
      <c r="B343" s="14" t="s">
        <v>9</v>
      </c>
      <c r="C343" s="51">
        <v>0.059500000000000004</v>
      </c>
      <c r="D343" s="51">
        <v>0.057300000000000004</v>
      </c>
      <c r="E343" s="51">
        <v>0.054000000000000006</v>
      </c>
      <c r="F343" s="51">
        <v>0.0622</v>
      </c>
      <c r="G343" s="51">
        <v>0.050199999999999995</v>
      </c>
      <c r="H343" s="51">
        <v>0.051500000000000004</v>
      </c>
      <c r="I343" s="51">
        <v>0.0604</v>
      </c>
      <c r="J343" s="51">
        <v>0.0556</v>
      </c>
      <c r="K343" s="51">
        <v>0.0564</v>
      </c>
      <c r="L343" s="51">
        <v>0.05</v>
      </c>
      <c r="M343" s="51">
        <v>0.061900000000000004</v>
      </c>
      <c r="N343" s="59">
        <v>0.058600000000000006</v>
      </c>
      <c r="O343" s="20">
        <f>SUM(O341/O340)</f>
        <v>0.05657055193747088</v>
      </c>
    </row>
    <row r="344" spans="1:15" ht="15">
      <c r="A344" s="21"/>
      <c r="B344" s="22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7"/>
      <c r="O344" s="23"/>
    </row>
    <row r="345" spans="1:15" ht="15">
      <c r="A345" s="13" t="s">
        <v>25</v>
      </c>
      <c r="B345" s="24" t="s">
        <v>11</v>
      </c>
      <c r="C345" s="52">
        <v>0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60">
        <v>0</v>
      </c>
      <c r="O345" s="27">
        <f>SUM(C345:N345)</f>
        <v>0</v>
      </c>
    </row>
    <row r="346" spans="1:15" ht="15">
      <c r="A346" s="13" t="s">
        <v>25</v>
      </c>
      <c r="B346" s="14" t="s">
        <v>7</v>
      </c>
      <c r="C346" s="55">
        <v>0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62">
        <v>0</v>
      </c>
      <c r="O346" s="19">
        <f>SUM(C346:N346)</f>
        <v>0</v>
      </c>
    </row>
    <row r="347" spans="1:15" ht="15">
      <c r="A347" s="13" t="s">
        <v>25</v>
      </c>
      <c r="B347" s="14" t="s">
        <v>0</v>
      </c>
      <c r="C347" s="55">
        <v>0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63">
        <v>0</v>
      </c>
      <c r="O347" s="19">
        <f>SUM(C347:N347)</f>
        <v>0</v>
      </c>
    </row>
    <row r="348" spans="1:15" ht="15">
      <c r="A348" s="13" t="s">
        <v>25</v>
      </c>
      <c r="B348" s="14" t="s">
        <v>8</v>
      </c>
      <c r="C348" s="55">
        <v>0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62">
        <v>0</v>
      </c>
      <c r="O348" s="62">
        <v>0</v>
      </c>
    </row>
    <row r="349" spans="1:15" ht="15">
      <c r="A349" s="13" t="s">
        <v>25</v>
      </c>
      <c r="B349" s="14" t="s">
        <v>9</v>
      </c>
      <c r="C349" s="51">
        <v>0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9">
        <v>0</v>
      </c>
      <c r="O349" s="59">
        <v>0</v>
      </c>
    </row>
    <row r="350" spans="1:15" ht="15">
      <c r="A350" s="21"/>
      <c r="B350" s="22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7"/>
      <c r="O350" s="23"/>
    </row>
    <row r="351" spans="1:15" ht="15">
      <c r="A351" s="13" t="s">
        <v>25</v>
      </c>
      <c r="B351" s="24" t="s">
        <v>12</v>
      </c>
      <c r="C351" s="52">
        <v>159</v>
      </c>
      <c r="D351" s="52">
        <v>159</v>
      </c>
      <c r="E351" s="52">
        <v>156</v>
      </c>
      <c r="F351" s="52">
        <v>153</v>
      </c>
      <c r="G351" s="52">
        <v>159</v>
      </c>
      <c r="H351" s="52">
        <v>163</v>
      </c>
      <c r="I351" s="52">
        <v>164</v>
      </c>
      <c r="J351" s="52">
        <v>165</v>
      </c>
      <c r="K351" s="52">
        <v>163</v>
      </c>
      <c r="L351" s="52">
        <v>165</v>
      </c>
      <c r="M351" s="52">
        <v>166</v>
      </c>
      <c r="N351" s="60">
        <v>166</v>
      </c>
      <c r="O351" s="27">
        <f>SUM(C351:N351)</f>
        <v>1938</v>
      </c>
    </row>
    <row r="352" spans="1:15" ht="15">
      <c r="A352" s="13" t="s">
        <v>25</v>
      </c>
      <c r="B352" s="14" t="s">
        <v>7</v>
      </c>
      <c r="C352" s="55">
        <v>5026217.75</v>
      </c>
      <c r="D352" s="55">
        <v>4878899.5</v>
      </c>
      <c r="E352" s="55">
        <v>4586242.5</v>
      </c>
      <c r="F352" s="55">
        <v>4377912</v>
      </c>
      <c r="G352" s="55">
        <v>3694827.75</v>
      </c>
      <c r="H352" s="55">
        <v>3481977.5</v>
      </c>
      <c r="I352" s="55">
        <v>4230745.75</v>
      </c>
      <c r="J352" s="55">
        <v>3992620</v>
      </c>
      <c r="K352" s="55">
        <v>4048111.25</v>
      </c>
      <c r="L352" s="55">
        <v>4281783.75</v>
      </c>
      <c r="M352" s="55">
        <v>4655533.25</v>
      </c>
      <c r="N352" s="56">
        <v>4605016.25</v>
      </c>
      <c r="O352" s="19">
        <f>SUM(C352:N352)</f>
        <v>51859887.25</v>
      </c>
    </row>
    <row r="353" spans="1:15" ht="15">
      <c r="A353" s="13" t="s">
        <v>25</v>
      </c>
      <c r="B353" s="14" t="s">
        <v>0</v>
      </c>
      <c r="C353" s="55">
        <v>295358.65</v>
      </c>
      <c r="D353" s="55">
        <v>259241.73</v>
      </c>
      <c r="E353" s="55">
        <v>246952.19</v>
      </c>
      <c r="F353" s="55">
        <v>225985.9</v>
      </c>
      <c r="G353" s="55">
        <v>213590.76</v>
      </c>
      <c r="H353" s="55">
        <v>207212.33</v>
      </c>
      <c r="I353" s="55">
        <v>271693.12</v>
      </c>
      <c r="J353" s="55">
        <v>239898.79</v>
      </c>
      <c r="K353" s="55">
        <v>237326.01</v>
      </c>
      <c r="L353" s="55">
        <v>253227</v>
      </c>
      <c r="M353" s="55">
        <v>278789.75</v>
      </c>
      <c r="N353" s="56">
        <v>253155.32</v>
      </c>
      <c r="O353" s="19">
        <f>SUM(C353:N353)</f>
        <v>2982431.5500000003</v>
      </c>
    </row>
    <row r="354" spans="1:15" ht="15">
      <c r="A354" s="13" t="s">
        <v>25</v>
      </c>
      <c r="B354" s="14" t="s">
        <v>8</v>
      </c>
      <c r="C354" s="55">
        <v>59.92</v>
      </c>
      <c r="D354" s="55">
        <v>52.6</v>
      </c>
      <c r="E354" s="55">
        <v>52.77</v>
      </c>
      <c r="F354" s="55">
        <v>47.65</v>
      </c>
      <c r="G354" s="55">
        <v>44.78</v>
      </c>
      <c r="H354" s="55">
        <v>42.37</v>
      </c>
      <c r="I354" s="55">
        <v>53.44</v>
      </c>
      <c r="J354" s="55">
        <v>50.14</v>
      </c>
      <c r="K354" s="55">
        <v>46.97</v>
      </c>
      <c r="L354" s="55">
        <v>51.16</v>
      </c>
      <c r="M354" s="55">
        <v>54.18</v>
      </c>
      <c r="N354" s="56">
        <v>50.83</v>
      </c>
      <c r="O354" s="19">
        <f>SUM(O353/O351/O431)</f>
        <v>50.59470800288393</v>
      </c>
    </row>
    <row r="355" spans="1:15" ht="15">
      <c r="A355" s="13" t="s">
        <v>25</v>
      </c>
      <c r="B355" s="14" t="s">
        <v>9</v>
      </c>
      <c r="C355" s="51">
        <v>0.0587</v>
      </c>
      <c r="D355" s="51">
        <v>0.053099999999999994</v>
      </c>
      <c r="E355" s="51">
        <v>0.0538</v>
      </c>
      <c r="F355" s="51">
        <v>0.0516</v>
      </c>
      <c r="G355" s="51">
        <v>0.057800000000000004</v>
      </c>
      <c r="H355" s="51">
        <v>0.059500000000000004</v>
      </c>
      <c r="I355" s="51">
        <v>0.0642</v>
      </c>
      <c r="J355" s="51">
        <v>0.06</v>
      </c>
      <c r="K355" s="51">
        <v>0.058600000000000006</v>
      </c>
      <c r="L355" s="51">
        <v>0.0591</v>
      </c>
      <c r="M355" s="51">
        <v>0.059800000000000006</v>
      </c>
      <c r="N355" s="59">
        <v>0.054900000000000004</v>
      </c>
      <c r="O355" s="20">
        <f>SUM(O353/O352)</f>
        <v>0.057509410609063755</v>
      </c>
    </row>
    <row r="356" spans="1:15" ht="15">
      <c r="A356" s="21"/>
      <c r="B356" s="22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7"/>
      <c r="O356" s="23"/>
    </row>
    <row r="357" spans="1:15" ht="15">
      <c r="A357" s="13" t="s">
        <v>25</v>
      </c>
      <c r="B357" s="24" t="s">
        <v>13</v>
      </c>
      <c r="C357" s="52">
        <v>0</v>
      </c>
      <c r="D357" s="52">
        <v>0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60">
        <v>0</v>
      </c>
      <c r="O357" s="27">
        <f>SUM(C357:N357)</f>
        <v>0</v>
      </c>
    </row>
    <row r="358" spans="1:15" ht="15">
      <c r="A358" s="13" t="s">
        <v>25</v>
      </c>
      <c r="B358" s="14" t="s">
        <v>7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62">
        <v>0</v>
      </c>
      <c r="O358" s="19">
        <f>SUM(C358:N358)</f>
        <v>0</v>
      </c>
    </row>
    <row r="359" spans="1:15" ht="15">
      <c r="A359" s="13" t="s">
        <v>25</v>
      </c>
      <c r="B359" s="14" t="s">
        <v>0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63">
        <v>0</v>
      </c>
      <c r="O359" s="19">
        <f>SUM(C359:N359)</f>
        <v>0</v>
      </c>
    </row>
    <row r="360" spans="1:15" ht="15">
      <c r="A360" s="13" t="s">
        <v>25</v>
      </c>
      <c r="B360" s="14" t="s">
        <v>8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62">
        <v>0</v>
      </c>
      <c r="O360" s="62">
        <v>0</v>
      </c>
    </row>
    <row r="361" spans="1:15" ht="15">
      <c r="A361" s="13" t="s">
        <v>25</v>
      </c>
      <c r="B361" s="14" t="s">
        <v>9</v>
      </c>
      <c r="C361" s="51">
        <v>0</v>
      </c>
      <c r="D361" s="51">
        <v>0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9">
        <v>0</v>
      </c>
      <c r="O361" s="59">
        <v>0</v>
      </c>
    </row>
    <row r="362" spans="1:15" ht="15">
      <c r="A362" s="21"/>
      <c r="B362" s="22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7"/>
      <c r="O362" s="23"/>
    </row>
    <row r="363" spans="1:15" ht="15">
      <c r="A363" s="13" t="s">
        <v>25</v>
      </c>
      <c r="B363" s="24" t="s">
        <v>14</v>
      </c>
      <c r="C363" s="52">
        <v>138</v>
      </c>
      <c r="D363" s="52">
        <v>135</v>
      </c>
      <c r="E363" s="52">
        <v>136</v>
      </c>
      <c r="F363" s="52">
        <v>136</v>
      </c>
      <c r="G363" s="52">
        <v>136</v>
      </c>
      <c r="H363" s="52">
        <v>138</v>
      </c>
      <c r="I363" s="52">
        <v>137</v>
      </c>
      <c r="J363" s="52">
        <v>139</v>
      </c>
      <c r="K363" s="52">
        <v>139</v>
      </c>
      <c r="L363" s="52">
        <v>140</v>
      </c>
      <c r="M363" s="52">
        <v>137</v>
      </c>
      <c r="N363" s="60">
        <v>136</v>
      </c>
      <c r="O363" s="27">
        <f>SUM(C363:N363)</f>
        <v>1647</v>
      </c>
    </row>
    <row r="364" spans="1:15" ht="15">
      <c r="A364" s="13" t="s">
        <v>25</v>
      </c>
      <c r="B364" s="14" t="s">
        <v>7</v>
      </c>
      <c r="C364" s="55">
        <v>9356797.09</v>
      </c>
      <c r="D364" s="55">
        <v>10458453.01</v>
      </c>
      <c r="E364" s="55">
        <v>8749868.56</v>
      </c>
      <c r="F364" s="55">
        <v>9272111.27</v>
      </c>
      <c r="G364" s="55">
        <v>7890570.85</v>
      </c>
      <c r="H364" s="55">
        <v>7789305.33</v>
      </c>
      <c r="I364" s="55">
        <v>9370113.74</v>
      </c>
      <c r="J364" s="55">
        <v>8720472.52</v>
      </c>
      <c r="K364" s="55">
        <v>9412874.75</v>
      </c>
      <c r="L364" s="55">
        <v>9207241.14</v>
      </c>
      <c r="M364" s="55">
        <v>10640656.28</v>
      </c>
      <c r="N364" s="56">
        <v>8865393.69</v>
      </c>
      <c r="O364" s="19">
        <f>SUM(C364:N364)</f>
        <v>109733858.23</v>
      </c>
    </row>
    <row r="365" spans="1:15" ht="15">
      <c r="A365" s="13" t="s">
        <v>25</v>
      </c>
      <c r="B365" s="14" t="s">
        <v>0</v>
      </c>
      <c r="C365" s="55">
        <v>338327.76</v>
      </c>
      <c r="D365" s="55">
        <v>449686.81</v>
      </c>
      <c r="E365" s="55">
        <v>491384.21</v>
      </c>
      <c r="F365" s="55">
        <v>379507.14</v>
      </c>
      <c r="G365" s="55">
        <v>392604.08</v>
      </c>
      <c r="H365" s="55">
        <v>401731</v>
      </c>
      <c r="I365" s="55">
        <v>430266.74</v>
      </c>
      <c r="J365" s="55">
        <v>402879.81</v>
      </c>
      <c r="K365" s="55">
        <v>467697.61</v>
      </c>
      <c r="L365" s="55">
        <v>508944.56</v>
      </c>
      <c r="M365" s="55">
        <v>524855.16</v>
      </c>
      <c r="N365" s="56">
        <v>442995.96</v>
      </c>
      <c r="O365" s="19">
        <f>SUM(C365:N365)</f>
        <v>5230880.84</v>
      </c>
    </row>
    <row r="366" spans="1:15" ht="15">
      <c r="A366" s="13" t="s">
        <v>25</v>
      </c>
      <c r="B366" s="14" t="s">
        <v>8</v>
      </c>
      <c r="C366" s="55">
        <v>79.09</v>
      </c>
      <c r="D366" s="55">
        <v>107.45</v>
      </c>
      <c r="E366" s="55">
        <v>120.44</v>
      </c>
      <c r="F366" s="55">
        <v>90.02</v>
      </c>
      <c r="G366" s="55">
        <v>96.23</v>
      </c>
      <c r="H366" s="55">
        <v>97.04</v>
      </c>
      <c r="I366" s="55">
        <v>101.31</v>
      </c>
      <c r="J366" s="55">
        <v>99.95</v>
      </c>
      <c r="K366" s="55">
        <v>108.54</v>
      </c>
      <c r="L366" s="55">
        <v>121.18</v>
      </c>
      <c r="M366" s="55">
        <v>123.58</v>
      </c>
      <c r="N366" s="56">
        <v>108.58</v>
      </c>
      <c r="O366" s="19">
        <f>SUM(O365/O363/O431)</f>
        <v>104.41661481647827</v>
      </c>
    </row>
    <row r="367" spans="1:15" ht="15">
      <c r="A367" s="13" t="s">
        <v>25</v>
      </c>
      <c r="B367" s="14" t="s">
        <v>9</v>
      </c>
      <c r="C367" s="51">
        <v>0.0361</v>
      </c>
      <c r="D367" s="51">
        <v>0.0429</v>
      </c>
      <c r="E367" s="51">
        <v>0.056100000000000004</v>
      </c>
      <c r="F367" s="51">
        <v>0.0409</v>
      </c>
      <c r="G367" s="51">
        <v>0.049699999999999994</v>
      </c>
      <c r="H367" s="51">
        <v>0.051500000000000004</v>
      </c>
      <c r="I367" s="51">
        <v>0.045899999999999996</v>
      </c>
      <c r="J367" s="51">
        <v>0.0461</v>
      </c>
      <c r="K367" s="51">
        <v>0.0496</v>
      </c>
      <c r="L367" s="51">
        <v>0.0552</v>
      </c>
      <c r="M367" s="51">
        <v>0.0493</v>
      </c>
      <c r="N367" s="59">
        <v>0.0499</v>
      </c>
      <c r="O367" s="20">
        <f>SUM(O365/O364)</f>
        <v>0.04766879543263827</v>
      </c>
    </row>
    <row r="368" spans="1:15" ht="15">
      <c r="A368" s="21"/>
      <c r="B368" s="22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7"/>
      <c r="O368" s="23"/>
    </row>
    <row r="369" spans="1:15" ht="15">
      <c r="A369" s="13" t="s">
        <v>25</v>
      </c>
      <c r="B369" s="24" t="s">
        <v>38</v>
      </c>
      <c r="C369" s="52">
        <v>0</v>
      </c>
      <c r="D369" s="52">
        <v>0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60">
        <v>0</v>
      </c>
      <c r="O369" s="27">
        <f>SUM(C369:N369)</f>
        <v>0</v>
      </c>
    </row>
    <row r="370" spans="1:15" ht="15">
      <c r="A370" s="13" t="s">
        <v>25</v>
      </c>
      <c r="B370" s="14" t="s">
        <v>7</v>
      </c>
      <c r="C370" s="55">
        <v>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62">
        <v>0</v>
      </c>
      <c r="O370" s="19">
        <f>SUM(C370:N370)</f>
        <v>0</v>
      </c>
    </row>
    <row r="371" spans="1:15" ht="15">
      <c r="A371" s="13" t="s">
        <v>25</v>
      </c>
      <c r="B371" s="14" t="s">
        <v>0</v>
      </c>
      <c r="C371" s="55">
        <v>0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63">
        <v>0</v>
      </c>
      <c r="O371" s="19">
        <f>SUM(C371:N371)</f>
        <v>0</v>
      </c>
    </row>
    <row r="372" spans="1:15" ht="15">
      <c r="A372" s="13" t="s">
        <v>25</v>
      </c>
      <c r="B372" s="14" t="s">
        <v>8</v>
      </c>
      <c r="C372" s="55">
        <v>0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62">
        <v>0</v>
      </c>
      <c r="O372" s="62">
        <v>0</v>
      </c>
    </row>
    <row r="373" spans="1:15" ht="15">
      <c r="A373" s="13" t="s">
        <v>25</v>
      </c>
      <c r="B373" s="14" t="s">
        <v>9</v>
      </c>
      <c r="C373" s="51">
        <v>0</v>
      </c>
      <c r="D373" s="51">
        <v>0</v>
      </c>
      <c r="E373" s="51">
        <v>0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9">
        <v>0</v>
      </c>
      <c r="O373" s="59">
        <v>0</v>
      </c>
    </row>
    <row r="374" spans="1:15" ht="15">
      <c r="A374" s="21"/>
      <c r="B374" s="22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7"/>
      <c r="O374" s="23"/>
    </row>
    <row r="375" spans="1:15" ht="15">
      <c r="A375" s="13" t="s">
        <v>25</v>
      </c>
      <c r="B375" s="24" t="s">
        <v>15</v>
      </c>
      <c r="C375" s="52">
        <v>10</v>
      </c>
      <c r="D375" s="52">
        <v>10</v>
      </c>
      <c r="E375" s="52">
        <v>13</v>
      </c>
      <c r="F375" s="52">
        <v>15</v>
      </c>
      <c r="G375" s="52">
        <v>15</v>
      </c>
      <c r="H375" s="52">
        <v>15</v>
      </c>
      <c r="I375" s="52">
        <v>15</v>
      </c>
      <c r="J375" s="52">
        <v>15</v>
      </c>
      <c r="K375" s="52">
        <v>15</v>
      </c>
      <c r="L375" s="52">
        <v>13</v>
      </c>
      <c r="M375" s="52">
        <v>13</v>
      </c>
      <c r="N375" s="60">
        <v>13</v>
      </c>
      <c r="O375" s="27">
        <f>SUM(C375:N375)</f>
        <v>162</v>
      </c>
    </row>
    <row r="376" spans="1:15" ht="15">
      <c r="A376" s="13" t="s">
        <v>25</v>
      </c>
      <c r="B376" s="14" t="s">
        <v>7</v>
      </c>
      <c r="C376" s="55">
        <v>731575</v>
      </c>
      <c r="D376" s="55">
        <v>758965</v>
      </c>
      <c r="E376" s="55">
        <v>647990</v>
      </c>
      <c r="F376" s="55">
        <v>724825</v>
      </c>
      <c r="G376" s="55">
        <v>665155</v>
      </c>
      <c r="H376" s="55">
        <v>772055</v>
      </c>
      <c r="I376" s="55">
        <v>704510</v>
      </c>
      <c r="J376" s="55">
        <v>727840</v>
      </c>
      <c r="K376" s="55">
        <v>668880</v>
      </c>
      <c r="L376" s="55">
        <v>763340</v>
      </c>
      <c r="M376" s="55">
        <v>761480</v>
      </c>
      <c r="N376" s="56">
        <v>752305</v>
      </c>
      <c r="O376" s="19">
        <f>SUM(C376:N376)</f>
        <v>8678920</v>
      </c>
    </row>
    <row r="377" spans="1:15" ht="15">
      <c r="A377" s="13" t="s">
        <v>25</v>
      </c>
      <c r="B377" s="14" t="s">
        <v>0</v>
      </c>
      <c r="C377" s="55">
        <v>35899.77</v>
      </c>
      <c r="D377" s="55">
        <v>49235.21</v>
      </c>
      <c r="E377" s="55">
        <v>41526.96</v>
      </c>
      <c r="F377" s="55">
        <v>44163.7</v>
      </c>
      <c r="G377" s="55">
        <v>28313.83</v>
      </c>
      <c r="H377" s="55">
        <v>65839.36</v>
      </c>
      <c r="I377" s="55">
        <v>47588.25</v>
      </c>
      <c r="J377" s="55">
        <v>55815.01</v>
      </c>
      <c r="K377" s="55">
        <v>57159.22</v>
      </c>
      <c r="L377" s="55">
        <v>75342.07</v>
      </c>
      <c r="M377" s="55">
        <v>52351.88</v>
      </c>
      <c r="N377" s="56">
        <v>46064.53</v>
      </c>
      <c r="O377" s="19">
        <f>SUM(C377:N377)</f>
        <v>599299.79</v>
      </c>
    </row>
    <row r="378" spans="1:15" ht="15">
      <c r="A378" s="13" t="s">
        <v>25</v>
      </c>
      <c r="B378" s="14" t="s">
        <v>8</v>
      </c>
      <c r="C378" s="55">
        <v>115.81</v>
      </c>
      <c r="D378" s="55">
        <v>158.82</v>
      </c>
      <c r="E378" s="55">
        <v>106.48</v>
      </c>
      <c r="F378" s="55">
        <v>94.98</v>
      </c>
      <c r="G378" s="55">
        <v>62.92</v>
      </c>
      <c r="H378" s="55">
        <v>146.31</v>
      </c>
      <c r="I378" s="55">
        <v>102.34</v>
      </c>
      <c r="J378" s="55">
        <v>128.31</v>
      </c>
      <c r="K378" s="55">
        <v>122.92</v>
      </c>
      <c r="L378" s="55">
        <v>193.18</v>
      </c>
      <c r="M378" s="55">
        <v>129.91</v>
      </c>
      <c r="N378" s="56">
        <v>118.11</v>
      </c>
      <c r="O378" s="19">
        <f>SUM(O377/O375/O431)</f>
        <v>121.62349873160832</v>
      </c>
    </row>
    <row r="379" spans="1:15" ht="15">
      <c r="A379" s="13" t="s">
        <v>25</v>
      </c>
      <c r="B379" s="14" t="s">
        <v>9</v>
      </c>
      <c r="C379" s="51">
        <v>0.049</v>
      </c>
      <c r="D379" s="51">
        <v>0.06480000000000001</v>
      </c>
      <c r="E379" s="51">
        <v>0.064</v>
      </c>
      <c r="F379" s="51">
        <v>0.0609</v>
      </c>
      <c r="G379" s="51">
        <v>0.0425</v>
      </c>
      <c r="H379" s="51">
        <v>0.0852</v>
      </c>
      <c r="I379" s="51">
        <v>0.0675</v>
      </c>
      <c r="J379" s="51">
        <v>0.0766</v>
      </c>
      <c r="K379" s="51">
        <v>0.08539999999999999</v>
      </c>
      <c r="L379" s="51">
        <v>0.0987</v>
      </c>
      <c r="M379" s="51">
        <v>0.0687</v>
      </c>
      <c r="N379" s="59">
        <v>0.061200000000000004</v>
      </c>
      <c r="O379" s="20">
        <f>SUM(O377/O376)</f>
        <v>0.06905234637489457</v>
      </c>
    </row>
    <row r="380" spans="1:15" ht="15">
      <c r="A380" s="21"/>
      <c r="B380" s="2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57"/>
      <c r="O380" s="20"/>
    </row>
    <row r="381" spans="1:15" ht="15">
      <c r="A381" s="13" t="s">
        <v>25</v>
      </c>
      <c r="B381" s="24" t="s">
        <v>41</v>
      </c>
      <c r="C381" s="52">
        <v>0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60">
        <v>0</v>
      </c>
      <c r="O381" s="27">
        <f>SUM(C381:N381)</f>
        <v>0</v>
      </c>
    </row>
    <row r="382" spans="1:15" ht="15">
      <c r="A382" s="13" t="s">
        <v>25</v>
      </c>
      <c r="B382" s="14" t="s">
        <v>7</v>
      </c>
      <c r="C382" s="55">
        <v>0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62">
        <v>0</v>
      </c>
      <c r="O382" s="19">
        <f>SUM(C382:N382)</f>
        <v>0</v>
      </c>
    </row>
    <row r="383" spans="1:15" ht="15">
      <c r="A383" s="13" t="s">
        <v>25</v>
      </c>
      <c r="B383" s="14" t="s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63">
        <v>0</v>
      </c>
      <c r="O383" s="45">
        <f>SUM(C383:N383)</f>
        <v>0</v>
      </c>
    </row>
    <row r="384" spans="1:15" ht="15">
      <c r="A384" s="13" t="s">
        <v>25</v>
      </c>
      <c r="B384" s="14" t="s">
        <v>8</v>
      </c>
      <c r="C384" s="55">
        <v>0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62">
        <v>0</v>
      </c>
      <c r="O384" s="62">
        <v>0</v>
      </c>
    </row>
    <row r="385" spans="1:15" ht="15">
      <c r="A385" s="13" t="s">
        <v>25</v>
      </c>
      <c r="B385" s="14" t="s">
        <v>9</v>
      </c>
      <c r="C385" s="51">
        <v>0</v>
      </c>
      <c r="D385" s="51">
        <v>0</v>
      </c>
      <c r="E385" s="51">
        <v>0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9">
        <v>0</v>
      </c>
      <c r="O385" s="59">
        <v>0</v>
      </c>
    </row>
    <row r="386" spans="1:15" ht="15">
      <c r="A386" s="21"/>
      <c r="B386" s="2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7"/>
      <c r="O386" s="20"/>
    </row>
    <row r="387" spans="1:15" ht="15">
      <c r="A387" s="13" t="s">
        <v>25</v>
      </c>
      <c r="B387" s="24" t="s">
        <v>39</v>
      </c>
      <c r="C387" s="52">
        <v>287</v>
      </c>
      <c r="D387" s="52">
        <v>277</v>
      </c>
      <c r="E387" s="52">
        <v>279</v>
      </c>
      <c r="F387" s="52">
        <v>291</v>
      </c>
      <c r="G387" s="52">
        <v>292</v>
      </c>
      <c r="H387" s="52">
        <v>291</v>
      </c>
      <c r="I387" s="52">
        <v>288</v>
      </c>
      <c r="J387" s="52">
        <v>288</v>
      </c>
      <c r="K387" s="52">
        <v>290</v>
      </c>
      <c r="L387" s="52">
        <v>292</v>
      </c>
      <c r="M387" s="52">
        <v>292</v>
      </c>
      <c r="N387" s="60">
        <v>295</v>
      </c>
      <c r="O387" s="27">
        <f>SUM(C387:N387)</f>
        <v>3462</v>
      </c>
    </row>
    <row r="388" spans="1:15" ht="15">
      <c r="A388" s="13" t="s">
        <v>25</v>
      </c>
      <c r="B388" s="14" t="s">
        <v>7</v>
      </c>
      <c r="C388" s="55">
        <v>18797275.99</v>
      </c>
      <c r="D388" s="55">
        <v>19192192.31</v>
      </c>
      <c r="E388" s="55">
        <v>17203186.29</v>
      </c>
      <c r="F388" s="55">
        <v>17881830.97</v>
      </c>
      <c r="G388" s="55">
        <v>15293116.6</v>
      </c>
      <c r="H388" s="55">
        <v>15674276.42</v>
      </c>
      <c r="I388" s="55">
        <v>18291656.12</v>
      </c>
      <c r="J388" s="55">
        <v>18036710.08</v>
      </c>
      <c r="K388" s="55">
        <v>16808180.53</v>
      </c>
      <c r="L388" s="55">
        <v>17159910.93</v>
      </c>
      <c r="M388" s="55">
        <v>17485333.34</v>
      </c>
      <c r="N388" s="56">
        <v>16778474.9</v>
      </c>
      <c r="O388" s="19">
        <f>SUM(C388:N388)</f>
        <v>208602144.48000002</v>
      </c>
    </row>
    <row r="389" spans="1:15" ht="15">
      <c r="A389" s="13" t="s">
        <v>25</v>
      </c>
      <c r="B389" s="14" t="s">
        <v>0</v>
      </c>
      <c r="C389" s="55">
        <v>828256.44</v>
      </c>
      <c r="D389" s="55">
        <v>1031826.83</v>
      </c>
      <c r="E389" s="55">
        <v>802546.1</v>
      </c>
      <c r="F389" s="55">
        <v>836996.72</v>
      </c>
      <c r="G389" s="55">
        <v>622951.91</v>
      </c>
      <c r="H389" s="55">
        <v>727242.84</v>
      </c>
      <c r="I389" s="55">
        <v>586611.72</v>
      </c>
      <c r="J389" s="55">
        <v>746381.02</v>
      </c>
      <c r="K389" s="55">
        <v>906749.85</v>
      </c>
      <c r="L389" s="55">
        <v>797157.81</v>
      </c>
      <c r="M389" s="55">
        <v>866730.13</v>
      </c>
      <c r="N389" s="56">
        <v>792602.34</v>
      </c>
      <c r="O389" s="19">
        <f>SUM(C389:N389)</f>
        <v>9546053.71</v>
      </c>
    </row>
    <row r="390" spans="1:15" ht="15">
      <c r="A390" s="13" t="s">
        <v>25</v>
      </c>
      <c r="B390" s="14" t="s">
        <v>8</v>
      </c>
      <c r="C390" s="55">
        <v>93.09</v>
      </c>
      <c r="D390" s="55">
        <v>120.16</v>
      </c>
      <c r="E390" s="55">
        <v>95.88</v>
      </c>
      <c r="F390" s="55">
        <v>92.78</v>
      </c>
      <c r="G390" s="55">
        <v>71.11</v>
      </c>
      <c r="H390" s="55">
        <v>83.3</v>
      </c>
      <c r="I390" s="55">
        <v>65.7</v>
      </c>
      <c r="J390" s="55">
        <v>89.37</v>
      </c>
      <c r="K390" s="55">
        <v>100.86</v>
      </c>
      <c r="L390" s="55">
        <v>91</v>
      </c>
      <c r="M390" s="55">
        <v>95.75</v>
      </c>
      <c r="N390" s="56">
        <v>89.56</v>
      </c>
      <c r="O390" s="19">
        <f>SUM(O389/O387/O431)</f>
        <v>90.65362845136632</v>
      </c>
    </row>
    <row r="391" spans="1:15" ht="15">
      <c r="A391" s="13" t="s">
        <v>25</v>
      </c>
      <c r="B391" s="14" t="s">
        <v>9</v>
      </c>
      <c r="C391" s="51">
        <v>0.044000000000000004</v>
      </c>
      <c r="D391" s="51">
        <v>0.0537</v>
      </c>
      <c r="E391" s="51">
        <v>0.0466</v>
      </c>
      <c r="F391" s="51">
        <v>0.0468</v>
      </c>
      <c r="G391" s="51">
        <v>0.0407</v>
      </c>
      <c r="H391" s="51">
        <v>0.0463</v>
      </c>
      <c r="I391" s="51">
        <v>0.032</v>
      </c>
      <c r="J391" s="51">
        <v>0.041299999999999996</v>
      </c>
      <c r="K391" s="51">
        <v>0.053899999999999997</v>
      </c>
      <c r="L391" s="51">
        <v>0.0464</v>
      </c>
      <c r="M391" s="51">
        <v>0.0495</v>
      </c>
      <c r="N391" s="59">
        <v>0.0472</v>
      </c>
      <c r="O391" s="20">
        <f>SUM(O389/O388)</f>
        <v>0.04576201138198385</v>
      </c>
    </row>
    <row r="392" spans="1:15" ht="15">
      <c r="A392" s="21"/>
      <c r="B392" s="2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57"/>
      <c r="O392" s="20"/>
    </row>
    <row r="393" spans="1:15" ht="15">
      <c r="A393" s="13" t="s">
        <v>25</v>
      </c>
      <c r="B393" s="24" t="s">
        <v>16</v>
      </c>
      <c r="C393" s="40">
        <f>SUM(C397+C403+C409+C415+C419)</f>
        <v>33</v>
      </c>
      <c r="D393" s="40">
        <v>33</v>
      </c>
      <c r="E393" s="40">
        <v>32</v>
      </c>
      <c r="F393" s="40">
        <v>32</v>
      </c>
      <c r="G393" s="40">
        <v>33</v>
      </c>
      <c r="H393" s="40">
        <v>33</v>
      </c>
      <c r="I393" s="40">
        <v>33</v>
      </c>
      <c r="J393" s="40">
        <v>33</v>
      </c>
      <c r="K393" s="40">
        <v>33</v>
      </c>
      <c r="L393" s="40">
        <v>33</v>
      </c>
      <c r="M393" s="40">
        <v>33</v>
      </c>
      <c r="N393" s="60">
        <v>33</v>
      </c>
      <c r="O393" s="27">
        <f>SUM(C393:N393)</f>
        <v>394</v>
      </c>
    </row>
    <row r="394" spans="1:15" ht="15">
      <c r="A394" s="13" t="s">
        <v>25</v>
      </c>
      <c r="B394" s="14" t="s">
        <v>0</v>
      </c>
      <c r="C394" s="41">
        <f>SUM(C399+C405+C411+C416+C421)</f>
        <v>429661.45</v>
      </c>
      <c r="D394" s="41">
        <v>425441</v>
      </c>
      <c r="E394" s="41">
        <v>298886.84</v>
      </c>
      <c r="F394" s="41">
        <v>286284.39</v>
      </c>
      <c r="G394" s="41">
        <v>313539.25</v>
      </c>
      <c r="H394" s="41">
        <v>319710.24</v>
      </c>
      <c r="I394" s="41">
        <v>379667.2</v>
      </c>
      <c r="J394" s="41">
        <v>419583.45</v>
      </c>
      <c r="K394" s="41">
        <v>400436.72</v>
      </c>
      <c r="L394" s="41">
        <v>390668.75</v>
      </c>
      <c r="M394" s="41">
        <v>398433</v>
      </c>
      <c r="N394" s="56">
        <v>379287.85</v>
      </c>
      <c r="O394" s="19">
        <f>SUM(C394:N394)</f>
        <v>4441600.14</v>
      </c>
    </row>
    <row r="395" spans="1:15" ht="15">
      <c r="A395" s="13" t="s">
        <v>25</v>
      </c>
      <c r="B395" s="14" t="s">
        <v>8</v>
      </c>
      <c r="C395" s="41">
        <f>C394/C393/31</f>
        <v>420.0014173998045</v>
      </c>
      <c r="D395" s="41">
        <v>415.88</v>
      </c>
      <c r="E395" s="41">
        <v>311.34</v>
      </c>
      <c r="F395" s="41">
        <v>288.59</v>
      </c>
      <c r="G395" s="41">
        <v>316.71</v>
      </c>
      <c r="H395" s="41">
        <v>322.94</v>
      </c>
      <c r="I395" s="41">
        <v>371.13</v>
      </c>
      <c r="J395" s="41">
        <v>438.44</v>
      </c>
      <c r="K395" s="41">
        <v>391.43</v>
      </c>
      <c r="L395" s="41">
        <v>394.61</v>
      </c>
      <c r="M395" s="41">
        <v>389.48</v>
      </c>
      <c r="N395" s="56">
        <v>383.12</v>
      </c>
      <c r="O395" s="29">
        <f>SUM(O394/O393/O431)</f>
        <v>370.6223606146999</v>
      </c>
    </row>
    <row r="396" spans="1:15" ht="15">
      <c r="A396" s="13"/>
      <c r="B396" s="2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57"/>
      <c r="O396" s="23"/>
    </row>
    <row r="397" spans="1:15" ht="15">
      <c r="A397" s="13" t="s">
        <v>25</v>
      </c>
      <c r="B397" s="24" t="s">
        <v>17</v>
      </c>
      <c r="C397" s="52">
        <v>19</v>
      </c>
      <c r="D397" s="52">
        <v>19</v>
      </c>
      <c r="E397" s="52">
        <v>19</v>
      </c>
      <c r="F397" s="52">
        <v>19</v>
      </c>
      <c r="G397" s="52">
        <v>19</v>
      </c>
      <c r="H397" s="52">
        <v>19</v>
      </c>
      <c r="I397" s="52">
        <v>19</v>
      </c>
      <c r="J397" s="52">
        <v>19</v>
      </c>
      <c r="K397" s="52">
        <v>20</v>
      </c>
      <c r="L397" s="52">
        <v>20</v>
      </c>
      <c r="M397" s="52">
        <v>19</v>
      </c>
      <c r="N397" s="60">
        <v>19</v>
      </c>
      <c r="O397" s="27">
        <f>SUM(C397:N397)</f>
        <v>230</v>
      </c>
    </row>
    <row r="398" spans="1:15" ht="15">
      <c r="A398" s="13" t="s">
        <v>25</v>
      </c>
      <c r="B398" s="24" t="s">
        <v>18</v>
      </c>
      <c r="C398" s="55">
        <v>1055320.25</v>
      </c>
      <c r="D398" s="55">
        <v>1030772</v>
      </c>
      <c r="E398" s="55">
        <v>890424.5</v>
      </c>
      <c r="F398" s="55">
        <v>1025921.05</v>
      </c>
      <c r="G398" s="55">
        <v>861455</v>
      </c>
      <c r="H398" s="55">
        <v>868775</v>
      </c>
      <c r="I398" s="55">
        <v>973034</v>
      </c>
      <c r="J398" s="55">
        <v>941559</v>
      </c>
      <c r="K398" s="55">
        <v>1038308.75</v>
      </c>
      <c r="L398" s="55">
        <v>970878.25</v>
      </c>
      <c r="M398" s="55">
        <v>938525.75</v>
      </c>
      <c r="N398" s="56">
        <v>913739.1</v>
      </c>
      <c r="O398" s="19">
        <f>SUM(C398:N398)</f>
        <v>11508712.65</v>
      </c>
    </row>
    <row r="399" spans="1:15" ht="15">
      <c r="A399" s="13" t="s">
        <v>25</v>
      </c>
      <c r="B399" s="14" t="s">
        <v>0</v>
      </c>
      <c r="C399" s="55">
        <v>255130.75</v>
      </c>
      <c r="D399" s="55">
        <v>222872.5</v>
      </c>
      <c r="E399" s="55">
        <v>188685</v>
      </c>
      <c r="F399" s="55">
        <v>138279.55</v>
      </c>
      <c r="G399" s="55">
        <v>177976.75</v>
      </c>
      <c r="H399" s="55">
        <v>155416.5</v>
      </c>
      <c r="I399" s="55">
        <v>194431.5</v>
      </c>
      <c r="J399" s="55">
        <v>223003.25</v>
      </c>
      <c r="K399" s="55">
        <v>236727.5</v>
      </c>
      <c r="L399" s="55">
        <v>189261.25</v>
      </c>
      <c r="M399" s="55">
        <v>229757</v>
      </c>
      <c r="N399" s="56">
        <v>204057.85</v>
      </c>
      <c r="O399" s="19">
        <f>SUM(C399:N399)</f>
        <v>2415599.4</v>
      </c>
    </row>
    <row r="400" spans="1:15" ht="15">
      <c r="A400" s="13" t="s">
        <v>25</v>
      </c>
      <c r="B400" s="14" t="s">
        <v>8</v>
      </c>
      <c r="C400" s="55">
        <v>433.16</v>
      </c>
      <c r="D400" s="55">
        <v>378.39</v>
      </c>
      <c r="E400" s="55">
        <v>331.03</v>
      </c>
      <c r="F400" s="55">
        <v>234.77</v>
      </c>
      <c r="G400" s="55">
        <v>312.24</v>
      </c>
      <c r="H400" s="55">
        <v>272.66</v>
      </c>
      <c r="I400" s="55">
        <v>330.1</v>
      </c>
      <c r="J400" s="55">
        <v>404.72</v>
      </c>
      <c r="K400" s="55">
        <v>381.82</v>
      </c>
      <c r="L400" s="55">
        <v>315.44</v>
      </c>
      <c r="M400" s="55">
        <v>390.08</v>
      </c>
      <c r="N400" s="56">
        <v>358</v>
      </c>
      <c r="O400" s="19">
        <f>SUM(O399/O397/O431)</f>
        <v>345.2911590232281</v>
      </c>
    </row>
    <row r="401" spans="1:15" ht="15">
      <c r="A401" s="13" t="s">
        <v>25</v>
      </c>
      <c r="B401" s="14" t="s">
        <v>9</v>
      </c>
      <c r="C401" s="51">
        <v>0.24170000000000003</v>
      </c>
      <c r="D401" s="51">
        <v>0.2162</v>
      </c>
      <c r="E401" s="51">
        <v>0.2119</v>
      </c>
      <c r="F401" s="51">
        <v>0.1347</v>
      </c>
      <c r="G401" s="51">
        <v>0.2066</v>
      </c>
      <c r="H401" s="51">
        <v>0.1788</v>
      </c>
      <c r="I401" s="51">
        <v>0.1998</v>
      </c>
      <c r="J401" s="51">
        <v>0.2368</v>
      </c>
      <c r="K401" s="51">
        <v>0.2279</v>
      </c>
      <c r="L401" s="51">
        <v>0.1949</v>
      </c>
      <c r="M401" s="51">
        <v>0.24480000000000002</v>
      </c>
      <c r="N401" s="59">
        <v>0.22329999999999997</v>
      </c>
      <c r="O401" s="20">
        <f>SUM(O399/O398)</f>
        <v>0.20989310216203894</v>
      </c>
    </row>
    <row r="402" spans="1:15" ht="15">
      <c r="A402" s="21"/>
      <c r="B402" s="22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7"/>
      <c r="O402" s="23"/>
    </row>
    <row r="403" spans="1:15" ht="15">
      <c r="A403" s="13" t="s">
        <v>25</v>
      </c>
      <c r="B403" s="24" t="s">
        <v>42</v>
      </c>
      <c r="C403" s="52">
        <v>3</v>
      </c>
      <c r="D403" s="52">
        <v>3</v>
      </c>
      <c r="E403" s="52">
        <v>2</v>
      </c>
      <c r="F403" s="52">
        <v>3</v>
      </c>
      <c r="G403" s="52">
        <v>3</v>
      </c>
      <c r="H403" s="52">
        <v>3</v>
      </c>
      <c r="I403" s="52">
        <v>3</v>
      </c>
      <c r="J403" s="52">
        <v>3</v>
      </c>
      <c r="K403" s="52">
        <v>3</v>
      </c>
      <c r="L403" s="52">
        <v>3</v>
      </c>
      <c r="M403" s="52">
        <v>3</v>
      </c>
      <c r="N403" s="60">
        <v>3</v>
      </c>
      <c r="O403" s="27">
        <f>SUM(C403:N403)</f>
        <v>35</v>
      </c>
    </row>
    <row r="404" spans="1:15" ht="15">
      <c r="A404" s="13" t="s">
        <v>25</v>
      </c>
      <c r="B404" s="24" t="s">
        <v>43</v>
      </c>
      <c r="C404" s="55">
        <v>547001</v>
      </c>
      <c r="D404" s="55">
        <v>512312.5</v>
      </c>
      <c r="E404" s="55">
        <v>293365</v>
      </c>
      <c r="F404" s="55">
        <v>465350.5</v>
      </c>
      <c r="G404" s="55">
        <v>394691</v>
      </c>
      <c r="H404" s="55">
        <v>412473</v>
      </c>
      <c r="I404" s="55">
        <v>455810</v>
      </c>
      <c r="J404" s="55">
        <v>467142.5</v>
      </c>
      <c r="K404" s="55">
        <v>461572.5</v>
      </c>
      <c r="L404" s="55">
        <v>466599</v>
      </c>
      <c r="M404" s="55">
        <v>494106</v>
      </c>
      <c r="N404" s="56">
        <v>441736</v>
      </c>
      <c r="O404" s="19">
        <f>SUM(C404:N404)</f>
        <v>5412159</v>
      </c>
    </row>
    <row r="405" spans="1:15" ht="15">
      <c r="A405" s="13" t="s">
        <v>25</v>
      </c>
      <c r="B405" s="14" t="s">
        <v>0</v>
      </c>
      <c r="C405" s="55">
        <v>88782</v>
      </c>
      <c r="D405" s="55">
        <v>112713.5</v>
      </c>
      <c r="E405" s="55">
        <v>37429</v>
      </c>
      <c r="F405" s="55">
        <v>64498.5</v>
      </c>
      <c r="G405" s="55">
        <v>75353</v>
      </c>
      <c r="H405" s="55">
        <v>91281</v>
      </c>
      <c r="I405" s="55">
        <v>90745</v>
      </c>
      <c r="J405" s="55">
        <v>135409.5</v>
      </c>
      <c r="K405" s="55">
        <v>86379.5</v>
      </c>
      <c r="L405" s="55">
        <v>117710</v>
      </c>
      <c r="M405" s="55">
        <v>93220</v>
      </c>
      <c r="N405" s="56">
        <v>111852</v>
      </c>
      <c r="O405" s="19">
        <f>SUM(C405:N405)</f>
        <v>1105373</v>
      </c>
    </row>
    <row r="406" spans="1:15" ht="15">
      <c r="A406" s="13" t="s">
        <v>25</v>
      </c>
      <c r="B406" s="14" t="s">
        <v>8</v>
      </c>
      <c r="C406" s="55">
        <v>954.65</v>
      </c>
      <c r="D406" s="55">
        <v>1211.97</v>
      </c>
      <c r="E406" s="55">
        <v>623.82</v>
      </c>
      <c r="F406" s="55">
        <v>693.53</v>
      </c>
      <c r="G406" s="55">
        <v>837.26</v>
      </c>
      <c r="H406" s="55">
        <v>1014.23</v>
      </c>
      <c r="I406" s="55">
        <v>975.75</v>
      </c>
      <c r="J406" s="55">
        <v>1556.43</v>
      </c>
      <c r="K406" s="55">
        <v>928.81</v>
      </c>
      <c r="L406" s="55">
        <v>1307.89</v>
      </c>
      <c r="M406" s="55">
        <v>1002.37</v>
      </c>
      <c r="N406" s="56">
        <v>1242.8</v>
      </c>
      <c r="O406" s="19">
        <f>SUM(O405/O403/O431)</f>
        <v>1038.315146771037</v>
      </c>
    </row>
    <row r="407" spans="1:15" ht="15">
      <c r="A407" s="13" t="s">
        <v>25</v>
      </c>
      <c r="B407" s="14" t="s">
        <v>9</v>
      </c>
      <c r="C407" s="51">
        <v>0.1623</v>
      </c>
      <c r="D407" s="51">
        <v>0.22</v>
      </c>
      <c r="E407" s="51">
        <v>0.1275</v>
      </c>
      <c r="F407" s="51">
        <v>0.1386</v>
      </c>
      <c r="G407" s="51">
        <v>0.1909</v>
      </c>
      <c r="H407" s="51">
        <v>0.2213</v>
      </c>
      <c r="I407" s="51">
        <v>0.19899999999999998</v>
      </c>
      <c r="J407" s="51">
        <v>0.2898</v>
      </c>
      <c r="K407" s="51">
        <v>0.18710000000000002</v>
      </c>
      <c r="L407" s="51">
        <v>0.2522</v>
      </c>
      <c r="M407" s="51">
        <v>0.1886</v>
      </c>
      <c r="N407" s="59">
        <v>0.2532</v>
      </c>
      <c r="O407" s="20">
        <f>SUM(O405/O404)</f>
        <v>0.20423882594727907</v>
      </c>
    </row>
    <row r="408" spans="1:15" ht="15">
      <c r="A408" s="21"/>
      <c r="B408" s="22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7"/>
      <c r="O408" s="23"/>
    </row>
    <row r="409" spans="1:15" ht="15">
      <c r="A409" s="13" t="s">
        <v>25</v>
      </c>
      <c r="B409" s="14" t="s">
        <v>36</v>
      </c>
      <c r="C409" s="52">
        <v>5</v>
      </c>
      <c r="D409" s="52">
        <v>5</v>
      </c>
      <c r="E409" s="52">
        <v>4</v>
      </c>
      <c r="F409" s="52">
        <v>4</v>
      </c>
      <c r="G409" s="52">
        <v>5</v>
      </c>
      <c r="H409" s="52">
        <v>5</v>
      </c>
      <c r="I409" s="52">
        <v>5</v>
      </c>
      <c r="J409" s="52">
        <v>5</v>
      </c>
      <c r="K409" s="52">
        <v>4</v>
      </c>
      <c r="L409" s="52">
        <v>4</v>
      </c>
      <c r="M409" s="52">
        <v>4</v>
      </c>
      <c r="N409" s="60">
        <v>4</v>
      </c>
      <c r="O409" s="27">
        <f>SUM(C409:N409)</f>
        <v>54</v>
      </c>
    </row>
    <row r="410" spans="1:15" ht="15">
      <c r="A410" s="13" t="s">
        <v>25</v>
      </c>
      <c r="B410" s="31" t="s">
        <v>37</v>
      </c>
      <c r="C410" s="55">
        <v>123145.5</v>
      </c>
      <c r="D410" s="55">
        <v>136160</v>
      </c>
      <c r="E410" s="55">
        <v>118794</v>
      </c>
      <c r="F410" s="55">
        <v>116543.5</v>
      </c>
      <c r="G410" s="55">
        <v>104752</v>
      </c>
      <c r="H410" s="55">
        <v>100327</v>
      </c>
      <c r="I410" s="55">
        <v>136738</v>
      </c>
      <c r="J410" s="55">
        <v>137128.5</v>
      </c>
      <c r="K410" s="55">
        <v>119709.5</v>
      </c>
      <c r="L410" s="55">
        <v>118911.5</v>
      </c>
      <c r="M410" s="55">
        <v>110429.5</v>
      </c>
      <c r="N410" s="56">
        <v>111467</v>
      </c>
      <c r="O410" s="19">
        <f>SUM(C410:N410)</f>
        <v>1434106</v>
      </c>
    </row>
    <row r="411" spans="1:15" ht="15">
      <c r="A411" s="13" t="s">
        <v>25</v>
      </c>
      <c r="B411" s="31" t="s">
        <v>0</v>
      </c>
      <c r="C411" s="55">
        <v>37283.7</v>
      </c>
      <c r="D411" s="55">
        <v>44899</v>
      </c>
      <c r="E411" s="55">
        <v>10621.84</v>
      </c>
      <c r="F411" s="55">
        <v>34869.34</v>
      </c>
      <c r="G411" s="55">
        <v>31426</v>
      </c>
      <c r="H411" s="55">
        <v>30779.24</v>
      </c>
      <c r="I411" s="55">
        <v>41321.7</v>
      </c>
      <c r="J411" s="55">
        <v>21657.2</v>
      </c>
      <c r="K411" s="55">
        <v>36196.72</v>
      </c>
      <c r="L411" s="55">
        <v>39841.5</v>
      </c>
      <c r="M411" s="55">
        <v>33736.5</v>
      </c>
      <c r="N411" s="56">
        <v>36410</v>
      </c>
      <c r="O411" s="19">
        <f>SUM(C411:N411)</f>
        <v>399042.74</v>
      </c>
    </row>
    <row r="412" spans="1:15" ht="15">
      <c r="A412" s="13" t="s">
        <v>25</v>
      </c>
      <c r="B412" s="14" t="s">
        <v>8</v>
      </c>
      <c r="C412" s="55">
        <v>240.54</v>
      </c>
      <c r="D412" s="55">
        <v>289.67</v>
      </c>
      <c r="E412" s="55">
        <v>88.52</v>
      </c>
      <c r="F412" s="55">
        <v>281.2</v>
      </c>
      <c r="G412" s="55">
        <v>209.51</v>
      </c>
      <c r="H412" s="55">
        <v>205.19</v>
      </c>
      <c r="I412" s="55">
        <v>266.59</v>
      </c>
      <c r="J412" s="55">
        <v>149.36</v>
      </c>
      <c r="K412" s="55">
        <v>291.91</v>
      </c>
      <c r="L412" s="55">
        <v>332.01</v>
      </c>
      <c r="M412" s="55">
        <v>272.07</v>
      </c>
      <c r="N412" s="56">
        <v>303.42</v>
      </c>
      <c r="O412" s="19">
        <f>SUM(O411/O409/O431)</f>
        <v>242.94839573820394</v>
      </c>
    </row>
    <row r="413" spans="1:15" ht="15">
      <c r="A413" s="13" t="s">
        <v>25</v>
      </c>
      <c r="B413" s="14" t="s">
        <v>9</v>
      </c>
      <c r="C413" s="51">
        <v>0.30269999999999997</v>
      </c>
      <c r="D413" s="51">
        <v>0.3297</v>
      </c>
      <c r="E413" s="51">
        <v>0.0894</v>
      </c>
      <c r="F413" s="51">
        <v>0.2991</v>
      </c>
      <c r="G413" s="51">
        <v>0.3</v>
      </c>
      <c r="H413" s="51">
        <v>0.30670000000000003</v>
      </c>
      <c r="I413" s="51">
        <v>0.30210000000000004</v>
      </c>
      <c r="J413" s="51">
        <v>0.15789999999999998</v>
      </c>
      <c r="K413" s="51">
        <v>0.3023</v>
      </c>
      <c r="L413" s="51">
        <v>0.335</v>
      </c>
      <c r="M413" s="51">
        <v>0.3055</v>
      </c>
      <c r="N413" s="59">
        <v>0.32659999999999995</v>
      </c>
      <c r="O413" s="20">
        <f>SUM(O411/O410)</f>
        <v>0.27825191443310326</v>
      </c>
    </row>
    <row r="414" spans="1:15" ht="15">
      <c r="A414" s="21"/>
      <c r="B414" s="22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7"/>
      <c r="O414" s="23"/>
    </row>
    <row r="415" spans="1:15" ht="15">
      <c r="A415" s="13" t="s">
        <v>25</v>
      </c>
      <c r="B415" s="31" t="s">
        <v>35</v>
      </c>
      <c r="C415" s="52">
        <v>4</v>
      </c>
      <c r="D415" s="52">
        <v>4</v>
      </c>
      <c r="E415" s="52">
        <v>4</v>
      </c>
      <c r="F415" s="52">
        <v>4</v>
      </c>
      <c r="G415" s="52">
        <v>4</v>
      </c>
      <c r="H415" s="52">
        <v>4</v>
      </c>
      <c r="I415" s="52">
        <v>4</v>
      </c>
      <c r="J415" s="52">
        <v>4</v>
      </c>
      <c r="K415" s="52">
        <v>4</v>
      </c>
      <c r="L415" s="52">
        <v>4</v>
      </c>
      <c r="M415" s="52">
        <v>4</v>
      </c>
      <c r="N415" s="60">
        <v>4</v>
      </c>
      <c r="O415" s="27">
        <f>SUM(C415:N415)</f>
        <v>48</v>
      </c>
    </row>
    <row r="416" spans="1:15" ht="15">
      <c r="A416" s="13" t="s">
        <v>25</v>
      </c>
      <c r="B416" s="31" t="s">
        <v>0</v>
      </c>
      <c r="C416" s="55">
        <v>24386</v>
      </c>
      <c r="D416" s="55">
        <v>22982</v>
      </c>
      <c r="E416" s="55">
        <v>22268</v>
      </c>
      <c r="F416" s="55">
        <v>23293</v>
      </c>
      <c r="G416" s="55">
        <v>18664</v>
      </c>
      <c r="H416" s="55">
        <v>15184</v>
      </c>
      <c r="I416" s="55">
        <v>22962</v>
      </c>
      <c r="J416" s="55">
        <v>17921</v>
      </c>
      <c r="K416" s="55">
        <v>15440</v>
      </c>
      <c r="L416" s="55">
        <v>16494</v>
      </c>
      <c r="M416" s="55">
        <v>20076</v>
      </c>
      <c r="N416" s="56">
        <v>19042</v>
      </c>
      <c r="O416" s="19">
        <f>SUM(C416:N416)</f>
        <v>238712</v>
      </c>
    </row>
    <row r="417" spans="1:15" ht="15">
      <c r="A417" s="13" t="s">
        <v>25</v>
      </c>
      <c r="B417" s="31" t="s">
        <v>8</v>
      </c>
      <c r="C417" s="55">
        <v>196.66</v>
      </c>
      <c r="D417" s="55">
        <v>185.34</v>
      </c>
      <c r="E417" s="55">
        <v>185.57</v>
      </c>
      <c r="F417" s="55">
        <v>187.85</v>
      </c>
      <c r="G417" s="55">
        <v>155.53</v>
      </c>
      <c r="H417" s="55">
        <v>126.53</v>
      </c>
      <c r="I417" s="55">
        <v>185.18</v>
      </c>
      <c r="J417" s="55">
        <v>154.49</v>
      </c>
      <c r="K417" s="55">
        <v>124.52</v>
      </c>
      <c r="L417" s="55">
        <v>137.45</v>
      </c>
      <c r="M417" s="55">
        <v>161.9</v>
      </c>
      <c r="N417" s="56">
        <v>158.68</v>
      </c>
      <c r="O417" s="19">
        <f>SUM(O416/O415/O431)</f>
        <v>163.5013698630137</v>
      </c>
    </row>
    <row r="418" spans="1:15" ht="15">
      <c r="A418" s="21"/>
      <c r="B418" s="21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7"/>
      <c r="O418" s="33"/>
    </row>
    <row r="419" spans="1:15" ht="15">
      <c r="A419" s="13" t="s">
        <v>25</v>
      </c>
      <c r="B419" s="14" t="s">
        <v>44</v>
      </c>
      <c r="C419" s="52">
        <v>2</v>
      </c>
      <c r="D419" s="52">
        <v>2</v>
      </c>
      <c r="E419" s="52">
        <v>3</v>
      </c>
      <c r="F419" s="52">
        <v>2</v>
      </c>
      <c r="G419" s="52">
        <v>2</v>
      </c>
      <c r="H419" s="52">
        <v>2</v>
      </c>
      <c r="I419" s="52">
        <v>2</v>
      </c>
      <c r="J419" s="52">
        <v>2</v>
      </c>
      <c r="K419" s="52">
        <v>2</v>
      </c>
      <c r="L419" s="52">
        <v>2</v>
      </c>
      <c r="M419" s="52">
        <v>3</v>
      </c>
      <c r="N419" s="60">
        <v>3</v>
      </c>
      <c r="O419" s="27">
        <f>SUM(C419:N419)</f>
        <v>27</v>
      </c>
    </row>
    <row r="420" spans="1:15" ht="15">
      <c r="A420" s="13" t="s">
        <v>25</v>
      </c>
      <c r="B420" s="31" t="s">
        <v>45</v>
      </c>
      <c r="C420" s="55">
        <v>82157</v>
      </c>
      <c r="D420" s="55">
        <v>74807</v>
      </c>
      <c r="E420" s="55">
        <v>228699</v>
      </c>
      <c r="F420" s="55">
        <v>83417</v>
      </c>
      <c r="G420" s="55">
        <v>92405.5</v>
      </c>
      <c r="H420" s="55">
        <v>76303.5</v>
      </c>
      <c r="I420" s="55">
        <v>99042</v>
      </c>
      <c r="J420" s="55">
        <v>114165.5</v>
      </c>
      <c r="K420" s="55">
        <v>90021</v>
      </c>
      <c r="L420" s="55">
        <v>102401</v>
      </c>
      <c r="M420" s="55">
        <v>90393.5</v>
      </c>
      <c r="N420" s="56">
        <v>79952</v>
      </c>
      <c r="O420" s="19">
        <f>SUM(C420:N420)</f>
        <v>1213764</v>
      </c>
    </row>
    <row r="421" spans="1:15" ht="15">
      <c r="A421" s="13" t="s">
        <v>25</v>
      </c>
      <c r="B421" s="31" t="s">
        <v>0</v>
      </c>
      <c r="C421" s="55">
        <v>24079</v>
      </c>
      <c r="D421" s="55">
        <v>21974</v>
      </c>
      <c r="E421" s="55">
        <v>39883</v>
      </c>
      <c r="F421" s="55">
        <v>25344</v>
      </c>
      <c r="G421" s="55">
        <v>10119.5</v>
      </c>
      <c r="H421" s="55">
        <v>27049.5</v>
      </c>
      <c r="I421" s="55">
        <v>30207</v>
      </c>
      <c r="J421" s="55">
        <v>21592.5</v>
      </c>
      <c r="K421" s="55">
        <v>25693</v>
      </c>
      <c r="L421" s="55">
        <v>27362</v>
      </c>
      <c r="M421" s="55">
        <v>21643.5</v>
      </c>
      <c r="N421" s="56">
        <v>7926</v>
      </c>
      <c r="O421" s="19">
        <f>SUM(C421:N421)</f>
        <v>282873</v>
      </c>
    </row>
    <row r="422" spans="1:15" ht="15">
      <c r="A422" s="13" t="s">
        <v>25</v>
      </c>
      <c r="B422" s="14" t="s">
        <v>8</v>
      </c>
      <c r="C422" s="55">
        <v>388.37</v>
      </c>
      <c r="D422" s="55">
        <v>354.42</v>
      </c>
      <c r="E422" s="55">
        <v>443.14</v>
      </c>
      <c r="F422" s="55">
        <v>408.77</v>
      </c>
      <c r="G422" s="55">
        <v>168.66</v>
      </c>
      <c r="H422" s="55">
        <v>450.83</v>
      </c>
      <c r="I422" s="55">
        <v>487.21</v>
      </c>
      <c r="J422" s="55">
        <v>372.28</v>
      </c>
      <c r="K422" s="55">
        <v>414.4</v>
      </c>
      <c r="L422" s="55">
        <v>456.03</v>
      </c>
      <c r="M422" s="55">
        <v>232.73</v>
      </c>
      <c r="N422" s="56">
        <v>88.07</v>
      </c>
      <c r="O422" s="19">
        <f>SUM(O421/O419/O431)</f>
        <v>344.4420091324201</v>
      </c>
    </row>
    <row r="423" spans="1:15" ht="15">
      <c r="A423" s="13" t="s">
        <v>25</v>
      </c>
      <c r="B423" s="14" t="s">
        <v>9</v>
      </c>
      <c r="C423" s="51">
        <v>0.293</v>
      </c>
      <c r="D423" s="51">
        <v>0.2937</v>
      </c>
      <c r="E423" s="51">
        <v>0.1743</v>
      </c>
      <c r="F423" s="51">
        <v>0.3038</v>
      </c>
      <c r="G423" s="51">
        <v>0.10949999999999999</v>
      </c>
      <c r="H423" s="51">
        <v>0.3544</v>
      </c>
      <c r="I423" s="51">
        <v>0.3049</v>
      </c>
      <c r="J423" s="51">
        <v>0.1891</v>
      </c>
      <c r="K423" s="51">
        <v>0.2854</v>
      </c>
      <c r="L423" s="51">
        <v>0.2672</v>
      </c>
      <c r="M423" s="51">
        <v>0.2394</v>
      </c>
      <c r="N423" s="59">
        <v>0.09910000000000001</v>
      </c>
      <c r="O423" s="20">
        <f>SUM(O421/O420)</f>
        <v>0.23305436641719476</v>
      </c>
    </row>
    <row r="424" spans="1:15" ht="15">
      <c r="A424" s="21"/>
      <c r="B424" s="21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57"/>
      <c r="O424" s="18"/>
    </row>
    <row r="425" spans="1:15" ht="15">
      <c r="A425" s="13" t="s">
        <v>25</v>
      </c>
      <c r="B425" s="22" t="s">
        <v>19</v>
      </c>
      <c r="C425" s="49">
        <v>1932</v>
      </c>
      <c r="D425" s="49">
        <v>1896</v>
      </c>
      <c r="E425" s="49">
        <v>1894</v>
      </c>
      <c r="F425" s="49">
        <v>1904</v>
      </c>
      <c r="G425" s="49">
        <v>1937</v>
      </c>
      <c r="H425" s="49">
        <v>1940</v>
      </c>
      <c r="I425" s="49">
        <v>1924</v>
      </c>
      <c r="J425" s="49">
        <v>1931</v>
      </c>
      <c r="K425" s="49">
        <v>1927</v>
      </c>
      <c r="L425" s="49">
        <v>1922</v>
      </c>
      <c r="M425" s="49">
        <v>1904</v>
      </c>
      <c r="N425" s="58">
        <v>1897</v>
      </c>
      <c r="O425" s="27">
        <f>SUM(C425:N425)</f>
        <v>23008</v>
      </c>
    </row>
    <row r="426" spans="1:15" ht="15">
      <c r="A426" s="13" t="s">
        <v>25</v>
      </c>
      <c r="B426" s="24" t="s">
        <v>20</v>
      </c>
      <c r="C426" s="55">
        <v>5938453.47</v>
      </c>
      <c r="D426" s="55">
        <v>6251764.81</v>
      </c>
      <c r="E426" s="55">
        <v>5753681.36</v>
      </c>
      <c r="F426" s="55">
        <v>5791855.07</v>
      </c>
      <c r="G426" s="55">
        <v>4629281.25</v>
      </c>
      <c r="H426" s="55">
        <v>4996931.26</v>
      </c>
      <c r="I426" s="55">
        <v>5380165.34</v>
      </c>
      <c r="J426" s="55">
        <v>5584648.62</v>
      </c>
      <c r="K426" s="55">
        <v>5904349.44</v>
      </c>
      <c r="L426" s="55">
        <v>5954547.98</v>
      </c>
      <c r="M426" s="55">
        <v>6201300.63</v>
      </c>
      <c r="N426" s="56">
        <v>5547297.66</v>
      </c>
      <c r="O426" s="19">
        <f>SUM(C426:N426)</f>
        <v>67934276.89</v>
      </c>
    </row>
    <row r="427" spans="1:15" ht="15">
      <c r="A427" s="13" t="s">
        <v>25</v>
      </c>
      <c r="B427" s="24" t="s">
        <v>8</v>
      </c>
      <c r="C427" s="55">
        <v>99.15</v>
      </c>
      <c r="D427" s="55">
        <v>106.37</v>
      </c>
      <c r="E427" s="55">
        <v>101.26</v>
      </c>
      <c r="F427" s="55">
        <v>98.13</v>
      </c>
      <c r="G427" s="55">
        <v>79.66</v>
      </c>
      <c r="H427" s="55">
        <v>85.86</v>
      </c>
      <c r="I427" s="55">
        <v>90.2</v>
      </c>
      <c r="J427" s="55">
        <v>99.73</v>
      </c>
      <c r="K427" s="55">
        <v>98.84</v>
      </c>
      <c r="L427" s="55">
        <v>103.27</v>
      </c>
      <c r="M427" s="55">
        <v>105.06</v>
      </c>
      <c r="N427" s="56">
        <v>97.47</v>
      </c>
      <c r="O427" s="19">
        <f>SUM(O426/O425/O431)</f>
        <v>97.07300411054165</v>
      </c>
    </row>
    <row r="428" spans="1:15" ht="15">
      <c r="A428" s="21"/>
      <c r="B428" s="24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7"/>
      <c r="O428" s="19"/>
    </row>
    <row r="429" spans="1:15" ht="15">
      <c r="A429" s="13" t="s">
        <v>25</v>
      </c>
      <c r="B429" s="24" t="s">
        <v>21</v>
      </c>
      <c r="C429" s="55">
        <v>18769.78</v>
      </c>
      <c r="D429" s="55">
        <v>86270.29</v>
      </c>
      <c r="E429" s="55">
        <v>218790.37</v>
      </c>
      <c r="F429" s="55">
        <v>363731.25</v>
      </c>
      <c r="G429" s="55">
        <v>414033.69</v>
      </c>
      <c r="H429" s="55">
        <v>542693.29</v>
      </c>
      <c r="I429" s="55">
        <v>655382.15</v>
      </c>
      <c r="J429" s="55">
        <v>792504.28</v>
      </c>
      <c r="K429" s="55">
        <v>892415.35</v>
      </c>
      <c r="L429" s="55">
        <v>988857.71</v>
      </c>
      <c r="M429" s="55">
        <v>1032027.26</v>
      </c>
      <c r="N429" s="56">
        <v>969420.13</v>
      </c>
      <c r="O429" s="19">
        <f>SUM(C429:N429)</f>
        <v>6974895.55</v>
      </c>
    </row>
    <row r="430" spans="1:15" ht="15">
      <c r="A430" s="13" t="s">
        <v>25</v>
      </c>
      <c r="B430" s="24" t="s">
        <v>46</v>
      </c>
      <c r="C430" s="52">
        <v>6</v>
      </c>
      <c r="D430" s="52">
        <v>6</v>
      </c>
      <c r="E430" s="52">
        <v>6</v>
      </c>
      <c r="F430" s="52">
        <v>6</v>
      </c>
      <c r="G430" s="52">
        <v>6</v>
      </c>
      <c r="H430" s="52">
        <v>6</v>
      </c>
      <c r="I430" s="52">
        <v>6</v>
      </c>
      <c r="J430" s="52">
        <v>6</v>
      </c>
      <c r="K430" s="52">
        <v>6</v>
      </c>
      <c r="L430" s="52">
        <v>6</v>
      </c>
      <c r="M430" s="52">
        <v>6</v>
      </c>
      <c r="N430" s="60">
        <v>6</v>
      </c>
      <c r="O430" s="27">
        <f>AVERAGE(C430:N430)</f>
        <v>6</v>
      </c>
    </row>
    <row r="431" spans="1:15" ht="15">
      <c r="A431" s="13" t="s">
        <v>25</v>
      </c>
      <c r="B431" s="24" t="s">
        <v>22</v>
      </c>
      <c r="C431" s="54">
        <v>31</v>
      </c>
      <c r="D431" s="54">
        <v>31</v>
      </c>
      <c r="E431" s="54">
        <v>30</v>
      </c>
      <c r="F431" s="54">
        <v>31</v>
      </c>
      <c r="G431" s="54">
        <v>30</v>
      </c>
      <c r="H431" s="54">
        <v>30</v>
      </c>
      <c r="I431" s="54">
        <v>31</v>
      </c>
      <c r="J431" s="54">
        <v>29</v>
      </c>
      <c r="K431" s="54">
        <v>31</v>
      </c>
      <c r="L431" s="54">
        <v>30</v>
      </c>
      <c r="M431" s="54">
        <v>31</v>
      </c>
      <c r="N431" s="61">
        <v>30</v>
      </c>
      <c r="O431" s="48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4" ht="1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47"/>
    </row>
    <row r="433" spans="3:14" ht="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46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2015-10-06T23:32:20Z</cp:lastPrinted>
  <dcterms:created xsi:type="dcterms:W3CDTF">1997-08-11T22:24:12Z</dcterms:created>
  <dcterms:modified xsi:type="dcterms:W3CDTF">2016-07-26T20:01:06Z</dcterms:modified>
  <cp:category/>
  <cp:version/>
  <cp:contentType/>
  <cp:contentStatus/>
</cp:coreProperties>
</file>