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40" windowWidth="5970" windowHeight="6390" activeTab="0"/>
  </bookViews>
  <sheets>
    <sheet name="TAX14-15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'TAX14-15'!$A$1:$O$431</definedName>
  </definedNames>
  <calcPr fullCalcOnLoad="1"/>
</workbook>
</file>

<file path=xl/sharedStrings.xml><?xml version="1.0" encoding="utf-8"?>
<sst xmlns="http://schemas.openxmlformats.org/spreadsheetml/2006/main" count="750" uniqueCount="50">
  <si>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</si>
  <si>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</si>
  <si>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</si>
  <si>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</si>
  <si>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</si>
  <si>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</si>
  <si>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</si>
  <si>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</si>
  <si>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</si>
  <si>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</si>
  <si>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</si>
  <si>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</si>
  <si>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</si>
  <si>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</si>
  <si>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</si>
  <si>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</si>
  <si>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</si>
  <si>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</si>
  <si>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</si>
  <si>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</si>
  <si>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</si>
  <si>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</si>
  <si>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</si>
  <si>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</si>
  <si>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</si>
  <si>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</si>
  <si>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</si>
  <si>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</si>
  <si>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</si>
  <si>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</si>
  <si>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</si>
  <si>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</si>
  <si>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</si>
  <si>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</si>
  <si>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</si>
  <si>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</si>
  <si>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</si>
  <si>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</si>
  <si>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</si>
  <si>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</si>
  <si>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</si>
  <si>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</si>
  <si>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</si>
  <si>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</si>
  <si>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</si>
  <si>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</si>
  <si>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</si>
  <si>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</si>
  <si>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 xml:space="preserve">SEPTEMBER </t>
  </si>
  <si>
    <t>2014-2015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</si>
</sst>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  <numFmt numFmtId="208" formatCode="#,##0.0000_);\-#,##0.0000"/>
    <numFmt numFmtId="209" formatCode="#,##0.00000_);\-#,##0.00000"/>
    <numFmt numFmtId="210" formatCode="#,##0.000000_);\-#,##0.000000"/>
    <numFmt numFmtId="211" formatCode="0.00&quot;%&quot;"/>
  </numFmts>
  <fonts count="49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name val="Helvetica"/>
      <family val="2"/>
    </font>
    <font>
      <sz val="12"/>
      <color indexed="9"/>
      <name val="Helvetica"/>
      <family val="2"/>
    </font>
    <font>
      <sz val="9.85"/>
      <color indexed="8"/>
      <name val="Helvetica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3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178" fontId="3" fillId="0" borderId="0" xfId="42" applyNumberFormat="1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43" fontId="3" fillId="0" borderId="0" xfId="42" applyFont="1" applyFill="1" applyAlignment="1">
      <alignment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10" fontId="4" fillId="0" borderId="0" xfId="67" applyNumberFormat="1" applyFont="1" applyFill="1" applyAlignment="1" applyProtection="1">
      <alignment/>
      <protection/>
    </xf>
    <xf numFmtId="49" fontId="3" fillId="0" borderId="0" xfId="42" applyNumberFormat="1" applyFont="1" applyFill="1" applyAlignment="1" applyProtection="1">
      <alignment horizontal="left"/>
      <protection/>
    </xf>
    <xf numFmtId="43" fontId="4" fillId="0" borderId="0" xfId="42" applyFont="1" applyFill="1" applyAlignment="1" applyProtection="1">
      <alignment/>
      <protection/>
    </xf>
    <xf numFmtId="178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right" vertical="center"/>
    </xf>
    <xf numFmtId="186" fontId="12" fillId="33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39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Alignment="1">
      <alignment/>
    </xf>
    <xf numFmtId="211" fontId="3" fillId="0" borderId="0" xfId="0" applyNumberFormat="1" applyFont="1" applyFill="1" applyAlignment="1" applyProtection="1">
      <alignment/>
      <protection/>
    </xf>
    <xf numFmtId="10" fontId="4" fillId="0" borderId="0" xfId="67" applyNumberFormat="1" applyFont="1" applyAlignment="1">
      <alignment horizontal="right" vertical="top"/>
    </xf>
    <xf numFmtId="0" fontId="4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1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86" fontId="12" fillId="0" borderId="0" xfId="0" applyNumberFormat="1" applyFont="1" applyFill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0" zoomScaleNormal="75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2" customWidth="1"/>
    <col min="2" max="2" width="13.296875" style="10" customWidth="1"/>
    <col min="3" max="14" width="13.796875" style="2" customWidth="1"/>
    <col min="15" max="15" width="14.296875" style="2" bestFit="1" customWidth="1"/>
    <col min="16" max="191" width="9.69921875" style="2" customWidth="1"/>
    <col min="192" max="192" width="1.69921875" style="2" customWidth="1"/>
    <col min="193" max="16384" width="9.69921875" style="2" customWidth="1"/>
  </cols>
  <sheetData>
    <row r="1" spans="1:14" ht="20.25">
      <c r="A1" s="4" t="s">
        <v>49</v>
      </c>
      <c r="B1" s="5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">
      <c r="A2" s="6"/>
      <c r="B2" s="7"/>
      <c r="C2" s="1" t="s">
        <v>31</v>
      </c>
      <c r="D2" s="1" t="s">
        <v>32</v>
      </c>
      <c r="E2" s="1" t="s">
        <v>47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40</v>
      </c>
      <c r="O2" s="8" t="s">
        <v>26</v>
      </c>
    </row>
    <row r="3" spans="1:15" ht="15">
      <c r="A3" s="13" t="s">
        <v>5</v>
      </c>
      <c r="B3" s="14" t="s">
        <v>6</v>
      </c>
      <c r="C3" s="15">
        <f aca="true" t="shared" si="0" ref="C3:E5">SUM(C9+C15+C21+C27+C33+C39+C45+C51+C63+C57)</f>
        <v>13844</v>
      </c>
      <c r="D3" s="15">
        <f t="shared" si="0"/>
        <v>13845</v>
      </c>
      <c r="E3" s="15">
        <f t="shared" si="0"/>
        <v>13837</v>
      </c>
      <c r="F3" s="15">
        <f>SUM(F9+F15+F21+F27+F33+F39+F45+F51+F63+F57)</f>
        <v>13788</v>
      </c>
      <c r="G3" s="15">
        <f aca="true" t="shared" si="1" ref="G3:N3">SUM(G9+G15+G21+G27+G33+G39+G45+G51+G63+G57)</f>
        <v>13602</v>
      </c>
      <c r="H3" s="15">
        <f t="shared" si="1"/>
        <v>13635</v>
      </c>
      <c r="I3" s="15">
        <f t="shared" si="1"/>
        <v>13644</v>
      </c>
      <c r="J3" s="15">
        <f t="shared" si="1"/>
        <v>13586</v>
      </c>
      <c r="K3" s="15">
        <f t="shared" si="1"/>
        <v>13640</v>
      </c>
      <c r="L3" s="15">
        <f t="shared" si="1"/>
        <v>13550</v>
      </c>
      <c r="M3" s="15">
        <f t="shared" si="1"/>
        <v>13498</v>
      </c>
      <c r="N3" s="15">
        <f t="shared" si="1"/>
        <v>13568</v>
      </c>
      <c r="O3" s="16">
        <f>SUM(C3:N3)</f>
        <v>164037</v>
      </c>
    </row>
    <row r="4" spans="1:15" ht="15">
      <c r="A4" s="13" t="s">
        <v>5</v>
      </c>
      <c r="B4" s="14" t="s">
        <v>7</v>
      </c>
      <c r="C4" s="17">
        <f t="shared" si="0"/>
        <v>848012035.83</v>
      </c>
      <c r="D4" s="17">
        <f t="shared" si="0"/>
        <v>879877494.47</v>
      </c>
      <c r="E4" s="17">
        <f t="shared" si="0"/>
        <v>770850349.84</v>
      </c>
      <c r="F4" s="17">
        <f>SUM(F10+F16+F22+F28+F34+F40+F46+F52+F64+F58)</f>
        <v>789315545.03</v>
      </c>
      <c r="G4" s="17">
        <f aca="true" t="shared" si="2" ref="G4:N4">SUM(G10+G16+G22+G28+G34+G40+G46+G52+G64+G58)</f>
        <v>732775437.46</v>
      </c>
      <c r="H4" s="17">
        <f t="shared" si="2"/>
        <v>699252117.1</v>
      </c>
      <c r="I4" s="17">
        <f t="shared" si="2"/>
        <v>776598721.8299999</v>
      </c>
      <c r="J4" s="17">
        <f t="shared" si="2"/>
        <v>677131219.2</v>
      </c>
      <c r="K4" s="17">
        <f t="shared" si="2"/>
        <v>848551438.3000001</v>
      </c>
      <c r="L4" s="17">
        <f t="shared" si="2"/>
        <v>774186182.8199999</v>
      </c>
      <c r="M4" s="17">
        <f t="shared" si="2"/>
        <v>871976799.14</v>
      </c>
      <c r="N4" s="17">
        <f t="shared" si="2"/>
        <v>787643859.29</v>
      </c>
      <c r="O4" s="18">
        <f>SUM(C4:N4)</f>
        <v>9456171200.310001</v>
      </c>
    </row>
    <row r="5" spans="1:15" ht="15">
      <c r="A5" s="13" t="s">
        <v>5</v>
      </c>
      <c r="B5" s="14" t="s">
        <v>0</v>
      </c>
      <c r="C5" s="17">
        <f t="shared" si="0"/>
        <v>60781112.57000001</v>
      </c>
      <c r="D5" s="17">
        <f t="shared" si="0"/>
        <v>62409544.55</v>
      </c>
      <c r="E5" s="17">
        <f t="shared" si="0"/>
        <v>53923027.33</v>
      </c>
      <c r="F5" s="17">
        <f>SUM(F11+F17+F23+F29+F35+F41+F47+F53+F65+F59)</f>
        <v>55974231.599999994</v>
      </c>
      <c r="G5" s="17">
        <f aca="true" t="shared" si="3" ref="G5:N5">SUM(G11+G17+G23+G29+G35+G41+G47+G53+G65+G59)</f>
        <v>51435118.64</v>
      </c>
      <c r="H5" s="17">
        <f t="shared" si="3"/>
        <v>50049375.13999999</v>
      </c>
      <c r="I5" s="17">
        <f t="shared" si="3"/>
        <v>55010203.25</v>
      </c>
      <c r="J5" s="17">
        <f t="shared" si="3"/>
        <v>49195776.34</v>
      </c>
      <c r="K5" s="17">
        <f t="shared" si="3"/>
        <v>61035752.690000005</v>
      </c>
      <c r="L5" s="17">
        <f t="shared" si="3"/>
        <v>56075882.14000001</v>
      </c>
      <c r="M5" s="17">
        <f t="shared" si="3"/>
        <v>64341725.18</v>
      </c>
      <c r="N5" s="17">
        <f t="shared" si="3"/>
        <v>56461659.199999996</v>
      </c>
      <c r="O5" s="18">
        <f>SUM(C5:N5)</f>
        <v>676693408.63</v>
      </c>
    </row>
    <row r="6" spans="1:15" ht="15">
      <c r="A6" s="13" t="s">
        <v>5</v>
      </c>
      <c r="B6" s="14" t="s">
        <v>8</v>
      </c>
      <c r="C6" s="19">
        <f aca="true" t="shared" si="4" ref="C6:O6">SUM(C5/C3/C107)</f>
        <v>141.62677337800937</v>
      </c>
      <c r="D6" s="19">
        <f t="shared" si="4"/>
        <v>145.93669080937107</v>
      </c>
      <c r="E6" s="19">
        <f t="shared" si="4"/>
        <v>129.90057413697573</v>
      </c>
      <c r="F6" s="19">
        <f>SUM(F5/F3/F107)</f>
        <v>130.95593082343692</v>
      </c>
      <c r="G6" s="19">
        <f t="shared" si="4"/>
        <v>126.04793079449101</v>
      </c>
      <c r="H6" s="19">
        <f t="shared" si="4"/>
        <v>118.40821212013672</v>
      </c>
      <c r="I6" s="19">
        <f t="shared" si="4"/>
        <v>130.05883065698262</v>
      </c>
      <c r="J6" s="19">
        <f t="shared" si="4"/>
        <v>129.32371648335473</v>
      </c>
      <c r="K6" s="19">
        <f t="shared" si="4"/>
        <v>144.34715894901146</v>
      </c>
      <c r="L6" s="19">
        <f t="shared" si="4"/>
        <v>137.94804954489547</v>
      </c>
      <c r="M6" s="19">
        <f t="shared" si="4"/>
        <v>153.7664485061108</v>
      </c>
      <c r="N6" s="19">
        <f t="shared" si="4"/>
        <v>138.71280267295597</v>
      </c>
      <c r="O6" s="19">
        <f t="shared" si="4"/>
        <v>135.6661417070326</v>
      </c>
    </row>
    <row r="7" spans="1:15" ht="15">
      <c r="A7" s="13" t="s">
        <v>5</v>
      </c>
      <c r="B7" s="14" t="s">
        <v>9</v>
      </c>
      <c r="C7" s="20">
        <f>SUM(C5/C4)</f>
        <v>0.0716748230000178</v>
      </c>
      <c r="D7" s="20">
        <f>SUM(D5/D4)</f>
        <v>0.07092981118649114</v>
      </c>
      <c r="E7" s="20">
        <f>SUM(E5/E4)</f>
        <v>0.06995265337972853</v>
      </c>
      <c r="F7" s="20">
        <f aca="true" t="shared" si="5" ref="F7:N7">SUM(F5/F4)</f>
        <v>0.07091489829694479</v>
      </c>
      <c r="G7" s="20">
        <f t="shared" si="5"/>
        <v>0.07019219806041559</v>
      </c>
      <c r="H7" s="20">
        <f t="shared" si="5"/>
        <v>0.07157557898797529</v>
      </c>
      <c r="I7" s="20">
        <f t="shared" si="5"/>
        <v>0.07083478468825231</v>
      </c>
      <c r="J7" s="20">
        <f t="shared" si="5"/>
        <v>0.07265323905479147</v>
      </c>
      <c r="K7" s="20">
        <f t="shared" si="5"/>
        <v>0.07192934916506641</v>
      </c>
      <c r="L7" s="20">
        <f t="shared" si="5"/>
        <v>0.07243203687224392</v>
      </c>
      <c r="M7" s="20">
        <f t="shared" si="5"/>
        <v>0.07378834533608919</v>
      </c>
      <c r="N7" s="20">
        <f t="shared" si="5"/>
        <v>0.07168424984725434</v>
      </c>
      <c r="O7" s="20">
        <f>SUM(O5/O4)</f>
        <v>0.07156103609966537</v>
      </c>
    </row>
    <row r="8" spans="1:15" ht="15">
      <c r="A8" s="21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5">
      <c r="A9" s="13" t="s">
        <v>5</v>
      </c>
      <c r="B9" s="24" t="s">
        <v>33</v>
      </c>
      <c r="C9" s="25">
        <f aca="true" t="shared" si="6" ref="C9:N9">SUM(C117+C225+C333)</f>
        <v>8185</v>
      </c>
      <c r="D9" s="25">
        <f t="shared" si="6"/>
        <v>8185</v>
      </c>
      <c r="E9" s="25">
        <f t="shared" si="6"/>
        <v>8183</v>
      </c>
      <c r="F9" s="25">
        <f t="shared" si="6"/>
        <v>8143</v>
      </c>
      <c r="G9" s="25">
        <f t="shared" si="6"/>
        <v>7955</v>
      </c>
      <c r="H9" s="25">
        <f t="shared" si="6"/>
        <v>7999</v>
      </c>
      <c r="I9" s="25">
        <f t="shared" si="6"/>
        <v>8005</v>
      </c>
      <c r="J9" s="25">
        <f t="shared" si="6"/>
        <v>7932</v>
      </c>
      <c r="K9" s="25">
        <f t="shared" si="6"/>
        <v>7963</v>
      </c>
      <c r="L9" s="25">
        <f t="shared" si="6"/>
        <v>7915</v>
      </c>
      <c r="M9" s="25">
        <f t="shared" si="6"/>
        <v>7888</v>
      </c>
      <c r="N9" s="25">
        <f t="shared" si="6"/>
        <v>8008</v>
      </c>
      <c r="O9" s="16">
        <f>SUM(C9:N9)</f>
        <v>96361</v>
      </c>
    </row>
    <row r="10" spans="1:15" ht="15">
      <c r="A10" s="13" t="s">
        <v>5</v>
      </c>
      <c r="B10" s="14" t="s">
        <v>7</v>
      </c>
      <c r="C10" s="26">
        <f aca="true" t="shared" si="7" ref="C10:N10">SUM(C118+C226+C334)</f>
        <v>352808399.22</v>
      </c>
      <c r="D10" s="26">
        <f t="shared" si="7"/>
        <v>365052140.1</v>
      </c>
      <c r="E10" s="26">
        <f t="shared" si="7"/>
        <v>319685294.93</v>
      </c>
      <c r="F10" s="26">
        <f t="shared" si="7"/>
        <v>322646761.18</v>
      </c>
      <c r="G10" s="26">
        <f t="shared" si="7"/>
        <v>298508303.97</v>
      </c>
      <c r="H10" s="26">
        <f t="shared" si="7"/>
        <v>283474997.61</v>
      </c>
      <c r="I10" s="26">
        <f t="shared" si="7"/>
        <v>320497953.34</v>
      </c>
      <c r="J10" s="26">
        <f t="shared" si="7"/>
        <v>284932135.94</v>
      </c>
      <c r="K10" s="26">
        <f t="shared" si="7"/>
        <v>352576799.6</v>
      </c>
      <c r="L10" s="26">
        <f t="shared" si="7"/>
        <v>319302666.42</v>
      </c>
      <c r="M10" s="26">
        <f t="shared" si="7"/>
        <v>365709667.08</v>
      </c>
      <c r="N10" s="26">
        <f t="shared" si="7"/>
        <v>328368915.32</v>
      </c>
      <c r="O10" s="18">
        <f>SUM(C10:N10)</f>
        <v>3913564034.7100005</v>
      </c>
    </row>
    <row r="11" spans="1:15" ht="15">
      <c r="A11" s="13" t="s">
        <v>5</v>
      </c>
      <c r="B11" s="14" t="s">
        <v>0</v>
      </c>
      <c r="C11" s="26">
        <f aca="true" t="shared" si="8" ref="C11:N11">SUM(C119+C227+C335)</f>
        <v>34530953.650000006</v>
      </c>
      <c r="D11" s="26">
        <f t="shared" si="8"/>
        <v>35648025.34</v>
      </c>
      <c r="E11" s="26">
        <f t="shared" si="8"/>
        <v>30972339.84</v>
      </c>
      <c r="F11" s="26">
        <f t="shared" si="8"/>
        <v>31455452.580000002</v>
      </c>
      <c r="G11" s="26">
        <f t="shared" si="8"/>
        <v>28761444.31</v>
      </c>
      <c r="H11" s="26">
        <f t="shared" si="8"/>
        <v>27789126.36</v>
      </c>
      <c r="I11" s="26">
        <f t="shared" si="8"/>
        <v>31307751.68</v>
      </c>
      <c r="J11" s="26">
        <f t="shared" si="8"/>
        <v>28009199.18</v>
      </c>
      <c r="K11" s="26">
        <f t="shared" si="8"/>
        <v>34718431.669999994</v>
      </c>
      <c r="L11" s="26">
        <f t="shared" si="8"/>
        <v>31503781.23</v>
      </c>
      <c r="M11" s="26">
        <f t="shared" si="8"/>
        <v>35938353.92</v>
      </c>
      <c r="N11" s="26">
        <f t="shared" si="8"/>
        <v>31633745.06</v>
      </c>
      <c r="O11" s="18">
        <f>SUM(C11:N11)</f>
        <v>382268604.82000005</v>
      </c>
    </row>
    <row r="12" spans="1:15" ht="15">
      <c r="A12" s="13" t="s">
        <v>5</v>
      </c>
      <c r="B12" s="14" t="s">
        <v>8</v>
      </c>
      <c r="C12" s="19">
        <f aca="true" t="shared" si="9" ref="C12:O12">SUM(C11/C9/C107)</f>
        <v>136.0906207263484</v>
      </c>
      <c r="D12" s="19">
        <f t="shared" si="9"/>
        <v>141.00133843864083</v>
      </c>
      <c r="E12" s="19">
        <f t="shared" si="9"/>
        <v>126.16538286691922</v>
      </c>
      <c r="F12" s="19">
        <f t="shared" si="9"/>
        <v>124.60911441847936</v>
      </c>
      <c r="G12" s="19">
        <f t="shared" si="9"/>
        <v>120.51726088413994</v>
      </c>
      <c r="H12" s="19">
        <f t="shared" si="9"/>
        <v>112.0669372381225</v>
      </c>
      <c r="I12" s="19">
        <f t="shared" si="9"/>
        <v>126.16208289174105</v>
      </c>
      <c r="J12" s="19">
        <f t="shared" si="9"/>
        <v>126.11302851019379</v>
      </c>
      <c r="K12" s="19">
        <f t="shared" si="9"/>
        <v>140.64415530700455</v>
      </c>
      <c r="L12" s="19">
        <f t="shared" si="9"/>
        <v>132.67543158559698</v>
      </c>
      <c r="M12" s="19">
        <f t="shared" si="9"/>
        <v>146.9703016423477</v>
      </c>
      <c r="N12" s="19">
        <f t="shared" si="9"/>
        <v>131.67559548784547</v>
      </c>
      <c r="O12" s="19">
        <f t="shared" si="9"/>
        <v>130.4633959660149</v>
      </c>
    </row>
    <row r="13" spans="1:15" ht="15">
      <c r="A13" s="13" t="s">
        <v>5</v>
      </c>
      <c r="B13" s="14" t="s">
        <v>9</v>
      </c>
      <c r="C13" s="20">
        <f>SUM(C11/C10)</f>
        <v>0.0978745226200457</v>
      </c>
      <c r="D13" s="20">
        <f aca="true" t="shared" si="10" ref="D13:N13">SUM(D11/D10)</f>
        <v>0.09765187331934232</v>
      </c>
      <c r="E13" s="20">
        <f>SUM(E11/E10)</f>
        <v>0.09688384273909711</v>
      </c>
      <c r="F13" s="20">
        <f t="shared" si="10"/>
        <v>0.0974919210871962</v>
      </c>
      <c r="G13" s="20">
        <f t="shared" si="10"/>
        <v>0.09635056689374548</v>
      </c>
      <c r="H13" s="20">
        <f t="shared" si="10"/>
        <v>0.09803025520519379</v>
      </c>
      <c r="I13" s="20">
        <f t="shared" si="10"/>
        <v>0.09768471640374939</v>
      </c>
      <c r="J13" s="20">
        <f t="shared" si="10"/>
        <v>0.09830129931675408</v>
      </c>
      <c r="K13" s="20">
        <f t="shared" si="10"/>
        <v>0.09847055083995376</v>
      </c>
      <c r="L13" s="20">
        <f t="shared" si="10"/>
        <v>0.09866432242241592</v>
      </c>
      <c r="M13" s="20">
        <f t="shared" si="10"/>
        <v>0.0982701775617498</v>
      </c>
      <c r="N13" s="20">
        <f t="shared" si="10"/>
        <v>0.09633599157573268</v>
      </c>
      <c r="O13" s="20">
        <f>SUM(O11/O10)</f>
        <v>0.09767787148226044</v>
      </c>
    </row>
    <row r="14" spans="1:15" ht="1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13" t="s">
        <v>5</v>
      </c>
      <c r="B15" s="24" t="s">
        <v>10</v>
      </c>
      <c r="C15" s="25">
        <f aca="true" t="shared" si="11" ref="C15:N15">SUM(C123+C231+C339)</f>
        <v>560</v>
      </c>
      <c r="D15" s="25">
        <f t="shared" si="11"/>
        <v>562</v>
      </c>
      <c r="E15" s="25">
        <f t="shared" si="11"/>
        <v>560</v>
      </c>
      <c r="F15" s="25">
        <f t="shared" si="11"/>
        <v>568</v>
      </c>
      <c r="G15" s="25">
        <f t="shared" si="11"/>
        <v>574</v>
      </c>
      <c r="H15" s="25">
        <f t="shared" si="11"/>
        <v>572</v>
      </c>
      <c r="I15" s="25">
        <f t="shared" si="11"/>
        <v>563</v>
      </c>
      <c r="J15" s="25">
        <f t="shared" si="11"/>
        <v>565</v>
      </c>
      <c r="K15" s="25">
        <f t="shared" si="11"/>
        <v>564</v>
      </c>
      <c r="L15" s="25">
        <f t="shared" si="11"/>
        <v>557</v>
      </c>
      <c r="M15" s="25">
        <f t="shared" si="11"/>
        <v>537</v>
      </c>
      <c r="N15" s="25">
        <f t="shared" si="11"/>
        <v>536</v>
      </c>
      <c r="O15" s="27">
        <f>SUM(C15:N15)</f>
        <v>6718</v>
      </c>
    </row>
    <row r="16" spans="1:15" ht="15">
      <c r="A16" s="13" t="s">
        <v>5</v>
      </c>
      <c r="B16" s="14" t="s">
        <v>7</v>
      </c>
      <c r="C16" s="26">
        <f aca="true" t="shared" si="12" ref="C16:N16">SUM(C124+C232+C340)</f>
        <v>26789516.25</v>
      </c>
      <c r="D16" s="26">
        <f t="shared" si="12"/>
        <v>27973983.54</v>
      </c>
      <c r="E16" s="26">
        <f t="shared" si="12"/>
        <v>25818867.700000003</v>
      </c>
      <c r="F16" s="26">
        <f t="shared" si="12"/>
        <v>25267438.349999998</v>
      </c>
      <c r="G16" s="26">
        <f t="shared" si="12"/>
        <v>23454677.15</v>
      </c>
      <c r="H16" s="26">
        <f t="shared" si="12"/>
        <v>22711332.89</v>
      </c>
      <c r="I16" s="26">
        <f t="shared" si="12"/>
        <v>24342249.6</v>
      </c>
      <c r="J16" s="26">
        <f t="shared" si="12"/>
        <v>19473214.55</v>
      </c>
      <c r="K16" s="26">
        <f t="shared" si="12"/>
        <v>24494597.25</v>
      </c>
      <c r="L16" s="26">
        <f t="shared" si="12"/>
        <v>22698113.400000002</v>
      </c>
      <c r="M16" s="26">
        <f t="shared" si="12"/>
        <v>24471666.650000002</v>
      </c>
      <c r="N16" s="26">
        <f t="shared" si="12"/>
        <v>21955451.880000003</v>
      </c>
      <c r="O16" s="19">
        <f>SUM(C16:N16)</f>
        <v>289451109.21000004</v>
      </c>
    </row>
    <row r="17" spans="1:15" ht="15">
      <c r="A17" s="13" t="s">
        <v>5</v>
      </c>
      <c r="B17" s="14" t="s">
        <v>0</v>
      </c>
      <c r="C17" s="26">
        <f aca="true" t="shared" si="13" ref="C17:N17">SUM(C125+C233+C341)</f>
        <v>1798737.0499999998</v>
      </c>
      <c r="D17" s="26">
        <f t="shared" si="13"/>
        <v>1897573.0399999998</v>
      </c>
      <c r="E17" s="26">
        <f t="shared" si="13"/>
        <v>1725901.1799999997</v>
      </c>
      <c r="F17" s="26">
        <f t="shared" si="13"/>
        <v>1731964.03</v>
      </c>
      <c r="G17" s="26">
        <f t="shared" si="13"/>
        <v>1638475.3100000003</v>
      </c>
      <c r="H17" s="26">
        <f t="shared" si="13"/>
        <v>1526895.6300000001</v>
      </c>
      <c r="I17" s="26">
        <f t="shared" si="13"/>
        <v>1625529.1300000001</v>
      </c>
      <c r="J17" s="26">
        <f t="shared" si="13"/>
        <v>1362563.78</v>
      </c>
      <c r="K17" s="26">
        <f t="shared" si="13"/>
        <v>1670616.25</v>
      </c>
      <c r="L17" s="26">
        <f t="shared" si="13"/>
        <v>1625473.7599999998</v>
      </c>
      <c r="M17" s="26">
        <f t="shared" si="13"/>
        <v>1764953.8299999998</v>
      </c>
      <c r="N17" s="26">
        <f t="shared" si="13"/>
        <v>1505037.29</v>
      </c>
      <c r="O17" s="19">
        <f>SUM(C17:N17)</f>
        <v>19873720.279999997</v>
      </c>
    </row>
    <row r="18" spans="1:15" ht="15">
      <c r="A18" s="13" t="s">
        <v>5</v>
      </c>
      <c r="B18" s="14" t="s">
        <v>8</v>
      </c>
      <c r="C18" s="19">
        <f aca="true" t="shared" si="14" ref="C18:O18">SUM(C17/C15/C107)</f>
        <v>103.61388536866357</v>
      </c>
      <c r="D18" s="19">
        <f t="shared" si="14"/>
        <v>109.31219798036751</v>
      </c>
      <c r="E18" s="19">
        <f t="shared" si="14"/>
        <v>102.73221309523807</v>
      </c>
      <c r="F18" s="19">
        <f t="shared" si="14"/>
        <v>98.3623370059064</v>
      </c>
      <c r="G18" s="19">
        <f t="shared" si="14"/>
        <v>95.14955342624856</v>
      </c>
      <c r="H18" s="19">
        <f t="shared" si="14"/>
        <v>86.10961143695016</v>
      </c>
      <c r="I18" s="19">
        <f t="shared" si="14"/>
        <v>93.13751962413339</v>
      </c>
      <c r="J18" s="19">
        <f t="shared" si="14"/>
        <v>86.12918963337547</v>
      </c>
      <c r="K18" s="19">
        <f t="shared" si="14"/>
        <v>95.55114676275451</v>
      </c>
      <c r="L18" s="19">
        <f t="shared" si="14"/>
        <v>97.2755092758827</v>
      </c>
      <c r="M18" s="19">
        <f t="shared" si="14"/>
        <v>106.02233615666486</v>
      </c>
      <c r="N18" s="19">
        <f t="shared" si="14"/>
        <v>93.59684639303482</v>
      </c>
      <c r="O18" s="19">
        <f t="shared" si="14"/>
        <v>97.28827861972037</v>
      </c>
    </row>
    <row r="19" spans="1:15" ht="15">
      <c r="A19" s="13" t="s">
        <v>5</v>
      </c>
      <c r="B19" s="14" t="s">
        <v>9</v>
      </c>
      <c r="C19" s="20">
        <f>SUM(C17/C16)</f>
        <v>0.0671433195438906</v>
      </c>
      <c r="D19" s="20">
        <f aca="true" t="shared" si="15" ref="D19:N19">SUM(D17/D16)</f>
        <v>0.06783349383496491</v>
      </c>
      <c r="E19" s="20">
        <f>SUM(E17/E16)</f>
        <v>0.0668465093068353</v>
      </c>
      <c r="F19" s="20">
        <f t="shared" si="15"/>
        <v>0.06854529557009882</v>
      </c>
      <c r="G19" s="20">
        <f t="shared" si="15"/>
        <v>0.069857082215263</v>
      </c>
      <c r="H19" s="20">
        <f t="shared" si="15"/>
        <v>0.06723056006423585</v>
      </c>
      <c r="I19" s="20">
        <f t="shared" si="15"/>
        <v>0.06677809802755452</v>
      </c>
      <c r="J19" s="20">
        <f t="shared" si="15"/>
        <v>0.06997117894949706</v>
      </c>
      <c r="K19" s="20">
        <f t="shared" si="15"/>
        <v>0.06820345862188039</v>
      </c>
      <c r="L19" s="20">
        <f t="shared" si="15"/>
        <v>0.07161272531134678</v>
      </c>
      <c r="M19" s="20">
        <f t="shared" si="15"/>
        <v>0.07212233867201684</v>
      </c>
      <c r="N19" s="20">
        <f t="shared" si="15"/>
        <v>0.068549592976995</v>
      </c>
      <c r="O19" s="20">
        <f>SUM(O17/O16)</f>
        <v>0.06866002460395268</v>
      </c>
    </row>
    <row r="20" spans="1:15" ht="15">
      <c r="A20" s="21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</row>
    <row r="21" spans="1:15" ht="15">
      <c r="A21" s="13" t="s">
        <v>5</v>
      </c>
      <c r="B21" s="24" t="s">
        <v>11</v>
      </c>
      <c r="C21" s="25">
        <f aca="true" t="shared" si="16" ref="C21:N21">SUM(C129+C237+C345)</f>
        <v>70</v>
      </c>
      <c r="D21" s="25">
        <f t="shared" si="16"/>
        <v>70</v>
      </c>
      <c r="E21" s="25">
        <f t="shared" si="16"/>
        <v>70</v>
      </c>
      <c r="F21" s="25">
        <f t="shared" si="16"/>
        <v>71</v>
      </c>
      <c r="G21" s="25">
        <f t="shared" si="16"/>
        <v>79</v>
      </c>
      <c r="H21" s="25">
        <f t="shared" si="16"/>
        <v>79</v>
      </c>
      <c r="I21" s="25">
        <f t="shared" si="16"/>
        <v>81</v>
      </c>
      <c r="J21" s="25">
        <f t="shared" si="16"/>
        <v>81</v>
      </c>
      <c r="K21" s="25">
        <f t="shared" si="16"/>
        <v>75</v>
      </c>
      <c r="L21" s="25">
        <f t="shared" si="16"/>
        <v>74</v>
      </c>
      <c r="M21" s="25">
        <f t="shared" si="16"/>
        <v>75</v>
      </c>
      <c r="N21" s="25">
        <f t="shared" si="16"/>
        <v>71</v>
      </c>
      <c r="O21" s="27">
        <f>SUM(C21:N21)</f>
        <v>896</v>
      </c>
    </row>
    <row r="22" spans="1:15" ht="15">
      <c r="A22" s="13" t="s">
        <v>5</v>
      </c>
      <c r="B22" s="14" t="s">
        <v>7</v>
      </c>
      <c r="C22" s="26">
        <f aca="true" t="shared" si="17" ref="C22:N22">SUM(C130+C238+C346)</f>
        <v>9569458.5</v>
      </c>
      <c r="D22" s="26">
        <f t="shared" si="17"/>
        <v>9522691.5</v>
      </c>
      <c r="E22" s="26">
        <f t="shared" si="17"/>
        <v>8947869.3</v>
      </c>
      <c r="F22" s="26">
        <f t="shared" si="17"/>
        <v>9627373.4</v>
      </c>
      <c r="G22" s="26">
        <f t="shared" si="17"/>
        <v>12621362.200000001</v>
      </c>
      <c r="H22" s="26">
        <f t="shared" si="17"/>
        <v>11789202</v>
      </c>
      <c r="I22" s="26">
        <f t="shared" si="17"/>
        <v>13262460.4</v>
      </c>
      <c r="J22" s="26">
        <f t="shared" si="17"/>
        <v>10407601.7</v>
      </c>
      <c r="K22" s="26">
        <f t="shared" si="17"/>
        <v>12476691.1</v>
      </c>
      <c r="L22" s="26">
        <f t="shared" si="17"/>
        <v>12692420.3</v>
      </c>
      <c r="M22" s="26">
        <f t="shared" si="17"/>
        <v>12142141.7</v>
      </c>
      <c r="N22" s="26">
        <f t="shared" si="17"/>
        <v>12279148.7</v>
      </c>
      <c r="O22" s="19">
        <f>SUM(C22:N22)</f>
        <v>135338420.8</v>
      </c>
    </row>
    <row r="23" spans="1:15" ht="15">
      <c r="A23" s="13" t="s">
        <v>5</v>
      </c>
      <c r="B23" s="14" t="s">
        <v>0</v>
      </c>
      <c r="C23" s="26">
        <f aca="true" t="shared" si="18" ref="C23:N23">SUM(C131+C239+C347)</f>
        <v>514053.36000000004</v>
      </c>
      <c r="D23" s="26">
        <f t="shared" si="18"/>
        <v>557282.98</v>
      </c>
      <c r="E23" s="26">
        <f t="shared" si="18"/>
        <v>532318.98</v>
      </c>
      <c r="F23" s="26">
        <f t="shared" si="18"/>
        <v>656282.3899999999</v>
      </c>
      <c r="G23" s="26">
        <f t="shared" si="18"/>
        <v>523768.81</v>
      </c>
      <c r="H23" s="26">
        <f t="shared" si="18"/>
        <v>540897.0599999999</v>
      </c>
      <c r="I23" s="26">
        <f t="shared" si="18"/>
        <v>544921.01</v>
      </c>
      <c r="J23" s="26">
        <f t="shared" si="18"/>
        <v>629386.0599999999</v>
      </c>
      <c r="K23" s="26">
        <f t="shared" si="18"/>
        <v>619529.6</v>
      </c>
      <c r="L23" s="26">
        <f t="shared" si="18"/>
        <v>647457.0700000001</v>
      </c>
      <c r="M23" s="26">
        <f t="shared" si="18"/>
        <v>671617.78</v>
      </c>
      <c r="N23" s="26">
        <f t="shared" si="18"/>
        <v>557484.35</v>
      </c>
      <c r="O23" s="19">
        <f>SUM(C23:N23)</f>
        <v>6994999.449999999</v>
      </c>
    </row>
    <row r="24" spans="1:15" ht="15">
      <c r="A24" s="13" t="s">
        <v>5</v>
      </c>
      <c r="B24" s="14" t="s">
        <v>8</v>
      </c>
      <c r="C24" s="19">
        <f aca="true" t="shared" si="19" ref="C24:O24">SUM(C23/C21/C107)</f>
        <v>236.89094930875578</v>
      </c>
      <c r="D24" s="19">
        <f t="shared" si="19"/>
        <v>257.74139839288944</v>
      </c>
      <c r="E24" s="19">
        <f t="shared" si="19"/>
        <v>253.48522857142856</v>
      </c>
      <c r="F24" s="19">
        <f t="shared" si="19"/>
        <v>298.1746433439345</v>
      </c>
      <c r="G24" s="19">
        <f t="shared" si="19"/>
        <v>220.99949789029537</v>
      </c>
      <c r="H24" s="19">
        <f t="shared" si="19"/>
        <v>220.86445896284195</v>
      </c>
      <c r="I24" s="19">
        <f t="shared" si="19"/>
        <v>217.0135444046197</v>
      </c>
      <c r="J24" s="19">
        <f t="shared" si="19"/>
        <v>277.50708112874776</v>
      </c>
      <c r="K24" s="19">
        <f t="shared" si="19"/>
        <v>266.4643440860215</v>
      </c>
      <c r="L24" s="19">
        <f t="shared" si="19"/>
        <v>291.64732882882885</v>
      </c>
      <c r="M24" s="19">
        <f t="shared" si="19"/>
        <v>288.8678623655914</v>
      </c>
      <c r="N24" s="19">
        <f t="shared" si="19"/>
        <v>261.72974178403757</v>
      </c>
      <c r="O24" s="19">
        <f t="shared" si="19"/>
        <v>256.7444243180028</v>
      </c>
    </row>
    <row r="25" spans="1:15" ht="15">
      <c r="A25" s="13" t="s">
        <v>5</v>
      </c>
      <c r="B25" s="14" t="s">
        <v>9</v>
      </c>
      <c r="C25" s="20">
        <f>SUM(C23/C22)</f>
        <v>0.05371812417599178</v>
      </c>
      <c r="D25" s="20">
        <f aca="true" t="shared" si="20" ref="D25:N25">SUM(D23/D22)</f>
        <v>0.05852158289491999</v>
      </c>
      <c r="E25" s="20">
        <f>SUM(E23/E22)</f>
        <v>0.05949114388606458</v>
      </c>
      <c r="F25" s="20">
        <f t="shared" si="20"/>
        <v>0.06816837394091309</v>
      </c>
      <c r="G25" s="20">
        <f t="shared" si="20"/>
        <v>0.041498595928100374</v>
      </c>
      <c r="H25" s="20">
        <f t="shared" si="20"/>
        <v>0.04588071864406089</v>
      </c>
      <c r="I25" s="20">
        <f t="shared" si="20"/>
        <v>0.04108747499068876</v>
      </c>
      <c r="J25" s="20">
        <f t="shared" si="20"/>
        <v>0.0604736881888937</v>
      </c>
      <c r="K25" s="20">
        <f t="shared" si="20"/>
        <v>0.04965496020014473</v>
      </c>
      <c r="L25" s="20">
        <f t="shared" si="20"/>
        <v>0.05101131657293133</v>
      </c>
      <c r="M25" s="20">
        <f t="shared" si="20"/>
        <v>0.05531295850385275</v>
      </c>
      <c r="N25" s="20">
        <f t="shared" si="20"/>
        <v>0.045400895747764666</v>
      </c>
      <c r="O25" s="20">
        <f>SUM(O23/O22)</f>
        <v>0.05168524509634295</v>
      </c>
    </row>
    <row r="26" spans="1:15" ht="15">
      <c r="A26" s="21"/>
      <c r="B26" s="2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3"/>
    </row>
    <row r="27" spans="1:15" ht="15">
      <c r="A27" s="13" t="s">
        <v>5</v>
      </c>
      <c r="B27" s="24" t="s">
        <v>12</v>
      </c>
      <c r="C27" s="25">
        <f aca="true" t="shared" si="21" ref="C27:N27">SUM(C135+C243+C351)</f>
        <v>1035</v>
      </c>
      <c r="D27" s="25">
        <f t="shared" si="21"/>
        <v>1030</v>
      </c>
      <c r="E27" s="25">
        <f t="shared" si="21"/>
        <v>1028</v>
      </c>
      <c r="F27" s="25">
        <f t="shared" si="21"/>
        <v>1019</v>
      </c>
      <c r="G27" s="25">
        <f t="shared" si="21"/>
        <v>1023</v>
      </c>
      <c r="H27" s="25">
        <f t="shared" si="21"/>
        <v>980</v>
      </c>
      <c r="I27" s="25">
        <f t="shared" si="21"/>
        <v>980</v>
      </c>
      <c r="J27" s="25">
        <f t="shared" si="21"/>
        <v>979</v>
      </c>
      <c r="K27" s="25">
        <f t="shared" si="21"/>
        <v>981</v>
      </c>
      <c r="L27" s="25">
        <f t="shared" si="21"/>
        <v>979</v>
      </c>
      <c r="M27" s="25">
        <f t="shared" si="21"/>
        <v>959</v>
      </c>
      <c r="N27" s="25">
        <f t="shared" si="21"/>
        <v>966</v>
      </c>
      <c r="O27" s="27">
        <f>SUM(C27:N27)</f>
        <v>11959</v>
      </c>
    </row>
    <row r="28" spans="1:15" ht="15">
      <c r="A28" s="13" t="s">
        <v>5</v>
      </c>
      <c r="B28" s="14" t="s">
        <v>7</v>
      </c>
      <c r="C28" s="26">
        <f aca="true" t="shared" si="22" ref="C28:N28">SUM(C136+C244+C352)</f>
        <v>53812193</v>
      </c>
      <c r="D28" s="26">
        <f t="shared" si="22"/>
        <v>54628994.5</v>
      </c>
      <c r="E28" s="26">
        <f t="shared" si="22"/>
        <v>47342271.25</v>
      </c>
      <c r="F28" s="26">
        <f t="shared" si="22"/>
        <v>46980881.75</v>
      </c>
      <c r="G28" s="26">
        <f t="shared" si="22"/>
        <v>42071661.25</v>
      </c>
      <c r="H28" s="26">
        <f t="shared" si="22"/>
        <v>39965306.5</v>
      </c>
      <c r="I28" s="26">
        <f t="shared" si="22"/>
        <v>44882381.39</v>
      </c>
      <c r="J28" s="26">
        <f t="shared" si="22"/>
        <v>38437940.91</v>
      </c>
      <c r="K28" s="26">
        <f t="shared" si="22"/>
        <v>48253957.78</v>
      </c>
      <c r="L28" s="26">
        <f t="shared" si="22"/>
        <v>42631301.150000006</v>
      </c>
      <c r="M28" s="26">
        <f t="shared" si="22"/>
        <v>47835048.39</v>
      </c>
      <c r="N28" s="26">
        <f t="shared" si="22"/>
        <v>43624926.5</v>
      </c>
      <c r="O28" s="19">
        <f>SUM(C28:N28)</f>
        <v>550466864.3699999</v>
      </c>
    </row>
    <row r="29" spans="1:15" ht="15">
      <c r="A29" s="13" t="s">
        <v>5</v>
      </c>
      <c r="B29" s="14" t="s">
        <v>0</v>
      </c>
      <c r="C29" s="26">
        <f aca="true" t="shared" si="23" ref="C29:N29">SUM(C137+C245+C353)</f>
        <v>3159306.4</v>
      </c>
      <c r="D29" s="26">
        <f t="shared" si="23"/>
        <v>3258245.98</v>
      </c>
      <c r="E29" s="26">
        <f t="shared" si="23"/>
        <v>2748565.44</v>
      </c>
      <c r="F29" s="26">
        <f t="shared" si="23"/>
        <v>2753909.55</v>
      </c>
      <c r="G29" s="26">
        <f t="shared" si="23"/>
        <v>2425887.3600000003</v>
      </c>
      <c r="H29" s="26">
        <f t="shared" si="23"/>
        <v>2245249.96</v>
      </c>
      <c r="I29" s="26">
        <f t="shared" si="23"/>
        <v>2607296.09</v>
      </c>
      <c r="J29" s="26">
        <f t="shared" si="23"/>
        <v>2312750.94</v>
      </c>
      <c r="K29" s="26">
        <f t="shared" si="23"/>
        <v>2917788.8899999997</v>
      </c>
      <c r="L29" s="26">
        <f t="shared" si="23"/>
        <v>2528059.06</v>
      </c>
      <c r="M29" s="26">
        <f t="shared" si="23"/>
        <v>2939217.1999999997</v>
      </c>
      <c r="N29" s="26">
        <f t="shared" si="23"/>
        <v>2705959.4</v>
      </c>
      <c r="O29" s="19">
        <f>SUM(C29:N29)</f>
        <v>32602236.27</v>
      </c>
    </row>
    <row r="30" spans="1:15" ht="15">
      <c r="A30" s="13" t="s">
        <v>5</v>
      </c>
      <c r="B30" s="14" t="s">
        <v>8</v>
      </c>
      <c r="C30" s="19">
        <f aca="true" t="shared" si="24" ref="C30:O30">SUM(C29/C27/C107)</f>
        <v>98.46677263518778</v>
      </c>
      <c r="D30" s="19">
        <f t="shared" si="24"/>
        <v>102.412527488775</v>
      </c>
      <c r="E30" s="19">
        <f t="shared" si="24"/>
        <v>89.12339299610895</v>
      </c>
      <c r="F30" s="19">
        <f t="shared" si="24"/>
        <v>87.17938364620596</v>
      </c>
      <c r="G30" s="19">
        <f t="shared" si="24"/>
        <v>79.0448797653959</v>
      </c>
      <c r="H30" s="19">
        <f t="shared" si="24"/>
        <v>73.90552863726136</v>
      </c>
      <c r="I30" s="19">
        <f t="shared" si="24"/>
        <v>85.82278110599079</v>
      </c>
      <c r="J30" s="19">
        <f t="shared" si="24"/>
        <v>84.37001824018678</v>
      </c>
      <c r="K30" s="19">
        <f t="shared" si="24"/>
        <v>95.94518069119725</v>
      </c>
      <c r="L30" s="19">
        <f t="shared" si="24"/>
        <v>86.07623629553967</v>
      </c>
      <c r="M30" s="19">
        <f t="shared" si="24"/>
        <v>98.86700528103871</v>
      </c>
      <c r="N30" s="19">
        <f t="shared" si="24"/>
        <v>93.37334023464457</v>
      </c>
      <c r="O30" s="19">
        <f t="shared" si="24"/>
        <v>89.65486695373498</v>
      </c>
    </row>
    <row r="31" spans="1:15" ht="15">
      <c r="A31" s="13" t="s">
        <v>5</v>
      </c>
      <c r="B31" s="14" t="s">
        <v>9</v>
      </c>
      <c r="C31" s="20">
        <f>SUM(C29/C28)</f>
        <v>0.05870986153639938</v>
      </c>
      <c r="D31" s="20">
        <f aca="true" t="shared" si="25" ref="D31:N31">SUM(D29/D28)</f>
        <v>0.05964316220390987</v>
      </c>
      <c r="E31" s="20">
        <f>SUM(E29/E28)</f>
        <v>0.05805732102470686</v>
      </c>
      <c r="F31" s="20">
        <f t="shared" si="25"/>
        <v>0.05861766419486156</v>
      </c>
      <c r="G31" s="20">
        <f t="shared" si="25"/>
        <v>0.05766084076368628</v>
      </c>
      <c r="H31" s="20">
        <f t="shared" si="25"/>
        <v>0.056179975999933844</v>
      </c>
      <c r="I31" s="20">
        <f t="shared" si="25"/>
        <v>0.058091750242577754</v>
      </c>
      <c r="J31" s="20">
        <f t="shared" si="25"/>
        <v>0.060168439964439296</v>
      </c>
      <c r="K31" s="20">
        <f t="shared" si="25"/>
        <v>0.06046734867433706</v>
      </c>
      <c r="L31" s="20">
        <f t="shared" si="25"/>
        <v>0.05930053720633389</v>
      </c>
      <c r="M31" s="20">
        <f t="shared" si="25"/>
        <v>0.061444846382019094</v>
      </c>
      <c r="N31" s="20">
        <f t="shared" si="25"/>
        <v>0.06202782714143942</v>
      </c>
      <c r="O31" s="20">
        <f>SUM(O29/O28)</f>
        <v>0.059226519124475754</v>
      </c>
    </row>
    <row r="32" spans="1:15" ht="15">
      <c r="A32" s="21"/>
      <c r="B32" s="2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3"/>
    </row>
    <row r="33" spans="1:15" ht="15">
      <c r="A33" s="13" t="s">
        <v>5</v>
      </c>
      <c r="B33" s="24" t="s">
        <v>13</v>
      </c>
      <c r="C33" s="25">
        <f aca="true" t="shared" si="26" ref="C33:N33">SUM(C141+C249+C357)</f>
        <v>87</v>
      </c>
      <c r="D33" s="25">
        <f t="shared" si="26"/>
        <v>86</v>
      </c>
      <c r="E33" s="25">
        <f t="shared" si="26"/>
        <v>86</v>
      </c>
      <c r="F33" s="25">
        <f t="shared" si="26"/>
        <v>86</v>
      </c>
      <c r="G33" s="25">
        <f t="shared" si="26"/>
        <v>81</v>
      </c>
      <c r="H33" s="25">
        <f t="shared" si="26"/>
        <v>75</v>
      </c>
      <c r="I33" s="25">
        <f t="shared" si="26"/>
        <v>75</v>
      </c>
      <c r="J33" s="25">
        <f t="shared" si="26"/>
        <v>73</v>
      </c>
      <c r="K33" s="25">
        <f t="shared" si="26"/>
        <v>81</v>
      </c>
      <c r="L33" s="25">
        <f t="shared" si="26"/>
        <v>83</v>
      </c>
      <c r="M33" s="25">
        <f t="shared" si="26"/>
        <v>79</v>
      </c>
      <c r="N33" s="25">
        <f t="shared" si="26"/>
        <v>80</v>
      </c>
      <c r="O33" s="27">
        <f>SUM(C33:N33)</f>
        <v>972</v>
      </c>
    </row>
    <row r="34" spans="1:15" ht="15">
      <c r="A34" s="13" t="s">
        <v>5</v>
      </c>
      <c r="B34" s="14" t="s">
        <v>7</v>
      </c>
      <c r="C34" s="26">
        <f aca="true" t="shared" si="27" ref="C34:N34">SUM(C142+C250+C358)</f>
        <v>4502650.5</v>
      </c>
      <c r="D34" s="26">
        <f t="shared" si="27"/>
        <v>4451480</v>
      </c>
      <c r="E34" s="26">
        <f t="shared" si="27"/>
        <v>3942674.5</v>
      </c>
      <c r="F34" s="26">
        <f t="shared" si="27"/>
        <v>3893543.5</v>
      </c>
      <c r="G34" s="26">
        <f t="shared" si="27"/>
        <v>2266810.5</v>
      </c>
      <c r="H34" s="26">
        <f t="shared" si="27"/>
        <v>2864480.5</v>
      </c>
      <c r="I34" s="26">
        <f t="shared" si="27"/>
        <v>3314458.85</v>
      </c>
      <c r="J34" s="26">
        <f t="shared" si="27"/>
        <v>2764282.5</v>
      </c>
      <c r="K34" s="26">
        <f t="shared" si="27"/>
        <v>3728426</v>
      </c>
      <c r="L34" s="26">
        <f t="shared" si="27"/>
        <v>3720570.7</v>
      </c>
      <c r="M34" s="26">
        <f t="shared" si="27"/>
        <v>3880175.5</v>
      </c>
      <c r="N34" s="26">
        <f t="shared" si="27"/>
        <v>3759465</v>
      </c>
      <c r="O34" s="19">
        <f>SUM(C34:N34)</f>
        <v>43089018.050000004</v>
      </c>
    </row>
    <row r="35" spans="1:15" ht="15">
      <c r="A35" s="13" t="s">
        <v>5</v>
      </c>
      <c r="B35" s="14" t="s">
        <v>0</v>
      </c>
      <c r="C35" s="26">
        <f aca="true" t="shared" si="28" ref="C35:N35">SUM(C143+C251+C359)</f>
        <v>323563.95999999996</v>
      </c>
      <c r="D35" s="26">
        <f t="shared" si="28"/>
        <v>343302.56</v>
      </c>
      <c r="E35" s="26">
        <f t="shared" si="28"/>
        <v>267853.1</v>
      </c>
      <c r="F35" s="26">
        <f t="shared" si="28"/>
        <v>261025.90000000002</v>
      </c>
      <c r="G35" s="26">
        <f t="shared" si="28"/>
        <v>230468.71999999997</v>
      </c>
      <c r="H35" s="26">
        <f t="shared" si="28"/>
        <v>223684.82</v>
      </c>
      <c r="I35" s="26">
        <f t="shared" si="28"/>
        <v>250902.63</v>
      </c>
      <c r="J35" s="26">
        <f t="shared" si="28"/>
        <v>77338.19</v>
      </c>
      <c r="K35" s="26">
        <f t="shared" si="28"/>
        <v>262756.63</v>
      </c>
      <c r="L35" s="26">
        <f t="shared" si="28"/>
        <v>250736.86</v>
      </c>
      <c r="M35" s="26">
        <f t="shared" si="28"/>
        <v>298868.44</v>
      </c>
      <c r="N35" s="26">
        <f t="shared" si="28"/>
        <v>262401.31</v>
      </c>
      <c r="O35" s="19">
        <f>SUM(C35:N35)</f>
        <v>3052903.1199999996</v>
      </c>
    </row>
    <row r="36" spans="1:15" ht="15">
      <c r="A36" s="13" t="s">
        <v>5</v>
      </c>
      <c r="B36" s="14" t="s">
        <v>8</v>
      </c>
      <c r="C36" s="19">
        <f aca="true" t="shared" si="29" ref="C36:O36">SUM(C35/C33/C107)</f>
        <v>119.97180571004819</v>
      </c>
      <c r="D36" s="19">
        <f t="shared" si="29"/>
        <v>129.23645354094901</v>
      </c>
      <c r="E36" s="19">
        <f t="shared" si="29"/>
        <v>103.81903100775192</v>
      </c>
      <c r="F36" s="19">
        <f t="shared" si="29"/>
        <v>97.90918979744937</v>
      </c>
      <c r="G36" s="19">
        <f t="shared" si="29"/>
        <v>94.84309465020576</v>
      </c>
      <c r="H36" s="19">
        <f t="shared" si="29"/>
        <v>96.2085247311828</v>
      </c>
      <c r="I36" s="19">
        <f t="shared" si="29"/>
        <v>107.91510967741935</v>
      </c>
      <c r="J36" s="19">
        <f t="shared" si="29"/>
        <v>37.8366878669276</v>
      </c>
      <c r="K36" s="19">
        <f t="shared" si="29"/>
        <v>104.64222620469933</v>
      </c>
      <c r="L36" s="19">
        <f t="shared" si="29"/>
        <v>100.69753413654618</v>
      </c>
      <c r="M36" s="19">
        <f t="shared" si="29"/>
        <v>122.03692935892201</v>
      </c>
      <c r="N36" s="19">
        <f t="shared" si="29"/>
        <v>109.33387916666668</v>
      </c>
      <c r="O36" s="19">
        <f t="shared" si="29"/>
        <v>103.29233703713153</v>
      </c>
    </row>
    <row r="37" spans="1:15" ht="15">
      <c r="A37" s="13" t="s">
        <v>5</v>
      </c>
      <c r="B37" s="14" t="s">
        <v>9</v>
      </c>
      <c r="C37" s="20">
        <f>SUM(C35/C34)</f>
        <v>0.07186077622502568</v>
      </c>
      <c r="D37" s="20">
        <f aca="true" t="shared" si="30" ref="D37:N37">SUM(D35/D34)</f>
        <v>0.07712099346734119</v>
      </c>
      <c r="E37" s="20">
        <f>SUM(E35/E34)</f>
        <v>0.0679369042511625</v>
      </c>
      <c r="F37" s="20">
        <f t="shared" si="30"/>
        <v>0.06704070469483647</v>
      </c>
      <c r="G37" s="20">
        <f t="shared" si="30"/>
        <v>0.10167092485234208</v>
      </c>
      <c r="H37" s="20">
        <f t="shared" si="30"/>
        <v>0.07808914042179725</v>
      </c>
      <c r="I37" s="20">
        <f t="shared" si="30"/>
        <v>0.07569942526213592</v>
      </c>
      <c r="J37" s="20">
        <f t="shared" si="30"/>
        <v>0.027977672325458777</v>
      </c>
      <c r="K37" s="20">
        <f t="shared" si="30"/>
        <v>0.07047387557108549</v>
      </c>
      <c r="L37" s="20">
        <f t="shared" si="30"/>
        <v>0.06739204283901928</v>
      </c>
      <c r="M37" s="20">
        <f t="shared" si="30"/>
        <v>0.07702446448620688</v>
      </c>
      <c r="N37" s="20">
        <f t="shared" si="30"/>
        <v>0.0697975137419819</v>
      </c>
      <c r="O37" s="20">
        <f>SUM(O35/O34)</f>
        <v>0.07085107199373737</v>
      </c>
    </row>
    <row r="38" spans="1:15" ht="15">
      <c r="A38" s="21"/>
      <c r="B38" s="2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3"/>
    </row>
    <row r="39" spans="1:15" ht="15">
      <c r="A39" s="13" t="s">
        <v>5</v>
      </c>
      <c r="B39" s="24" t="s">
        <v>14</v>
      </c>
      <c r="C39" s="25">
        <f aca="true" t="shared" si="31" ref="C39:N39">SUM(C147+C255+C363)</f>
        <v>1304</v>
      </c>
      <c r="D39" s="25">
        <f t="shared" si="31"/>
        <v>1312</v>
      </c>
      <c r="E39" s="25">
        <f t="shared" si="31"/>
        <v>1316</v>
      </c>
      <c r="F39" s="25">
        <f t="shared" si="31"/>
        <v>1304</v>
      </c>
      <c r="G39" s="25">
        <f t="shared" si="31"/>
        <v>1299</v>
      </c>
      <c r="H39" s="25">
        <f t="shared" si="31"/>
        <v>1306</v>
      </c>
      <c r="I39" s="25">
        <f t="shared" si="31"/>
        <v>1305</v>
      </c>
      <c r="J39" s="25">
        <f t="shared" si="31"/>
        <v>1301</v>
      </c>
      <c r="K39" s="25">
        <f t="shared" si="31"/>
        <v>1304</v>
      </c>
      <c r="L39" s="25">
        <f t="shared" si="31"/>
        <v>1306</v>
      </c>
      <c r="M39" s="25">
        <f t="shared" si="31"/>
        <v>1321</v>
      </c>
      <c r="N39" s="25">
        <f t="shared" si="31"/>
        <v>1325</v>
      </c>
      <c r="O39" s="27">
        <f>SUM(C39:N39)</f>
        <v>15703</v>
      </c>
    </row>
    <row r="40" spans="1:15" ht="15">
      <c r="A40" s="13" t="s">
        <v>5</v>
      </c>
      <c r="B40" s="14" t="s">
        <v>7</v>
      </c>
      <c r="C40" s="26">
        <f aca="true" t="shared" si="32" ref="C40:N40">SUM(C148+C256+C364)</f>
        <v>132437074.51</v>
      </c>
      <c r="D40" s="26">
        <f t="shared" si="32"/>
        <v>137730034.24</v>
      </c>
      <c r="E40" s="26">
        <f t="shared" si="32"/>
        <v>118789810.28</v>
      </c>
      <c r="F40" s="26">
        <f t="shared" si="32"/>
        <v>125074072.06</v>
      </c>
      <c r="G40" s="26">
        <f t="shared" si="32"/>
        <v>111493735.66</v>
      </c>
      <c r="H40" s="26">
        <f t="shared" si="32"/>
        <v>106777478.55</v>
      </c>
      <c r="I40" s="26">
        <f t="shared" si="32"/>
        <v>121122210.07</v>
      </c>
      <c r="J40" s="26">
        <f t="shared" si="32"/>
        <v>104770599.76</v>
      </c>
      <c r="K40" s="26">
        <f t="shared" si="32"/>
        <v>134348713.73</v>
      </c>
      <c r="L40" s="26">
        <f t="shared" si="32"/>
        <v>119618652.78999999</v>
      </c>
      <c r="M40" s="26">
        <f t="shared" si="32"/>
        <v>135112544.96</v>
      </c>
      <c r="N40" s="26">
        <f t="shared" si="32"/>
        <v>123211346.15</v>
      </c>
      <c r="O40" s="19">
        <f>SUM(C40:N40)</f>
        <v>1470486272.76</v>
      </c>
    </row>
    <row r="41" spans="1:15" ht="15">
      <c r="A41" s="13" t="s">
        <v>5</v>
      </c>
      <c r="B41" s="14" t="s">
        <v>0</v>
      </c>
      <c r="C41" s="26">
        <f aca="true" t="shared" si="33" ref="C41:N41">SUM(C149+C257+C365)</f>
        <v>7118974.23</v>
      </c>
      <c r="D41" s="26">
        <f t="shared" si="33"/>
        <v>7851493.930000001</v>
      </c>
      <c r="E41" s="26">
        <f t="shared" si="33"/>
        <v>6184131.39</v>
      </c>
      <c r="F41" s="26">
        <f t="shared" si="33"/>
        <v>6679555.000000001</v>
      </c>
      <c r="G41" s="26">
        <f t="shared" si="33"/>
        <v>6456018.640000001</v>
      </c>
      <c r="H41" s="26">
        <f t="shared" si="33"/>
        <v>6061270.2700000005</v>
      </c>
      <c r="I41" s="26">
        <f t="shared" si="33"/>
        <v>6840955.0200000005</v>
      </c>
      <c r="J41" s="26">
        <f t="shared" si="33"/>
        <v>5815158.04</v>
      </c>
      <c r="K41" s="26">
        <f t="shared" si="33"/>
        <v>7401283.86</v>
      </c>
      <c r="L41" s="26">
        <f t="shared" si="33"/>
        <v>7048390.92</v>
      </c>
      <c r="M41" s="26">
        <f t="shared" si="33"/>
        <v>7826035.9399999995</v>
      </c>
      <c r="N41" s="26">
        <f t="shared" si="33"/>
        <v>7202954.45</v>
      </c>
      <c r="O41" s="19">
        <f>SUM(C41:N41)</f>
        <v>82486221.69</v>
      </c>
    </row>
    <row r="42" spans="1:15" ht="15">
      <c r="A42" s="13" t="s">
        <v>5</v>
      </c>
      <c r="B42" s="14" t="s">
        <v>8</v>
      </c>
      <c r="C42" s="19">
        <f aca="true" t="shared" si="34" ref="C42:O42">SUM(C41/C39/C107)</f>
        <v>176.10761503067485</v>
      </c>
      <c r="D42" s="19">
        <f t="shared" si="34"/>
        <v>193.74250259579208</v>
      </c>
      <c r="E42" s="19">
        <f t="shared" si="34"/>
        <v>156.63959954407295</v>
      </c>
      <c r="F42" s="19">
        <f t="shared" si="34"/>
        <v>165.23735899465666</v>
      </c>
      <c r="G42" s="19">
        <f t="shared" si="34"/>
        <v>165.66637516037977</v>
      </c>
      <c r="H42" s="19">
        <f t="shared" si="34"/>
        <v>149.71274687546315</v>
      </c>
      <c r="I42" s="19">
        <f t="shared" si="34"/>
        <v>169.10035891731553</v>
      </c>
      <c r="J42" s="19">
        <f t="shared" si="34"/>
        <v>159.63429340068078</v>
      </c>
      <c r="K42" s="19">
        <f t="shared" si="34"/>
        <v>183.09132841876112</v>
      </c>
      <c r="L42" s="19">
        <f t="shared" si="34"/>
        <v>179.89767534456357</v>
      </c>
      <c r="M42" s="19">
        <f t="shared" si="34"/>
        <v>191.1073219213206</v>
      </c>
      <c r="N42" s="19">
        <f t="shared" si="34"/>
        <v>181.20640125786164</v>
      </c>
      <c r="O42" s="19">
        <f t="shared" si="34"/>
        <v>172.75082345187406</v>
      </c>
    </row>
    <row r="43" spans="1:15" ht="15">
      <c r="A43" s="13" t="s">
        <v>5</v>
      </c>
      <c r="B43" s="14" t="s">
        <v>9</v>
      </c>
      <c r="C43" s="20">
        <f>SUM(C41/C40)</f>
        <v>0.05375363550077863</v>
      </c>
      <c r="D43" s="20">
        <f aca="true" t="shared" si="35" ref="D43:N43">SUM(D41/D40)</f>
        <v>0.057006403674586065</v>
      </c>
      <c r="E43" s="20">
        <f>SUM(E41/E40)</f>
        <v>0.052059443275676215</v>
      </c>
      <c r="F43" s="20">
        <f t="shared" si="35"/>
        <v>0.05340479357540796</v>
      </c>
      <c r="G43" s="20">
        <f t="shared" si="35"/>
        <v>0.05790476569632236</v>
      </c>
      <c r="H43" s="20">
        <f t="shared" si="35"/>
        <v>0.05676543735916866</v>
      </c>
      <c r="I43" s="20">
        <f t="shared" si="35"/>
        <v>0.056479773742952814</v>
      </c>
      <c r="J43" s="20">
        <f t="shared" si="35"/>
        <v>0.05550372006384322</v>
      </c>
      <c r="K43" s="20">
        <f t="shared" si="35"/>
        <v>0.055090098405216795</v>
      </c>
      <c r="L43" s="20">
        <f t="shared" si="35"/>
        <v>0.05892384469815095</v>
      </c>
      <c r="M43" s="20">
        <f t="shared" si="35"/>
        <v>0.05792234867840653</v>
      </c>
      <c r="N43" s="20">
        <f t="shared" si="35"/>
        <v>0.05846015545703864</v>
      </c>
      <c r="O43" s="20">
        <f>SUM(O41/O40)</f>
        <v>0.05609452003600083</v>
      </c>
    </row>
    <row r="44" spans="1:15" ht="15">
      <c r="A44" s="21"/>
      <c r="B44" s="2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3"/>
    </row>
    <row r="45" spans="1:15" ht="15">
      <c r="A45" s="13" t="s">
        <v>5</v>
      </c>
      <c r="B45" s="24" t="s">
        <v>38</v>
      </c>
      <c r="C45" s="25">
        <f aca="true" t="shared" si="36" ref="C45:N45">SUM(C153+C261+C369)</f>
        <v>38</v>
      </c>
      <c r="D45" s="25">
        <f t="shared" si="36"/>
        <v>38</v>
      </c>
      <c r="E45" s="25">
        <f t="shared" si="36"/>
        <v>38</v>
      </c>
      <c r="F45" s="25">
        <f t="shared" si="36"/>
        <v>37</v>
      </c>
      <c r="G45" s="25">
        <f t="shared" si="36"/>
        <v>37</v>
      </c>
      <c r="H45" s="25">
        <f t="shared" si="36"/>
        <v>37</v>
      </c>
      <c r="I45" s="25">
        <f t="shared" si="36"/>
        <v>37</v>
      </c>
      <c r="J45" s="25">
        <f t="shared" si="36"/>
        <v>39</v>
      </c>
      <c r="K45" s="25">
        <f t="shared" si="36"/>
        <v>42</v>
      </c>
      <c r="L45" s="25">
        <f t="shared" si="36"/>
        <v>38</v>
      </c>
      <c r="M45" s="25">
        <f t="shared" si="36"/>
        <v>34</v>
      </c>
      <c r="N45" s="25">
        <f t="shared" si="36"/>
        <v>34</v>
      </c>
      <c r="O45" s="27">
        <f>SUM(C45:N45)</f>
        <v>449</v>
      </c>
    </row>
    <row r="46" spans="1:15" ht="15">
      <c r="A46" s="13" t="s">
        <v>5</v>
      </c>
      <c r="B46" s="14" t="s">
        <v>7</v>
      </c>
      <c r="C46" s="26">
        <f aca="true" t="shared" si="37" ref="C46:N46">SUM(C154+C262+C370)</f>
        <v>5794110</v>
      </c>
      <c r="D46" s="26">
        <f t="shared" si="37"/>
        <v>5555216</v>
      </c>
      <c r="E46" s="26">
        <f t="shared" si="37"/>
        <v>4892686</v>
      </c>
      <c r="F46" s="26">
        <f t="shared" si="37"/>
        <v>4990670</v>
      </c>
      <c r="G46" s="26">
        <f t="shared" si="37"/>
        <v>5351790</v>
      </c>
      <c r="H46" s="26">
        <f t="shared" si="37"/>
        <v>4766634</v>
      </c>
      <c r="I46" s="26">
        <f t="shared" si="37"/>
        <v>5342514</v>
      </c>
      <c r="J46" s="26">
        <f t="shared" si="37"/>
        <v>4788394</v>
      </c>
      <c r="K46" s="26">
        <f t="shared" si="37"/>
        <v>6165574</v>
      </c>
      <c r="L46" s="26">
        <f t="shared" si="37"/>
        <v>5300760</v>
      </c>
      <c r="M46" s="26">
        <f t="shared" si="37"/>
        <v>6000796</v>
      </c>
      <c r="N46" s="26">
        <f t="shared" si="37"/>
        <v>5627666</v>
      </c>
      <c r="O46" s="19">
        <f>SUM(C46:N46)</f>
        <v>64576810</v>
      </c>
    </row>
    <row r="47" spans="1:15" ht="15">
      <c r="A47" s="13" t="s">
        <v>5</v>
      </c>
      <c r="B47" s="14" t="s">
        <v>0</v>
      </c>
      <c r="C47" s="26">
        <f aca="true" t="shared" si="38" ref="C47:N47">SUM(C155+C263+C371)</f>
        <v>452500.14</v>
      </c>
      <c r="D47" s="26">
        <f t="shared" si="38"/>
        <v>372566.35</v>
      </c>
      <c r="E47" s="26">
        <f t="shared" si="38"/>
        <v>307573.28</v>
      </c>
      <c r="F47" s="26">
        <f t="shared" si="38"/>
        <v>311108.07</v>
      </c>
      <c r="G47" s="26">
        <f t="shared" si="38"/>
        <v>395846.08</v>
      </c>
      <c r="H47" s="26">
        <f t="shared" si="38"/>
        <v>256022.44</v>
      </c>
      <c r="I47" s="26">
        <f t="shared" si="38"/>
        <v>352825.91000000003</v>
      </c>
      <c r="J47" s="26">
        <f t="shared" si="38"/>
        <v>374474.68</v>
      </c>
      <c r="K47" s="26">
        <f t="shared" si="38"/>
        <v>515060.34</v>
      </c>
      <c r="L47" s="26">
        <f t="shared" si="38"/>
        <v>345427.13</v>
      </c>
      <c r="M47" s="26">
        <f t="shared" si="38"/>
        <v>492801.42</v>
      </c>
      <c r="N47" s="26">
        <f t="shared" si="38"/>
        <v>395461.4</v>
      </c>
      <c r="O47" s="19">
        <f>SUM(C47:N47)</f>
        <v>4571667.24</v>
      </c>
    </row>
    <row r="48" spans="1:15" ht="15">
      <c r="A48" s="13" t="s">
        <v>5</v>
      </c>
      <c r="B48" s="14" t="s">
        <v>8</v>
      </c>
      <c r="C48" s="19">
        <f aca="true" t="shared" si="39" ref="C48:O48">SUM(C47/C45/C107)</f>
        <v>384.12575551782686</v>
      </c>
      <c r="D48" s="19">
        <f t="shared" si="39"/>
        <v>317.4142875841259</v>
      </c>
      <c r="E48" s="19">
        <f t="shared" si="39"/>
        <v>269.8011228070176</v>
      </c>
      <c r="F48" s="19">
        <f t="shared" si="39"/>
        <v>271.23632955536186</v>
      </c>
      <c r="G48" s="19">
        <f t="shared" si="39"/>
        <v>356.6180900900901</v>
      </c>
      <c r="H48" s="19">
        <f t="shared" si="39"/>
        <v>223.21049694856148</v>
      </c>
      <c r="I48" s="19">
        <f t="shared" si="39"/>
        <v>307.60759372275504</v>
      </c>
      <c r="J48" s="19">
        <f t="shared" si="39"/>
        <v>342.9255311355311</v>
      </c>
      <c r="K48" s="19">
        <f t="shared" si="39"/>
        <v>395.59165898617516</v>
      </c>
      <c r="L48" s="19">
        <f t="shared" si="39"/>
        <v>303.0062543859649</v>
      </c>
      <c r="M48" s="19">
        <f t="shared" si="39"/>
        <v>467.5535294117647</v>
      </c>
      <c r="N48" s="19">
        <f t="shared" si="39"/>
        <v>387.70725490196077</v>
      </c>
      <c r="O48" s="19">
        <f t="shared" si="39"/>
        <v>334.8494705040009</v>
      </c>
    </row>
    <row r="49" spans="1:15" ht="15" customHeight="1">
      <c r="A49" s="13" t="s">
        <v>5</v>
      </c>
      <c r="B49" s="14" t="s">
        <v>9</v>
      </c>
      <c r="C49" s="20">
        <f>SUM(C47/C46)</f>
        <v>0.07809657393456458</v>
      </c>
      <c r="D49" s="20">
        <f aca="true" t="shared" si="40" ref="D49:N49">SUM(D47/D46)</f>
        <v>0.06706604207649171</v>
      </c>
      <c r="E49" s="20">
        <f>SUM(E47/E46)</f>
        <v>0.06286389112238146</v>
      </c>
      <c r="F49" s="20">
        <f t="shared" si="40"/>
        <v>0.06233793658967634</v>
      </c>
      <c r="G49" s="20">
        <f t="shared" si="40"/>
        <v>0.07396517426879605</v>
      </c>
      <c r="H49" s="20">
        <f t="shared" si="40"/>
        <v>0.0537113694905042</v>
      </c>
      <c r="I49" s="20">
        <f t="shared" si="40"/>
        <v>0.06604117649481125</v>
      </c>
      <c r="J49" s="20">
        <f t="shared" si="40"/>
        <v>0.0782046506615788</v>
      </c>
      <c r="K49" s="20">
        <f t="shared" si="40"/>
        <v>0.08353810042665939</v>
      </c>
      <c r="L49" s="20">
        <f t="shared" si="40"/>
        <v>0.06516558568959922</v>
      </c>
      <c r="M49" s="20">
        <f t="shared" si="40"/>
        <v>0.08212267505844224</v>
      </c>
      <c r="N49" s="20">
        <f t="shared" si="40"/>
        <v>0.07027094358478275</v>
      </c>
      <c r="O49" s="20">
        <f>SUM(O47/O46)</f>
        <v>0.0707942563282392</v>
      </c>
    </row>
    <row r="50" spans="1:15" ht="15">
      <c r="A50" s="21"/>
      <c r="B50" s="2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3"/>
    </row>
    <row r="51" spans="1:15" ht="15">
      <c r="A51" s="13" t="s">
        <v>5</v>
      </c>
      <c r="B51" s="24" t="s">
        <v>15</v>
      </c>
      <c r="C51" s="25">
        <f aca="true" t="shared" si="41" ref="C51:N51">SUM(C159+C267+C375)</f>
        <v>157</v>
      </c>
      <c r="D51" s="25">
        <f t="shared" si="41"/>
        <v>157</v>
      </c>
      <c r="E51" s="25">
        <f t="shared" si="41"/>
        <v>157</v>
      </c>
      <c r="F51" s="25">
        <f t="shared" si="41"/>
        <v>156</v>
      </c>
      <c r="G51" s="25">
        <f t="shared" si="41"/>
        <v>157</v>
      </c>
      <c r="H51" s="25">
        <f t="shared" si="41"/>
        <v>158</v>
      </c>
      <c r="I51" s="25">
        <f t="shared" si="41"/>
        <v>158</v>
      </c>
      <c r="J51" s="25">
        <f t="shared" si="41"/>
        <v>164</v>
      </c>
      <c r="K51" s="25">
        <f t="shared" si="41"/>
        <v>160</v>
      </c>
      <c r="L51" s="25">
        <f t="shared" si="41"/>
        <v>159</v>
      </c>
      <c r="M51" s="25">
        <f t="shared" si="41"/>
        <v>155</v>
      </c>
      <c r="N51" s="25">
        <f t="shared" si="41"/>
        <v>160</v>
      </c>
      <c r="O51" s="27">
        <f>SUM(C51:N51)</f>
        <v>1898</v>
      </c>
    </row>
    <row r="52" spans="1:15" ht="15">
      <c r="A52" s="13" t="s">
        <v>5</v>
      </c>
      <c r="B52" s="14" t="s">
        <v>7</v>
      </c>
      <c r="C52" s="26">
        <f aca="true" t="shared" si="42" ref="C52:N52">SUM(C160+C268+C376)</f>
        <v>20830740</v>
      </c>
      <c r="D52" s="26">
        <f t="shared" si="42"/>
        <v>22260905</v>
      </c>
      <c r="E52" s="26">
        <f t="shared" si="42"/>
        <v>20055524</v>
      </c>
      <c r="F52" s="26">
        <f t="shared" si="42"/>
        <v>20975482.55</v>
      </c>
      <c r="G52" s="26">
        <f t="shared" si="42"/>
        <v>19186785</v>
      </c>
      <c r="H52" s="26">
        <f t="shared" si="42"/>
        <v>19243715</v>
      </c>
      <c r="I52" s="26">
        <f t="shared" si="42"/>
        <v>19648410</v>
      </c>
      <c r="J52" s="26">
        <f t="shared" si="42"/>
        <v>16712015</v>
      </c>
      <c r="K52" s="26">
        <f t="shared" si="42"/>
        <v>21156415</v>
      </c>
      <c r="L52" s="26">
        <f t="shared" si="42"/>
        <v>19962565</v>
      </c>
      <c r="M52" s="26">
        <f t="shared" si="42"/>
        <v>23154986</v>
      </c>
      <c r="N52" s="26">
        <f t="shared" si="42"/>
        <v>24040740</v>
      </c>
      <c r="O52" s="19">
        <f>SUM(C52:N52)</f>
        <v>247228282.55</v>
      </c>
    </row>
    <row r="53" spans="1:15" ht="15">
      <c r="A53" s="13" t="s">
        <v>5</v>
      </c>
      <c r="B53" s="14" t="s">
        <v>0</v>
      </c>
      <c r="C53" s="26">
        <f aca="true" t="shared" si="43" ref="C53:N53">SUM(C161+C269+C377)</f>
        <v>1132216.22</v>
      </c>
      <c r="D53" s="26">
        <f t="shared" si="43"/>
        <v>947375.4299999999</v>
      </c>
      <c r="E53" s="26">
        <f t="shared" si="43"/>
        <v>797954.33</v>
      </c>
      <c r="F53" s="26">
        <f t="shared" si="43"/>
        <v>1111772.69</v>
      </c>
      <c r="G53" s="26">
        <f t="shared" si="43"/>
        <v>1123674.03</v>
      </c>
      <c r="H53" s="26">
        <f t="shared" si="43"/>
        <v>654310.39</v>
      </c>
      <c r="I53" s="26">
        <f t="shared" si="43"/>
        <v>1149288.6800000002</v>
      </c>
      <c r="J53" s="26">
        <f t="shared" si="43"/>
        <v>957294.05</v>
      </c>
      <c r="K53" s="26">
        <f t="shared" si="43"/>
        <v>1223373.3499999999</v>
      </c>
      <c r="L53" s="26">
        <f t="shared" si="43"/>
        <v>862392.51</v>
      </c>
      <c r="M53" s="26">
        <f t="shared" si="43"/>
        <v>1494593.3599999999</v>
      </c>
      <c r="N53" s="26">
        <f t="shared" si="43"/>
        <v>1364220.7999999998</v>
      </c>
      <c r="O53" s="19">
        <f>SUM(C53:N53)</f>
        <v>12818465.84</v>
      </c>
    </row>
    <row r="54" spans="1:15" ht="15">
      <c r="A54" s="13" t="s">
        <v>5</v>
      </c>
      <c r="B54" s="14" t="s">
        <v>8</v>
      </c>
      <c r="C54" s="19">
        <f aca="true" t="shared" si="44" ref="C54:O54">SUM(C53/C51/C107)</f>
        <v>232.6312348469283</v>
      </c>
      <c r="D54" s="19">
        <f t="shared" si="44"/>
        <v>195.35696780035323</v>
      </c>
      <c r="E54" s="19">
        <f t="shared" si="44"/>
        <v>169.4170552016985</v>
      </c>
      <c r="F54" s="19">
        <f t="shared" si="44"/>
        <v>229.89509718775847</v>
      </c>
      <c r="G54" s="19">
        <f t="shared" si="44"/>
        <v>238.57198089171976</v>
      </c>
      <c r="H54" s="19">
        <f t="shared" si="44"/>
        <v>133.58725806451613</v>
      </c>
      <c r="I54" s="19">
        <f t="shared" si="44"/>
        <v>234.64448346263785</v>
      </c>
      <c r="J54" s="19">
        <f t="shared" si="44"/>
        <v>208.4699586236934</v>
      </c>
      <c r="K54" s="19">
        <f t="shared" si="44"/>
        <v>246.64785282258063</v>
      </c>
      <c r="L54" s="19">
        <f t="shared" si="44"/>
        <v>180.7950754716981</v>
      </c>
      <c r="M54" s="19">
        <f t="shared" si="44"/>
        <v>311.0496066597294</v>
      </c>
      <c r="N54" s="19">
        <f t="shared" si="44"/>
        <v>284.2126666666666</v>
      </c>
      <c r="O54" s="19">
        <f t="shared" si="44"/>
        <v>222.10645891003853</v>
      </c>
    </row>
    <row r="55" spans="1:15" ht="15" customHeight="1">
      <c r="A55" s="13" t="s">
        <v>5</v>
      </c>
      <c r="B55" s="14" t="s">
        <v>9</v>
      </c>
      <c r="C55" s="20">
        <f>SUM(C53/C52)</f>
        <v>0.05435314443941982</v>
      </c>
      <c r="D55" s="20">
        <f aca="true" t="shared" si="45" ref="D55:N55">SUM(D53/D52)</f>
        <v>0.042557812901137665</v>
      </c>
      <c r="E55" s="20">
        <f>SUM(E53/E52)</f>
        <v>0.03978725911125533</v>
      </c>
      <c r="F55" s="20">
        <f t="shared" si="45"/>
        <v>0.05300343805439651</v>
      </c>
      <c r="G55" s="20">
        <f t="shared" si="45"/>
        <v>0.05856499825270362</v>
      </c>
      <c r="H55" s="20">
        <f t="shared" si="45"/>
        <v>0.034001251317637995</v>
      </c>
      <c r="I55" s="20">
        <f t="shared" si="45"/>
        <v>0.05849270653452367</v>
      </c>
      <c r="J55" s="20">
        <f t="shared" si="45"/>
        <v>0.0572817849912174</v>
      </c>
      <c r="K55" s="20">
        <f t="shared" si="45"/>
        <v>0.057825172648579636</v>
      </c>
      <c r="L55" s="20">
        <f t="shared" si="45"/>
        <v>0.043200486009688635</v>
      </c>
      <c r="M55" s="20">
        <f t="shared" si="45"/>
        <v>0.06454736616986077</v>
      </c>
      <c r="N55" s="20">
        <f t="shared" si="45"/>
        <v>0.05674620664754911</v>
      </c>
      <c r="O55" s="20">
        <f>SUM(O53/O52)</f>
        <v>0.05184870318147182</v>
      </c>
    </row>
    <row r="56" spans="1:15" ht="15" customHeight="1">
      <c r="A56" s="21"/>
      <c r="B56" s="2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 customHeight="1">
      <c r="A57" s="13" t="s">
        <v>5</v>
      </c>
      <c r="B57" s="24" t="s">
        <v>41</v>
      </c>
      <c r="C57" s="25">
        <f aca="true" t="shared" si="46" ref="C57:N57">SUM(C165+C273+C381)</f>
        <v>31</v>
      </c>
      <c r="D57" s="25">
        <f t="shared" si="46"/>
        <v>31</v>
      </c>
      <c r="E57" s="25">
        <f t="shared" si="46"/>
        <v>31</v>
      </c>
      <c r="F57" s="25">
        <f t="shared" si="46"/>
        <v>31</v>
      </c>
      <c r="G57" s="25">
        <f t="shared" si="46"/>
        <v>31</v>
      </c>
      <c r="H57" s="25">
        <f t="shared" si="46"/>
        <v>31</v>
      </c>
      <c r="I57" s="25">
        <f t="shared" si="46"/>
        <v>31</v>
      </c>
      <c r="J57" s="25">
        <f t="shared" si="46"/>
        <v>31</v>
      </c>
      <c r="K57" s="25">
        <f t="shared" si="46"/>
        <v>31</v>
      </c>
      <c r="L57" s="25">
        <f t="shared" si="46"/>
        <v>31</v>
      </c>
      <c r="M57" s="25">
        <f t="shared" si="46"/>
        <v>32</v>
      </c>
      <c r="N57" s="25">
        <f t="shared" si="46"/>
        <v>37</v>
      </c>
      <c r="O57" s="27">
        <f>SUM(C57:N57)</f>
        <v>379</v>
      </c>
    </row>
    <row r="58" spans="1:15" ht="15" customHeight="1">
      <c r="A58" s="13" t="s">
        <v>5</v>
      </c>
      <c r="B58" s="14" t="s">
        <v>7</v>
      </c>
      <c r="C58" s="26">
        <f aca="true" t="shared" si="47" ref="C58:N58">SUM(C166+C274+C382)</f>
        <v>8782760</v>
      </c>
      <c r="D58" s="26">
        <f t="shared" si="47"/>
        <v>10650330</v>
      </c>
      <c r="E58" s="26">
        <f t="shared" si="47"/>
        <v>6920900</v>
      </c>
      <c r="F58" s="26">
        <f t="shared" si="47"/>
        <v>6785800</v>
      </c>
      <c r="G58" s="26">
        <f t="shared" si="47"/>
        <v>8995435</v>
      </c>
      <c r="H58" s="26">
        <f t="shared" si="47"/>
        <v>6833535</v>
      </c>
      <c r="I58" s="26">
        <f t="shared" si="47"/>
        <v>8446675</v>
      </c>
      <c r="J58" s="26">
        <f t="shared" si="47"/>
        <v>7066810</v>
      </c>
      <c r="K58" s="26">
        <f t="shared" si="47"/>
        <v>10178645</v>
      </c>
      <c r="L58" s="26">
        <f t="shared" si="47"/>
        <v>9396505</v>
      </c>
      <c r="M58" s="26">
        <f t="shared" si="47"/>
        <v>9178725</v>
      </c>
      <c r="N58" s="26">
        <f t="shared" si="47"/>
        <v>9393730</v>
      </c>
      <c r="O58" s="19">
        <f>SUM(C58:N58)</f>
        <v>102629850</v>
      </c>
    </row>
    <row r="59" spans="1:15" ht="15" customHeight="1">
      <c r="A59" s="13" t="s">
        <v>5</v>
      </c>
      <c r="B59" s="14" t="s">
        <v>0</v>
      </c>
      <c r="C59" s="26">
        <f aca="true" t="shared" si="48" ref="C59:N59">SUM(C167+C275+C383)</f>
        <v>285485.93</v>
      </c>
      <c r="D59" s="26">
        <f t="shared" si="48"/>
        <v>533144.14</v>
      </c>
      <c r="E59" s="26">
        <f t="shared" si="48"/>
        <v>505744.77999999997</v>
      </c>
      <c r="F59" s="26">
        <f t="shared" si="48"/>
        <v>273946.26</v>
      </c>
      <c r="G59" s="26">
        <f t="shared" si="48"/>
        <v>178973.52</v>
      </c>
      <c r="H59" s="26">
        <f t="shared" si="48"/>
        <v>558380.62</v>
      </c>
      <c r="I59" s="26">
        <f t="shared" si="48"/>
        <v>288811.64</v>
      </c>
      <c r="J59" s="26">
        <f t="shared" si="48"/>
        <v>455829.69</v>
      </c>
      <c r="K59" s="26">
        <f t="shared" si="48"/>
        <v>260267.82</v>
      </c>
      <c r="L59" s="26">
        <f t="shared" si="48"/>
        <v>580136.46</v>
      </c>
      <c r="M59" s="26">
        <f t="shared" si="48"/>
        <v>569549</v>
      </c>
      <c r="N59" s="26">
        <f t="shared" si="48"/>
        <v>-33169.55</v>
      </c>
      <c r="O59" s="19">
        <f>SUM(C59:N59)</f>
        <v>4457100.31</v>
      </c>
    </row>
    <row r="60" spans="1:15" ht="15" customHeight="1">
      <c r="A60" s="13" t="s">
        <v>5</v>
      </c>
      <c r="B60" s="14" t="s">
        <v>8</v>
      </c>
      <c r="C60" s="19">
        <f>SUM(C59/C57/C107)</f>
        <v>297.0717273673257</v>
      </c>
      <c r="D60" s="19">
        <f>SUM(D59/D57/D107)</f>
        <v>556.787385340638</v>
      </c>
      <c r="E60" s="19">
        <f>SUM(E59/E57/E107)</f>
        <v>543.8115913978494</v>
      </c>
      <c r="F60" s="19">
        <f>SUM(F59/F57/F107)</f>
        <v>285.06374609781477</v>
      </c>
      <c r="G60" s="19">
        <f aca="true" t="shared" si="49" ref="G60:N60">SUM(G59/G57/G107)</f>
        <v>192.4446451612903</v>
      </c>
      <c r="H60" s="19">
        <f t="shared" si="49"/>
        <v>581.0412278876171</v>
      </c>
      <c r="I60" s="19">
        <f t="shared" si="49"/>
        <v>300.5324037460978</v>
      </c>
      <c r="J60" s="19">
        <f t="shared" si="49"/>
        <v>525.1494124423963</v>
      </c>
      <c r="K60" s="19">
        <f t="shared" si="49"/>
        <v>270.83019771071804</v>
      </c>
      <c r="L60" s="19">
        <f t="shared" si="49"/>
        <v>623.8026451612902</v>
      </c>
      <c r="M60" s="19">
        <f t="shared" si="49"/>
        <v>574.1421370967741</v>
      </c>
      <c r="N60" s="19">
        <f t="shared" si="49"/>
        <v>-29.88247747747748</v>
      </c>
      <c r="O60" s="19">
        <f>SUM(O59/O57/O107)</f>
        <v>386.75375962198206</v>
      </c>
    </row>
    <row r="61" spans="1:15" ht="15" customHeight="1">
      <c r="A61" s="13" t="s">
        <v>5</v>
      </c>
      <c r="B61" s="14" t="s">
        <v>9</v>
      </c>
      <c r="C61" s="20">
        <f>SUM(C59/C58)</f>
        <v>0.03250526372119926</v>
      </c>
      <c r="D61" s="20">
        <f aca="true" t="shared" si="50" ref="D61:N61">SUM(D59/D58)</f>
        <v>0.05005893150728663</v>
      </c>
      <c r="E61" s="20">
        <f>SUM(E59/E58)</f>
        <v>0.07307500180612347</v>
      </c>
      <c r="F61" s="20">
        <f t="shared" si="50"/>
        <v>0.040370517846090366</v>
      </c>
      <c r="G61" s="20">
        <f t="shared" si="50"/>
        <v>0.019896038379466918</v>
      </c>
      <c r="H61" s="20">
        <f t="shared" si="50"/>
        <v>0.08171182557783051</v>
      </c>
      <c r="I61" s="20">
        <f t="shared" si="50"/>
        <v>0.03419234669263349</v>
      </c>
      <c r="J61" s="20">
        <f t="shared" si="50"/>
        <v>0.06450289310169652</v>
      </c>
      <c r="K61" s="20">
        <f t="shared" si="50"/>
        <v>0.025569986967813495</v>
      </c>
      <c r="L61" s="20">
        <f t="shared" si="50"/>
        <v>0.061739599989570584</v>
      </c>
      <c r="M61" s="20">
        <f t="shared" si="50"/>
        <v>0.062050992921130116</v>
      </c>
      <c r="N61" s="20">
        <f t="shared" si="50"/>
        <v>-0.0035310308045898705</v>
      </c>
      <c r="O61" s="20">
        <f>SUM(O59/O58)</f>
        <v>0.043428888476403305</v>
      </c>
    </row>
    <row r="62" spans="1:15" ht="15" customHeight="1">
      <c r="A62" s="21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 customHeight="1">
      <c r="A63" s="13" t="s">
        <v>5</v>
      </c>
      <c r="B63" s="24" t="s">
        <v>39</v>
      </c>
      <c r="C63" s="25">
        <f aca="true" t="shared" si="51" ref="C63:N63">SUM(C171+C279+C387)</f>
        <v>2377</v>
      </c>
      <c r="D63" s="25">
        <f t="shared" si="51"/>
        <v>2374</v>
      </c>
      <c r="E63" s="25">
        <f t="shared" si="51"/>
        <v>2368</v>
      </c>
      <c r="F63" s="25">
        <f t="shared" si="51"/>
        <v>2373</v>
      </c>
      <c r="G63" s="25">
        <f t="shared" si="51"/>
        <v>2366</v>
      </c>
      <c r="H63" s="25">
        <f t="shared" si="51"/>
        <v>2398</v>
      </c>
      <c r="I63" s="25">
        <f t="shared" si="51"/>
        <v>2409</v>
      </c>
      <c r="J63" s="25">
        <f t="shared" si="51"/>
        <v>2421</v>
      </c>
      <c r="K63" s="25">
        <f t="shared" si="51"/>
        <v>2439</v>
      </c>
      <c r="L63" s="25">
        <f t="shared" si="51"/>
        <v>2408</v>
      </c>
      <c r="M63" s="25">
        <f t="shared" si="51"/>
        <v>2418</v>
      </c>
      <c r="N63" s="25">
        <f t="shared" si="51"/>
        <v>2351</v>
      </c>
      <c r="O63" s="27">
        <f>SUM(C63:N63)</f>
        <v>28702</v>
      </c>
    </row>
    <row r="64" spans="1:15" ht="15" customHeight="1">
      <c r="A64" s="13" t="s">
        <v>5</v>
      </c>
      <c r="B64" s="14" t="s">
        <v>7</v>
      </c>
      <c r="C64" s="26">
        <f aca="true" t="shared" si="52" ref="C64:N64">SUM(C172+C280+C388)</f>
        <v>232685133.85000002</v>
      </c>
      <c r="D64" s="26">
        <f t="shared" si="52"/>
        <v>242051719.58999997</v>
      </c>
      <c r="E64" s="26">
        <f t="shared" si="52"/>
        <v>214454451.88</v>
      </c>
      <c r="F64" s="26">
        <f t="shared" si="52"/>
        <v>223073522.24</v>
      </c>
      <c r="G64" s="26">
        <f t="shared" si="52"/>
        <v>208824876.73000002</v>
      </c>
      <c r="H64" s="26">
        <f t="shared" si="52"/>
        <v>200825435.05</v>
      </c>
      <c r="I64" s="26">
        <f t="shared" si="52"/>
        <v>215739409.18</v>
      </c>
      <c r="J64" s="26">
        <f t="shared" si="52"/>
        <v>187778224.83999997</v>
      </c>
      <c r="K64" s="26">
        <f t="shared" si="52"/>
        <v>235171618.84</v>
      </c>
      <c r="L64" s="26">
        <f t="shared" si="52"/>
        <v>218862628.05999997</v>
      </c>
      <c r="M64" s="26">
        <f t="shared" si="52"/>
        <v>244491047.86</v>
      </c>
      <c r="N64" s="26">
        <f t="shared" si="52"/>
        <v>215382469.73999998</v>
      </c>
      <c r="O64" s="19">
        <f>SUM(C64:N64)</f>
        <v>2639340537.8599997</v>
      </c>
    </row>
    <row r="65" spans="1:15" ht="15" customHeight="1">
      <c r="A65" s="13" t="s">
        <v>5</v>
      </c>
      <c r="B65" s="14" t="s">
        <v>0</v>
      </c>
      <c r="C65" s="26">
        <f aca="true" t="shared" si="53" ref="C65:N65">SUM(C173+C281+C389)</f>
        <v>11465321.63</v>
      </c>
      <c r="D65" s="26">
        <f t="shared" si="53"/>
        <v>11000534.799999999</v>
      </c>
      <c r="E65" s="26">
        <f t="shared" si="53"/>
        <v>9880645.01</v>
      </c>
      <c r="F65" s="26">
        <f t="shared" si="53"/>
        <v>10739215.13</v>
      </c>
      <c r="G65" s="26">
        <f t="shared" si="53"/>
        <v>9700561.86</v>
      </c>
      <c r="H65" s="26">
        <f t="shared" si="53"/>
        <v>10193537.59</v>
      </c>
      <c r="I65" s="26">
        <f t="shared" si="53"/>
        <v>10041921.459999999</v>
      </c>
      <c r="J65" s="26">
        <f t="shared" si="53"/>
        <v>9201781.73</v>
      </c>
      <c r="K65" s="26">
        <f t="shared" si="53"/>
        <v>11446644.280000001</v>
      </c>
      <c r="L65" s="26">
        <f t="shared" si="53"/>
        <v>10684027.14</v>
      </c>
      <c r="M65" s="26">
        <f t="shared" si="53"/>
        <v>12345734.29</v>
      </c>
      <c r="N65" s="26">
        <f t="shared" si="53"/>
        <v>10867564.69</v>
      </c>
      <c r="O65" s="19">
        <f>SUM(C65:N65)</f>
        <v>127567489.60999998</v>
      </c>
    </row>
    <row r="66" spans="1:15" ht="15" customHeight="1">
      <c r="A66" s="13" t="s">
        <v>5</v>
      </c>
      <c r="B66" s="14" t="s">
        <v>8</v>
      </c>
      <c r="C66" s="19">
        <f aca="true" t="shared" si="54" ref="C66:O66">SUM(C65/C63/C107)</f>
        <v>155.5949031715228</v>
      </c>
      <c r="D66" s="19">
        <f t="shared" si="54"/>
        <v>150.01667162634698</v>
      </c>
      <c r="E66" s="19">
        <f t="shared" si="54"/>
        <v>139.08565610923424</v>
      </c>
      <c r="F66" s="19">
        <f t="shared" si="54"/>
        <v>145.98663907127226</v>
      </c>
      <c r="G66" s="19">
        <f t="shared" si="54"/>
        <v>136.66612933220625</v>
      </c>
      <c r="H66" s="19">
        <f t="shared" si="54"/>
        <v>137.1241839974172</v>
      </c>
      <c r="I66" s="19">
        <f t="shared" si="54"/>
        <v>134.4678083530845</v>
      </c>
      <c r="J66" s="19">
        <f t="shared" si="54"/>
        <v>135.74351994453295</v>
      </c>
      <c r="K66" s="19">
        <f t="shared" si="54"/>
        <v>151.39261569389888</v>
      </c>
      <c r="L66" s="19">
        <f t="shared" si="54"/>
        <v>147.89627823920267</v>
      </c>
      <c r="M66" s="19">
        <f t="shared" si="54"/>
        <v>164.70202366658663</v>
      </c>
      <c r="N66" s="19">
        <f t="shared" si="54"/>
        <v>154.08428597759817</v>
      </c>
      <c r="O66" s="19">
        <f t="shared" si="54"/>
        <v>146.16695339106224</v>
      </c>
    </row>
    <row r="67" spans="1:15" ht="15" customHeight="1">
      <c r="A67" s="13" t="s">
        <v>5</v>
      </c>
      <c r="B67" s="14" t="s">
        <v>9</v>
      </c>
      <c r="C67" s="20">
        <f>SUM(C65/C64)</f>
        <v>0.04927397569537509</v>
      </c>
      <c r="D67" s="20">
        <f aca="true" t="shared" si="55" ref="D67:N67">SUM(D65/D64)</f>
        <v>0.045447042552035105</v>
      </c>
      <c r="E67" s="20">
        <f>SUM(E65/E64)</f>
        <v>0.046073396580868405</v>
      </c>
      <c r="F67" s="20">
        <f t="shared" si="55"/>
        <v>0.04814204313520414</v>
      </c>
      <c r="G67" s="20">
        <f t="shared" si="55"/>
        <v>0.04645309510965178</v>
      </c>
      <c r="H67" s="20">
        <f t="shared" si="55"/>
        <v>0.0507581999633766</v>
      </c>
      <c r="I67" s="20">
        <f t="shared" si="55"/>
        <v>0.046546532681108914</v>
      </c>
      <c r="J67" s="20">
        <f t="shared" si="55"/>
        <v>0.04900345467553841</v>
      </c>
      <c r="K67" s="20">
        <f t="shared" si="55"/>
        <v>0.04867357862509665</v>
      </c>
      <c r="L67" s="20">
        <f t="shared" si="55"/>
        <v>0.048816132908131915</v>
      </c>
      <c r="M67" s="20">
        <f t="shared" si="55"/>
        <v>0.05049564962832254</v>
      </c>
      <c r="N67" s="20">
        <f t="shared" si="55"/>
        <v>0.050457052995626035</v>
      </c>
      <c r="O67" s="20">
        <f>SUM(O65/O64)</f>
        <v>0.048333092217585846</v>
      </c>
    </row>
    <row r="68" spans="1:15" ht="15" customHeight="1">
      <c r="A68" s="21"/>
      <c r="B68" s="2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ht="15" customHeight="1">
      <c r="A69" s="13" t="s">
        <v>5</v>
      </c>
      <c r="B69" s="24" t="s">
        <v>16</v>
      </c>
      <c r="C69" s="25">
        <f aca="true" t="shared" si="56" ref="C69:N69">SUM(C177+C285+C393)</f>
        <v>295</v>
      </c>
      <c r="D69" s="25">
        <f t="shared" si="56"/>
        <v>292</v>
      </c>
      <c r="E69" s="25">
        <f t="shared" si="56"/>
        <v>297</v>
      </c>
      <c r="F69" s="25">
        <f t="shared" si="56"/>
        <v>297</v>
      </c>
      <c r="G69" s="25">
        <f t="shared" si="56"/>
        <v>295</v>
      </c>
      <c r="H69" s="25">
        <f t="shared" si="56"/>
        <v>299</v>
      </c>
      <c r="I69" s="25">
        <f t="shared" si="56"/>
        <v>299</v>
      </c>
      <c r="J69" s="25">
        <f t="shared" si="56"/>
        <v>298</v>
      </c>
      <c r="K69" s="25">
        <f t="shared" si="56"/>
        <v>296</v>
      </c>
      <c r="L69" s="25">
        <f t="shared" si="56"/>
        <v>298</v>
      </c>
      <c r="M69" s="25">
        <f t="shared" si="56"/>
        <v>302</v>
      </c>
      <c r="N69" s="25">
        <f t="shared" si="56"/>
        <v>309</v>
      </c>
      <c r="O69" s="27">
        <f>SUM(C69:N69)</f>
        <v>3577</v>
      </c>
    </row>
    <row r="70" spans="1:15" ht="15" customHeight="1">
      <c r="A70" s="13" t="s">
        <v>5</v>
      </c>
      <c r="B70" s="14" t="s">
        <v>0</v>
      </c>
      <c r="C70" s="26">
        <f aca="true" t="shared" si="57" ref="C70:N70">SUM(C178+C286+C394)</f>
        <v>7206980.239999999</v>
      </c>
      <c r="D70" s="26">
        <f t="shared" si="57"/>
        <v>7719032.1</v>
      </c>
      <c r="E70" s="26">
        <f t="shared" si="57"/>
        <v>6828714.87</v>
      </c>
      <c r="F70" s="26">
        <f t="shared" si="57"/>
        <v>7250902.79</v>
      </c>
      <c r="G70" s="26">
        <f t="shared" si="57"/>
        <v>6977736.49</v>
      </c>
      <c r="H70" s="26">
        <f t="shared" si="57"/>
        <v>6875336.59</v>
      </c>
      <c r="I70" s="26">
        <f t="shared" si="57"/>
        <v>7473275.149999999</v>
      </c>
      <c r="J70" s="26">
        <f t="shared" si="57"/>
        <v>7635783.92</v>
      </c>
      <c r="K70" s="26">
        <f t="shared" si="57"/>
        <v>8121385.03</v>
      </c>
      <c r="L70" s="26">
        <f t="shared" si="57"/>
        <v>7451720.72</v>
      </c>
      <c r="M70" s="26">
        <f t="shared" si="57"/>
        <v>8853164.209999999</v>
      </c>
      <c r="N70" s="26">
        <f t="shared" si="57"/>
        <v>7113192.49</v>
      </c>
      <c r="O70" s="19">
        <f>SUM(C70:N70)</f>
        <v>89507224.6</v>
      </c>
    </row>
    <row r="71" spans="1:15" ht="15" customHeight="1">
      <c r="A71" s="13" t="s">
        <v>5</v>
      </c>
      <c r="B71" s="14" t="s">
        <v>8</v>
      </c>
      <c r="C71" s="29">
        <f aca="true" t="shared" si="58" ref="C71:O71">SUM(C70/C69/C107)</f>
        <v>788.0787577911426</v>
      </c>
      <c r="D71" s="29">
        <f t="shared" si="58"/>
        <v>855.8278924698415</v>
      </c>
      <c r="E71" s="29">
        <f t="shared" si="58"/>
        <v>766.4101986531987</v>
      </c>
      <c r="F71" s="29">
        <f t="shared" si="58"/>
        <v>787.5423905723906</v>
      </c>
      <c r="G71" s="29">
        <f t="shared" si="58"/>
        <v>788.4448011299435</v>
      </c>
      <c r="H71" s="29">
        <f t="shared" si="58"/>
        <v>741.7560243823498</v>
      </c>
      <c r="I71" s="29">
        <f t="shared" si="58"/>
        <v>806.265524867839</v>
      </c>
      <c r="J71" s="29">
        <f t="shared" si="58"/>
        <v>915.1227133269415</v>
      </c>
      <c r="K71" s="29">
        <f t="shared" si="58"/>
        <v>885.0681157367045</v>
      </c>
      <c r="L71" s="29">
        <f t="shared" si="58"/>
        <v>833.5258076062639</v>
      </c>
      <c r="M71" s="29">
        <f t="shared" si="58"/>
        <v>945.6488154240545</v>
      </c>
      <c r="N71" s="29">
        <f t="shared" si="58"/>
        <v>767.3346806903992</v>
      </c>
      <c r="O71" s="29">
        <f t="shared" si="58"/>
        <v>822.9254556633365</v>
      </c>
    </row>
    <row r="72" spans="1:15" ht="15">
      <c r="A72" s="1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">
      <c r="A73" s="13" t="s">
        <v>5</v>
      </c>
      <c r="B73" s="24" t="s">
        <v>17</v>
      </c>
      <c r="C73" s="25">
        <f aca="true" t="shared" si="59" ref="C73:N73">SUM(C181+C289+C397)</f>
        <v>133</v>
      </c>
      <c r="D73" s="25">
        <f t="shared" si="59"/>
        <v>135</v>
      </c>
      <c r="E73" s="25">
        <f t="shared" si="59"/>
        <v>137</v>
      </c>
      <c r="F73" s="25">
        <f t="shared" si="59"/>
        <v>139</v>
      </c>
      <c r="G73" s="25">
        <f t="shared" si="59"/>
        <v>138</v>
      </c>
      <c r="H73" s="25">
        <f t="shared" si="59"/>
        <v>138</v>
      </c>
      <c r="I73" s="25">
        <f t="shared" si="59"/>
        <v>138</v>
      </c>
      <c r="J73" s="25">
        <f t="shared" si="59"/>
        <v>139</v>
      </c>
      <c r="K73" s="25">
        <f t="shared" si="59"/>
        <v>138</v>
      </c>
      <c r="L73" s="25">
        <f t="shared" si="59"/>
        <v>138</v>
      </c>
      <c r="M73" s="25">
        <f t="shared" si="59"/>
        <v>142</v>
      </c>
      <c r="N73" s="25">
        <f t="shared" si="59"/>
        <v>147</v>
      </c>
      <c r="O73" s="27">
        <f>SUM(C73:N73)</f>
        <v>1662</v>
      </c>
    </row>
    <row r="74" spans="1:15" ht="15">
      <c r="A74" s="13" t="s">
        <v>5</v>
      </c>
      <c r="B74" s="24" t="s">
        <v>18</v>
      </c>
      <c r="C74" s="26">
        <f aca="true" t="shared" si="60" ref="C74:N74">SUM(C182+C290+C398)</f>
        <v>15014076.180000002</v>
      </c>
      <c r="D74" s="26">
        <f t="shared" si="60"/>
        <v>16780603.14</v>
      </c>
      <c r="E74" s="26">
        <f t="shared" si="60"/>
        <v>14305113.42</v>
      </c>
      <c r="F74" s="26">
        <f t="shared" si="60"/>
        <v>14661355.8</v>
      </c>
      <c r="G74" s="26">
        <f t="shared" si="60"/>
        <v>14415926.39</v>
      </c>
      <c r="H74" s="26">
        <f t="shared" si="60"/>
        <v>14321877.3</v>
      </c>
      <c r="I74" s="26">
        <f t="shared" si="60"/>
        <v>15496193.54</v>
      </c>
      <c r="J74" s="26">
        <f t="shared" si="60"/>
        <v>14820369.66</v>
      </c>
      <c r="K74" s="26">
        <f t="shared" si="60"/>
        <v>16623987.67</v>
      </c>
      <c r="L74" s="26">
        <f t="shared" si="60"/>
        <v>15601669.06</v>
      </c>
      <c r="M74" s="26">
        <f t="shared" si="60"/>
        <v>18205242.27</v>
      </c>
      <c r="N74" s="26">
        <f t="shared" si="60"/>
        <v>15781688.19</v>
      </c>
      <c r="O74" s="19">
        <f>SUM(C74:N74)</f>
        <v>186028102.62</v>
      </c>
    </row>
    <row r="75" spans="1:15" ht="15">
      <c r="A75" s="13" t="s">
        <v>5</v>
      </c>
      <c r="B75" s="14" t="s">
        <v>0</v>
      </c>
      <c r="C75" s="26">
        <f aca="true" t="shared" si="61" ref="C75:N75">SUM(C183+C291+C399)</f>
        <v>2884266.1799999997</v>
      </c>
      <c r="D75" s="26">
        <f t="shared" si="61"/>
        <v>2990855.89</v>
      </c>
      <c r="E75" s="26">
        <f t="shared" si="61"/>
        <v>2816905.6700000004</v>
      </c>
      <c r="F75" s="26">
        <f t="shared" si="61"/>
        <v>2904494.3</v>
      </c>
      <c r="G75" s="26">
        <f t="shared" si="61"/>
        <v>2937963.64</v>
      </c>
      <c r="H75" s="26">
        <f t="shared" si="61"/>
        <v>2693999.05</v>
      </c>
      <c r="I75" s="26">
        <f t="shared" si="61"/>
        <v>2722155.29</v>
      </c>
      <c r="J75" s="26">
        <f t="shared" si="61"/>
        <v>3022981.41</v>
      </c>
      <c r="K75" s="26">
        <f t="shared" si="61"/>
        <v>3211306.67</v>
      </c>
      <c r="L75" s="26">
        <f t="shared" si="61"/>
        <v>2922416.06</v>
      </c>
      <c r="M75" s="26">
        <f t="shared" si="61"/>
        <v>3779119.52</v>
      </c>
      <c r="N75" s="26">
        <f t="shared" si="61"/>
        <v>2930776.94</v>
      </c>
      <c r="O75" s="19">
        <f>SUM(C75:N75)</f>
        <v>35817240.62</v>
      </c>
    </row>
    <row r="76" spans="1:15" ht="15">
      <c r="A76" s="13" t="s">
        <v>5</v>
      </c>
      <c r="B76" s="14" t="s">
        <v>8</v>
      </c>
      <c r="C76" s="19">
        <f aca="true" t="shared" si="62" ref="C76:O76">SUM(C75/C73/C107)</f>
        <v>699.5552219257821</v>
      </c>
      <c r="D76" s="19">
        <f t="shared" si="62"/>
        <v>717.2460418265979</v>
      </c>
      <c r="E76" s="19">
        <f t="shared" si="62"/>
        <v>685.3785085158153</v>
      </c>
      <c r="F76" s="19">
        <f t="shared" si="62"/>
        <v>674.0529821304247</v>
      </c>
      <c r="G76" s="19">
        <f t="shared" si="62"/>
        <v>709.6530531400966</v>
      </c>
      <c r="H76" s="19">
        <f t="shared" si="62"/>
        <v>629.7332982702197</v>
      </c>
      <c r="I76" s="19">
        <f t="shared" si="62"/>
        <v>636.3149345488547</v>
      </c>
      <c r="J76" s="19">
        <f t="shared" si="62"/>
        <v>776.7167034943475</v>
      </c>
      <c r="K76" s="19">
        <f t="shared" si="62"/>
        <v>750.6560705937353</v>
      </c>
      <c r="L76" s="19">
        <f t="shared" si="62"/>
        <v>705.8975990338165</v>
      </c>
      <c r="M76" s="19">
        <f t="shared" si="62"/>
        <v>858.5005724670604</v>
      </c>
      <c r="N76" s="19">
        <f t="shared" si="62"/>
        <v>664.5752698412699</v>
      </c>
      <c r="O76" s="19">
        <f t="shared" si="62"/>
        <v>708.7326672081506</v>
      </c>
    </row>
    <row r="77" spans="1:15" ht="15">
      <c r="A77" s="13" t="s">
        <v>5</v>
      </c>
      <c r="B77" s="14" t="s">
        <v>9</v>
      </c>
      <c r="C77" s="20">
        <f>SUM(C75/C74)</f>
        <v>0.19210413917055263</v>
      </c>
      <c r="D77" s="20">
        <f aca="true" t="shared" si="63" ref="D77:N77">SUM(D75/D74)</f>
        <v>0.17823291958265094</v>
      </c>
      <c r="E77" s="20">
        <f>SUM(E75/E74)</f>
        <v>0.1969159969093066</v>
      </c>
      <c r="F77" s="20">
        <f t="shared" si="63"/>
        <v>0.19810543715199924</v>
      </c>
      <c r="G77" s="20">
        <f t="shared" si="63"/>
        <v>0.20379985028489037</v>
      </c>
      <c r="H77" s="20">
        <f t="shared" si="63"/>
        <v>0.1881037655587232</v>
      </c>
      <c r="I77" s="20">
        <f t="shared" si="63"/>
        <v>0.1756660616669092</v>
      </c>
      <c r="J77" s="20">
        <f t="shared" si="63"/>
        <v>0.20397476441893286</v>
      </c>
      <c r="K77" s="20">
        <f t="shared" si="63"/>
        <v>0.19317306615880087</v>
      </c>
      <c r="L77" s="20">
        <f t="shared" si="63"/>
        <v>0.1873143218690988</v>
      </c>
      <c r="M77" s="20">
        <f t="shared" si="63"/>
        <v>0.20758413779681056</v>
      </c>
      <c r="N77" s="20">
        <f t="shared" si="63"/>
        <v>0.18570744173345627</v>
      </c>
      <c r="O77" s="20">
        <f>SUM(O75/O74)</f>
        <v>0.19253671953620874</v>
      </c>
    </row>
    <row r="78" spans="1:15" ht="15">
      <c r="A78" s="21"/>
      <c r="B78" s="22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3"/>
    </row>
    <row r="79" spans="1:15" ht="15">
      <c r="A79" s="13" t="s">
        <v>5</v>
      </c>
      <c r="B79" s="24" t="s">
        <v>42</v>
      </c>
      <c r="C79" s="25">
        <f aca="true" t="shared" si="64" ref="C79:N79">SUM(C187+C295+C403)</f>
        <v>23</v>
      </c>
      <c r="D79" s="25">
        <f t="shared" si="64"/>
        <v>23</v>
      </c>
      <c r="E79" s="25">
        <f t="shared" si="64"/>
        <v>23</v>
      </c>
      <c r="F79" s="25">
        <f t="shared" si="64"/>
        <v>23</v>
      </c>
      <c r="G79" s="25">
        <f t="shared" si="64"/>
        <v>22</v>
      </c>
      <c r="H79" s="25">
        <f t="shared" si="64"/>
        <v>22</v>
      </c>
      <c r="I79" s="25">
        <f t="shared" si="64"/>
        <v>22</v>
      </c>
      <c r="J79" s="25">
        <f t="shared" si="64"/>
        <v>22</v>
      </c>
      <c r="K79" s="25">
        <f t="shared" si="64"/>
        <v>23</v>
      </c>
      <c r="L79" s="25">
        <f t="shared" si="64"/>
        <v>23</v>
      </c>
      <c r="M79" s="25">
        <f t="shared" si="64"/>
        <v>23</v>
      </c>
      <c r="N79" s="25">
        <f t="shared" si="64"/>
        <v>24</v>
      </c>
      <c r="O79" s="27">
        <f>SUM(C79:N79)</f>
        <v>273</v>
      </c>
    </row>
    <row r="80" spans="1:15" ht="15">
      <c r="A80" s="13" t="s">
        <v>5</v>
      </c>
      <c r="B80" s="24" t="s">
        <v>43</v>
      </c>
      <c r="C80" s="26">
        <f aca="true" t="shared" si="65" ref="C80:N80">SUM(C188+C296+C404)</f>
        <v>6426319.8</v>
      </c>
      <c r="D80" s="26">
        <f t="shared" si="65"/>
        <v>6753630.75</v>
      </c>
      <c r="E80" s="26">
        <f t="shared" si="65"/>
        <v>5824114.3</v>
      </c>
      <c r="F80" s="26">
        <f t="shared" si="65"/>
        <v>5801507</v>
      </c>
      <c r="G80" s="26">
        <f t="shared" si="65"/>
        <v>5802134.26</v>
      </c>
      <c r="H80" s="26">
        <f t="shared" si="65"/>
        <v>5689118.25</v>
      </c>
      <c r="I80" s="26">
        <f t="shared" si="65"/>
        <v>6285000.069999999</v>
      </c>
      <c r="J80" s="26">
        <f t="shared" si="65"/>
        <v>5690968.76</v>
      </c>
      <c r="K80" s="26">
        <f t="shared" si="65"/>
        <v>6542252.5</v>
      </c>
      <c r="L80" s="26">
        <f t="shared" si="65"/>
        <v>5943716.1</v>
      </c>
      <c r="M80" s="26">
        <f t="shared" si="65"/>
        <v>7089024.01</v>
      </c>
      <c r="N80" s="26">
        <f t="shared" si="65"/>
        <v>5959009.85</v>
      </c>
      <c r="O80" s="19">
        <f>SUM(C80:N80)</f>
        <v>73806795.64999999</v>
      </c>
    </row>
    <row r="81" spans="1:15" ht="15">
      <c r="A81" s="13" t="s">
        <v>5</v>
      </c>
      <c r="B81" s="14" t="s">
        <v>0</v>
      </c>
      <c r="C81" s="26">
        <f aca="true" t="shared" si="66" ref="C81:N81">SUM(C189+C297+C405)</f>
        <v>1279647.8</v>
      </c>
      <c r="D81" s="26">
        <f t="shared" si="66"/>
        <v>1423141.25</v>
      </c>
      <c r="E81" s="26">
        <f t="shared" si="66"/>
        <v>1233472.3</v>
      </c>
      <c r="F81" s="26">
        <f t="shared" si="66"/>
        <v>1254170.5</v>
      </c>
      <c r="G81" s="26">
        <f t="shared" si="66"/>
        <v>1184411.76</v>
      </c>
      <c r="H81" s="26">
        <f t="shared" si="66"/>
        <v>1295315.75</v>
      </c>
      <c r="I81" s="26">
        <f t="shared" si="66"/>
        <v>1396940.32</v>
      </c>
      <c r="J81" s="26">
        <f t="shared" si="66"/>
        <v>1303534.01</v>
      </c>
      <c r="K81" s="26">
        <f t="shared" si="66"/>
        <v>1287980.75</v>
      </c>
      <c r="L81" s="26">
        <f t="shared" si="66"/>
        <v>1330934.1</v>
      </c>
      <c r="M81" s="26">
        <f t="shared" si="66"/>
        <v>1344926.76</v>
      </c>
      <c r="N81" s="26">
        <f t="shared" si="66"/>
        <v>1252208.85</v>
      </c>
      <c r="O81" s="19">
        <f>SUM(C81:N81)</f>
        <v>15586684.149999999</v>
      </c>
    </row>
    <row r="82" spans="1:15" ht="15">
      <c r="A82" s="13" t="s">
        <v>5</v>
      </c>
      <c r="B82" s="14" t="s">
        <v>8</v>
      </c>
      <c r="C82" s="19">
        <f aca="true" t="shared" si="67" ref="C82:N82">C81/C79/C107</f>
        <v>1794.7374474053297</v>
      </c>
      <c r="D82" s="19">
        <f t="shared" si="67"/>
        <v>2003.2106108502994</v>
      </c>
      <c r="E82" s="19">
        <f t="shared" si="67"/>
        <v>1787.6410144927538</v>
      </c>
      <c r="F82" s="19">
        <f t="shared" si="67"/>
        <v>1759.0049088359044</v>
      </c>
      <c r="G82" s="19">
        <f t="shared" si="67"/>
        <v>1794.5632727272728</v>
      </c>
      <c r="H82" s="19">
        <f t="shared" si="67"/>
        <v>1899.2899560117303</v>
      </c>
      <c r="I82" s="19">
        <f t="shared" si="67"/>
        <v>2048.2995894428154</v>
      </c>
      <c r="J82" s="19">
        <f t="shared" si="67"/>
        <v>2116.1266396103897</v>
      </c>
      <c r="K82" s="19">
        <f t="shared" si="67"/>
        <v>1806.4246143057505</v>
      </c>
      <c r="L82" s="19">
        <f t="shared" si="67"/>
        <v>1928.89</v>
      </c>
      <c r="M82" s="19">
        <f t="shared" si="67"/>
        <v>1886.292791023843</v>
      </c>
      <c r="N82" s="19">
        <f t="shared" si="67"/>
        <v>1739.1789583333334</v>
      </c>
      <c r="O82" s="19">
        <f>SUM(O81/O79/O107)</f>
        <v>1877.6404543997683</v>
      </c>
    </row>
    <row r="83" spans="1:15" ht="15">
      <c r="A83" s="13" t="s">
        <v>5</v>
      </c>
      <c r="B83" s="14" t="s">
        <v>9</v>
      </c>
      <c r="C83" s="30">
        <f>C81/C80</f>
        <v>0.19912606901387012</v>
      </c>
      <c r="D83" s="30">
        <f>D81/D80</f>
        <v>0.21072239550555824</v>
      </c>
      <c r="E83" s="30">
        <f>E81/E80</f>
        <v>0.21178710383482688</v>
      </c>
      <c r="F83" s="30">
        <f>F81/F80</f>
        <v>0.21618012354376198</v>
      </c>
      <c r="G83" s="30">
        <f aca="true" t="shared" si="68" ref="G83:N83">G81/G80</f>
        <v>0.20413380782401958</v>
      </c>
      <c r="H83" s="30">
        <f t="shared" si="68"/>
        <v>0.22768304209531942</v>
      </c>
      <c r="I83" s="30">
        <f t="shared" si="68"/>
        <v>0.22226576045209182</v>
      </c>
      <c r="J83" s="30">
        <f t="shared" si="68"/>
        <v>0.22905309534681054</v>
      </c>
      <c r="K83" s="30">
        <f t="shared" si="68"/>
        <v>0.19687114644382803</v>
      </c>
      <c r="L83" s="30">
        <f t="shared" si="68"/>
        <v>0.22392289227946136</v>
      </c>
      <c r="M83" s="30">
        <f t="shared" si="68"/>
        <v>0.1897195944184706</v>
      </c>
      <c r="N83" s="30">
        <f t="shared" si="68"/>
        <v>0.2101370666470706</v>
      </c>
      <c r="O83" s="20">
        <f>SUM(O81/O80)</f>
        <v>0.21118223617122986</v>
      </c>
    </row>
    <row r="84" spans="1:15" ht="15">
      <c r="A84" s="21"/>
      <c r="B84" s="22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3"/>
    </row>
    <row r="85" spans="1:15" ht="15">
      <c r="A85" s="13" t="s">
        <v>5</v>
      </c>
      <c r="B85" s="14" t="s">
        <v>36</v>
      </c>
      <c r="C85" s="25">
        <f aca="true" t="shared" si="69" ref="C85:N85">SUM(C193+C301+C409)</f>
        <v>43</v>
      </c>
      <c r="D85" s="25">
        <f t="shared" si="69"/>
        <v>41</v>
      </c>
      <c r="E85" s="25">
        <f t="shared" si="69"/>
        <v>41</v>
      </c>
      <c r="F85" s="25">
        <f t="shared" si="69"/>
        <v>39</v>
      </c>
      <c r="G85" s="25">
        <f t="shared" si="69"/>
        <v>39</v>
      </c>
      <c r="H85" s="25">
        <f t="shared" si="69"/>
        <v>40</v>
      </c>
      <c r="I85" s="25">
        <f t="shared" si="69"/>
        <v>40</v>
      </c>
      <c r="J85" s="25">
        <f t="shared" si="69"/>
        <v>39</v>
      </c>
      <c r="K85" s="25">
        <f t="shared" si="69"/>
        <v>38</v>
      </c>
      <c r="L85" s="25">
        <f t="shared" si="69"/>
        <v>39</v>
      </c>
      <c r="M85" s="25">
        <f t="shared" si="69"/>
        <v>40</v>
      </c>
      <c r="N85" s="25">
        <f t="shared" si="69"/>
        <v>40</v>
      </c>
      <c r="O85" s="27">
        <f>SUM(C85:N85)</f>
        <v>479</v>
      </c>
    </row>
    <row r="86" spans="1:15" ht="15">
      <c r="A86" s="13" t="s">
        <v>5</v>
      </c>
      <c r="B86" s="31" t="s">
        <v>37</v>
      </c>
      <c r="C86" s="26">
        <f aca="true" t="shared" si="70" ref="C86:N86">SUM(C194+C302+C410)</f>
        <v>4278422.55</v>
      </c>
      <c r="D86" s="26">
        <f t="shared" si="70"/>
        <v>4619364.99</v>
      </c>
      <c r="E86" s="26">
        <f t="shared" si="70"/>
        <v>3805365.5</v>
      </c>
      <c r="F86" s="26">
        <f t="shared" si="70"/>
        <v>4007064.6</v>
      </c>
      <c r="G86" s="26">
        <f t="shared" si="70"/>
        <v>3870063.71</v>
      </c>
      <c r="H86" s="26">
        <f t="shared" si="70"/>
        <v>3786052.55</v>
      </c>
      <c r="I86" s="26">
        <f t="shared" si="70"/>
        <v>4236471.51</v>
      </c>
      <c r="J86" s="26">
        <f t="shared" si="70"/>
        <v>3744382.55</v>
      </c>
      <c r="K86" s="26">
        <f t="shared" si="70"/>
        <v>4409009.25</v>
      </c>
      <c r="L86" s="26">
        <f t="shared" si="70"/>
        <v>4174787.8099999996</v>
      </c>
      <c r="M86" s="26">
        <f t="shared" si="70"/>
        <v>4621577.9</v>
      </c>
      <c r="N86" s="26">
        <f t="shared" si="70"/>
        <v>4037049</v>
      </c>
      <c r="O86" s="19">
        <f>SUM(C86:N86)</f>
        <v>49589611.919999994</v>
      </c>
    </row>
    <row r="87" spans="1:15" ht="15">
      <c r="A87" s="13" t="s">
        <v>5</v>
      </c>
      <c r="B87" s="31" t="s">
        <v>0</v>
      </c>
      <c r="C87" s="26">
        <f aca="true" t="shared" si="71" ref="C87:N87">SUM(C195+C303+C411)</f>
        <v>1049822</v>
      </c>
      <c r="D87" s="26">
        <f t="shared" si="71"/>
        <v>1102820.96</v>
      </c>
      <c r="E87" s="26">
        <f t="shared" si="71"/>
        <v>904218.15</v>
      </c>
      <c r="F87" s="26">
        <f t="shared" si="71"/>
        <v>1203166.97</v>
      </c>
      <c r="G87" s="26">
        <f t="shared" si="71"/>
        <v>879074.84</v>
      </c>
      <c r="H87" s="26">
        <f t="shared" si="71"/>
        <v>1092946.69</v>
      </c>
      <c r="I87" s="26">
        <f t="shared" si="71"/>
        <v>1120544.54</v>
      </c>
      <c r="J87" s="26">
        <f t="shared" si="71"/>
        <v>1049721.99</v>
      </c>
      <c r="K87" s="26">
        <f t="shared" si="71"/>
        <v>1149456.01</v>
      </c>
      <c r="L87" s="26">
        <f t="shared" si="71"/>
        <v>1180521.0599999998</v>
      </c>
      <c r="M87" s="26">
        <f t="shared" si="71"/>
        <v>1331164.9100000001</v>
      </c>
      <c r="N87" s="26">
        <f t="shared" si="71"/>
        <v>1056888.95</v>
      </c>
      <c r="O87" s="19">
        <f>SUM(C87:N87)</f>
        <v>13120347.069999998</v>
      </c>
    </row>
    <row r="88" spans="1:15" ht="15">
      <c r="A88" s="13" t="s">
        <v>5</v>
      </c>
      <c r="B88" s="14" t="s">
        <v>8</v>
      </c>
      <c r="C88" s="19">
        <f>SUM(C87/C85/C107)</f>
        <v>787.5633908477118</v>
      </c>
      <c r="D88" s="19">
        <f>SUM(D87/D85/D107)</f>
        <v>870.818398069602</v>
      </c>
      <c r="E88" s="19">
        <f>SUM(E87/E85/E107)</f>
        <v>735.1367073170732</v>
      </c>
      <c r="F88" s="19">
        <f>SUM(F87/F85/F107)</f>
        <v>995.1753267162944</v>
      </c>
      <c r="G88" s="19">
        <f aca="true" t="shared" si="72" ref="G88:N88">SUM(G87/G85/G107)</f>
        <v>751.3460170940172</v>
      </c>
      <c r="H88" s="19">
        <f t="shared" si="72"/>
        <v>881.4086209677419</v>
      </c>
      <c r="I88" s="19">
        <f t="shared" si="72"/>
        <v>903.6649516129032</v>
      </c>
      <c r="J88" s="19">
        <f t="shared" si="72"/>
        <v>961.2838736263736</v>
      </c>
      <c r="K88" s="19">
        <f t="shared" si="72"/>
        <v>975.7691086587437</v>
      </c>
      <c r="L88" s="19">
        <f t="shared" si="72"/>
        <v>1008.9923589743588</v>
      </c>
      <c r="M88" s="19">
        <f t="shared" si="72"/>
        <v>1073.5200887096776</v>
      </c>
      <c r="N88" s="19">
        <f t="shared" si="72"/>
        <v>880.7407916666666</v>
      </c>
      <c r="O88" s="19">
        <f>SUM(O87/O85/O107)</f>
        <v>900.8057629298322</v>
      </c>
    </row>
    <row r="89" spans="1:15" ht="15">
      <c r="A89" s="13" t="s">
        <v>5</v>
      </c>
      <c r="B89" s="14" t="s">
        <v>9</v>
      </c>
      <c r="C89" s="20">
        <f>SUM(C87/C86)</f>
        <v>0.245375950535788</v>
      </c>
      <c r="D89" s="20">
        <f aca="true" t="shared" si="73" ref="D89:N89">SUM(D87/D86)</f>
        <v>0.23873864966015598</v>
      </c>
      <c r="E89" s="20">
        <f>SUM(E87/E86)</f>
        <v>0.23761663629945665</v>
      </c>
      <c r="F89" s="20">
        <f t="shared" si="73"/>
        <v>0.30026143576522324</v>
      </c>
      <c r="G89" s="20">
        <f t="shared" si="73"/>
        <v>0.227147382025915</v>
      </c>
      <c r="H89" s="20">
        <f t="shared" si="73"/>
        <v>0.2886771051289291</v>
      </c>
      <c r="I89" s="20">
        <f t="shared" si="73"/>
        <v>0.2644994867438634</v>
      </c>
      <c r="J89" s="20">
        <f t="shared" si="73"/>
        <v>0.280345818297866</v>
      </c>
      <c r="K89" s="20">
        <f t="shared" si="73"/>
        <v>0.26070619153271224</v>
      </c>
      <c r="L89" s="20">
        <f t="shared" si="73"/>
        <v>0.28277390701684546</v>
      </c>
      <c r="M89" s="20">
        <f t="shared" si="73"/>
        <v>0.2880325591828713</v>
      </c>
      <c r="N89" s="20">
        <f t="shared" si="73"/>
        <v>0.26179740449026007</v>
      </c>
      <c r="O89" s="20">
        <f>SUM(O87/O86)</f>
        <v>0.26457853897236144</v>
      </c>
    </row>
    <row r="90" spans="1:15" ht="15">
      <c r="A90" s="21"/>
      <c r="B90" s="22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3"/>
    </row>
    <row r="91" spans="1:15" ht="15">
      <c r="A91" s="13" t="s">
        <v>5</v>
      </c>
      <c r="B91" s="31" t="s">
        <v>35</v>
      </c>
      <c r="C91" s="25">
        <f aca="true" t="shared" si="74" ref="C91:N91">SUM(C199+C307+C415)</f>
        <v>73</v>
      </c>
      <c r="D91" s="25">
        <f t="shared" si="74"/>
        <v>70</v>
      </c>
      <c r="E91" s="25">
        <f t="shared" si="74"/>
        <v>73</v>
      </c>
      <c r="F91" s="25">
        <f t="shared" si="74"/>
        <v>73</v>
      </c>
      <c r="G91" s="25">
        <f t="shared" si="74"/>
        <v>73</v>
      </c>
      <c r="H91" s="25">
        <f t="shared" si="74"/>
        <v>76</v>
      </c>
      <c r="I91" s="25">
        <f t="shared" si="74"/>
        <v>76</v>
      </c>
      <c r="J91" s="25">
        <f t="shared" si="74"/>
        <v>76</v>
      </c>
      <c r="K91" s="25">
        <f t="shared" si="74"/>
        <v>75</v>
      </c>
      <c r="L91" s="25">
        <f t="shared" si="74"/>
        <v>76</v>
      </c>
      <c r="M91" s="25">
        <f t="shared" si="74"/>
        <v>75</v>
      </c>
      <c r="N91" s="25">
        <f t="shared" si="74"/>
        <v>76</v>
      </c>
      <c r="O91" s="27">
        <f>SUM(C91:N91)</f>
        <v>892</v>
      </c>
    </row>
    <row r="92" spans="1:15" ht="15">
      <c r="A92" s="13" t="s">
        <v>5</v>
      </c>
      <c r="B92" s="31" t="s">
        <v>0</v>
      </c>
      <c r="C92" s="26">
        <f aca="true" t="shared" si="75" ref="C92:N92">SUM(C200+C308+C416)</f>
        <v>1276444.01</v>
      </c>
      <c r="D92" s="26">
        <f t="shared" si="75"/>
        <v>1455189</v>
      </c>
      <c r="E92" s="26">
        <f t="shared" si="75"/>
        <v>1300199.25</v>
      </c>
      <c r="F92" s="26">
        <f t="shared" si="75"/>
        <v>1163428</v>
      </c>
      <c r="G92" s="26">
        <f t="shared" si="75"/>
        <v>1257209.35</v>
      </c>
      <c r="H92" s="26">
        <f t="shared" si="75"/>
        <v>1200563</v>
      </c>
      <c r="I92" s="26">
        <f t="shared" si="75"/>
        <v>1338587</v>
      </c>
      <c r="J92" s="26">
        <f t="shared" si="75"/>
        <v>1352326</v>
      </c>
      <c r="K92" s="26">
        <f t="shared" si="75"/>
        <v>1434640.1</v>
      </c>
      <c r="L92" s="26">
        <f t="shared" si="75"/>
        <v>1242389</v>
      </c>
      <c r="M92" s="26">
        <f t="shared" si="75"/>
        <v>1505325.01</v>
      </c>
      <c r="N92" s="26">
        <f t="shared" si="75"/>
        <v>1139772</v>
      </c>
      <c r="O92" s="19">
        <f>SUM(C92:N92)</f>
        <v>15666071.719999999</v>
      </c>
    </row>
    <row r="93" spans="1:15" ht="15">
      <c r="A93" s="13" t="s">
        <v>5</v>
      </c>
      <c r="B93" s="31" t="s">
        <v>8</v>
      </c>
      <c r="C93" s="32">
        <f aca="true" t="shared" si="76" ref="C93:N93">(C92/C91)/C107</f>
        <v>564.049496243924</v>
      </c>
      <c r="D93" s="32">
        <f t="shared" si="76"/>
        <v>673.0197426556082</v>
      </c>
      <c r="E93" s="32">
        <f t="shared" si="76"/>
        <v>593.698287671233</v>
      </c>
      <c r="F93" s="32">
        <f t="shared" si="76"/>
        <v>514.1087052585065</v>
      </c>
      <c r="G93" s="32">
        <f t="shared" si="76"/>
        <v>574.0681963470321</v>
      </c>
      <c r="H93" s="32">
        <f t="shared" si="76"/>
        <v>509.5768251273345</v>
      </c>
      <c r="I93" s="32">
        <f t="shared" si="76"/>
        <v>568.1608658743634</v>
      </c>
      <c r="J93" s="32">
        <f t="shared" si="76"/>
        <v>635.4915413533835</v>
      </c>
      <c r="K93" s="32">
        <f t="shared" si="76"/>
        <v>617.0495053763441</v>
      </c>
      <c r="L93" s="32">
        <f t="shared" si="76"/>
        <v>544.9074561403509</v>
      </c>
      <c r="M93" s="32">
        <f t="shared" si="76"/>
        <v>647.4516172043011</v>
      </c>
      <c r="N93" s="32">
        <f t="shared" si="76"/>
        <v>499.9</v>
      </c>
      <c r="O93" s="19">
        <f>SUM(O92/O91/O107)</f>
        <v>577.5859255124099</v>
      </c>
    </row>
    <row r="94" spans="1:15" ht="15">
      <c r="A94" s="21"/>
      <c r="B94" s="2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3"/>
    </row>
    <row r="95" spans="1:45" s="9" customFormat="1" ht="15">
      <c r="A95" s="13" t="s">
        <v>5</v>
      </c>
      <c r="B95" s="14" t="s">
        <v>44</v>
      </c>
      <c r="C95" s="25">
        <f aca="true" t="shared" si="77" ref="C95:N95">SUM(C203+C311+C419)</f>
        <v>23</v>
      </c>
      <c r="D95" s="25">
        <f t="shared" si="77"/>
        <v>23</v>
      </c>
      <c r="E95" s="25">
        <f t="shared" si="77"/>
        <v>23</v>
      </c>
      <c r="F95" s="25">
        <f t="shared" si="77"/>
        <v>23</v>
      </c>
      <c r="G95" s="25">
        <f t="shared" si="77"/>
        <v>23</v>
      </c>
      <c r="H95" s="25">
        <f t="shared" si="77"/>
        <v>23</v>
      </c>
      <c r="I95" s="25">
        <f t="shared" si="77"/>
        <v>23</v>
      </c>
      <c r="J95" s="25">
        <f t="shared" si="77"/>
        <v>22</v>
      </c>
      <c r="K95" s="25">
        <f t="shared" si="77"/>
        <v>22</v>
      </c>
      <c r="L95" s="25">
        <f t="shared" si="77"/>
        <v>22</v>
      </c>
      <c r="M95" s="25">
        <f t="shared" si="77"/>
        <v>22</v>
      </c>
      <c r="N95" s="25">
        <f t="shared" si="77"/>
        <v>22</v>
      </c>
      <c r="O95" s="27">
        <f>SUM(C95:N95)</f>
        <v>271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15" ht="15">
      <c r="A96" s="13" t="s">
        <v>5</v>
      </c>
      <c r="B96" s="31" t="s">
        <v>45</v>
      </c>
      <c r="C96" s="26">
        <f aca="true" t="shared" si="78" ref="C96:N96">SUM(C204+C312+C420)</f>
        <v>2760113.75</v>
      </c>
      <c r="D96" s="26">
        <f t="shared" si="78"/>
        <v>3261683</v>
      </c>
      <c r="E96" s="26">
        <f t="shared" si="78"/>
        <v>3054731.75</v>
      </c>
      <c r="F96" s="26">
        <f t="shared" si="78"/>
        <v>3071960.52</v>
      </c>
      <c r="G96" s="26">
        <f t="shared" si="78"/>
        <v>3031355.4</v>
      </c>
      <c r="H96" s="26">
        <f t="shared" si="78"/>
        <v>2813179.6</v>
      </c>
      <c r="I96" s="26">
        <f t="shared" si="78"/>
        <v>3328767.5</v>
      </c>
      <c r="J96" s="26">
        <f t="shared" si="78"/>
        <v>3183170.51</v>
      </c>
      <c r="K96" s="26">
        <f t="shared" si="78"/>
        <v>3556643</v>
      </c>
      <c r="L96" s="26">
        <f t="shared" si="78"/>
        <v>2931517</v>
      </c>
      <c r="M96" s="26">
        <f t="shared" si="78"/>
        <v>3562612.51</v>
      </c>
      <c r="N96" s="26">
        <f t="shared" si="78"/>
        <v>2969054.75</v>
      </c>
      <c r="O96" s="19">
        <f>SUM(C96:N96)</f>
        <v>37524789.29</v>
      </c>
    </row>
    <row r="97" spans="1:15" ht="15">
      <c r="A97" s="13" t="s">
        <v>5</v>
      </c>
      <c r="B97" s="31" t="s">
        <v>0</v>
      </c>
      <c r="C97" s="26">
        <f aca="true" t="shared" si="79" ref="C97:N97">SUM(C205+C313+C421)</f>
        <v>716800.25</v>
      </c>
      <c r="D97" s="26">
        <f t="shared" si="79"/>
        <v>747025</v>
      </c>
      <c r="E97" s="26">
        <f t="shared" si="79"/>
        <v>573919.5</v>
      </c>
      <c r="F97" s="26">
        <f t="shared" si="79"/>
        <v>725643.02</v>
      </c>
      <c r="G97" s="26">
        <f t="shared" si="79"/>
        <v>719076.9</v>
      </c>
      <c r="H97" s="26">
        <f t="shared" si="79"/>
        <v>592512.1</v>
      </c>
      <c r="I97" s="26">
        <f t="shared" si="79"/>
        <v>895048</v>
      </c>
      <c r="J97" s="26">
        <f t="shared" si="79"/>
        <v>907220.51</v>
      </c>
      <c r="K97" s="26">
        <f t="shared" si="79"/>
        <v>1038001.5</v>
      </c>
      <c r="L97" s="26">
        <f t="shared" si="79"/>
        <v>775460.5</v>
      </c>
      <c r="M97" s="26">
        <f t="shared" si="79"/>
        <v>892628.01</v>
      </c>
      <c r="N97" s="26">
        <f t="shared" si="79"/>
        <v>733545.75</v>
      </c>
      <c r="O97" s="19">
        <f>SUM(C97:N97)</f>
        <v>9316881.04</v>
      </c>
    </row>
    <row r="98" spans="1:15" ht="15">
      <c r="A98" s="13" t="s">
        <v>5</v>
      </c>
      <c r="B98" s="14" t="s">
        <v>8</v>
      </c>
      <c r="C98" s="26">
        <f aca="true" t="shared" si="80" ref="C98:N98">(C97/C95)/C107</f>
        <v>1005.3299438990182</v>
      </c>
      <c r="D98" s="26">
        <f t="shared" si="80"/>
        <v>1051.5108086217338</v>
      </c>
      <c r="E98" s="26">
        <f t="shared" si="80"/>
        <v>831.7673913043478</v>
      </c>
      <c r="F98" s="26">
        <f t="shared" si="80"/>
        <v>1017.7321458625526</v>
      </c>
      <c r="G98" s="26">
        <f t="shared" si="80"/>
        <v>1042.1404347826087</v>
      </c>
      <c r="H98" s="26">
        <f t="shared" si="80"/>
        <v>831.012762973352</v>
      </c>
      <c r="I98" s="26">
        <f t="shared" si="80"/>
        <v>1255.3267882187938</v>
      </c>
      <c r="J98" s="26">
        <f t="shared" si="80"/>
        <v>1472.7605681818181</v>
      </c>
      <c r="K98" s="26">
        <f t="shared" si="80"/>
        <v>1521.9963343108504</v>
      </c>
      <c r="L98" s="26">
        <f t="shared" si="80"/>
        <v>1174.9401515151515</v>
      </c>
      <c r="M98" s="26">
        <f t="shared" si="80"/>
        <v>1308.838724340176</v>
      </c>
      <c r="N98" s="26">
        <f t="shared" si="80"/>
        <v>1111.4329545454545</v>
      </c>
      <c r="O98" s="19">
        <f>SUM(O97/O95/O107)</f>
        <v>1130.6354684731077</v>
      </c>
    </row>
    <row r="99" spans="1:15" ht="15">
      <c r="A99" s="13" t="s">
        <v>5</v>
      </c>
      <c r="B99" s="14" t="s">
        <v>9</v>
      </c>
      <c r="C99" s="30">
        <f>C97/C96</f>
        <v>0.2596995323109419</v>
      </c>
      <c r="D99" s="30">
        <f aca="true" t="shared" si="81" ref="D99:N99">D97/D96</f>
        <v>0.22903053423646627</v>
      </c>
      <c r="E99" s="30">
        <f>E97/E96</f>
        <v>0.18787885384698672</v>
      </c>
      <c r="F99" s="30">
        <f t="shared" si="81"/>
        <v>0.23621495630419104</v>
      </c>
      <c r="G99" s="30">
        <f t="shared" si="81"/>
        <v>0.23721299719590783</v>
      </c>
      <c r="H99" s="30">
        <f t="shared" si="81"/>
        <v>0.21062007558991255</v>
      </c>
      <c r="I99" s="30">
        <f t="shared" si="81"/>
        <v>0.2688827020811757</v>
      </c>
      <c r="J99" s="30">
        <f t="shared" si="81"/>
        <v>0.2850053137744104</v>
      </c>
      <c r="K99" s="30">
        <f t="shared" si="81"/>
        <v>0.29184866178584695</v>
      </c>
      <c r="L99" s="30">
        <f t="shared" si="81"/>
        <v>0.2645253293772473</v>
      </c>
      <c r="M99" s="30">
        <f t="shared" si="81"/>
        <v>0.2505543354755693</v>
      </c>
      <c r="N99" s="30">
        <f t="shared" si="81"/>
        <v>0.2470637329944825</v>
      </c>
      <c r="O99" s="20">
        <f>SUM(O97/O96)</f>
        <v>0.24828603214789696</v>
      </c>
    </row>
    <row r="100" spans="1:15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18"/>
    </row>
    <row r="101" spans="1:15" ht="15">
      <c r="A101" s="13" t="s">
        <v>5</v>
      </c>
      <c r="B101" s="22" t="s">
        <v>19</v>
      </c>
      <c r="C101" s="34">
        <f>SUM(C3+C69)</f>
        <v>14139</v>
      </c>
      <c r="D101" s="34">
        <f aca="true" t="shared" si="82" ref="D101:N101">SUM(D3+D69)</f>
        <v>14137</v>
      </c>
      <c r="E101" s="34">
        <f>SUM(E3+E69)</f>
        <v>14134</v>
      </c>
      <c r="F101" s="34">
        <f t="shared" si="82"/>
        <v>14085</v>
      </c>
      <c r="G101" s="34">
        <f t="shared" si="82"/>
        <v>13897</v>
      </c>
      <c r="H101" s="34">
        <f t="shared" si="82"/>
        <v>13934</v>
      </c>
      <c r="I101" s="34">
        <f t="shared" si="82"/>
        <v>13943</v>
      </c>
      <c r="J101" s="34">
        <f t="shared" si="82"/>
        <v>13884</v>
      </c>
      <c r="K101" s="34">
        <f t="shared" si="82"/>
        <v>13936</v>
      </c>
      <c r="L101" s="34">
        <f t="shared" si="82"/>
        <v>13848</v>
      </c>
      <c r="M101" s="34">
        <f t="shared" si="82"/>
        <v>13800</v>
      </c>
      <c r="N101" s="34">
        <f t="shared" si="82"/>
        <v>13877</v>
      </c>
      <c r="O101" s="27">
        <f>SUM(C101:N101)</f>
        <v>167614</v>
      </c>
    </row>
    <row r="102" spans="1:15" ht="15">
      <c r="A102" s="13" t="s">
        <v>5</v>
      </c>
      <c r="B102" s="24" t="s">
        <v>20</v>
      </c>
      <c r="C102" s="26">
        <f aca="true" t="shared" si="83" ref="C102:N102">SUM(C210+C318+C426)</f>
        <v>67988092.80999999</v>
      </c>
      <c r="D102" s="26">
        <f t="shared" si="83"/>
        <v>70128576.65</v>
      </c>
      <c r="E102" s="26">
        <f t="shared" si="83"/>
        <v>60751742.2</v>
      </c>
      <c r="F102" s="26">
        <f t="shared" si="83"/>
        <v>63225134.39</v>
      </c>
      <c r="G102" s="26">
        <f t="shared" si="83"/>
        <v>58412855.13</v>
      </c>
      <c r="H102" s="26">
        <f t="shared" si="83"/>
        <v>56924711.730000004</v>
      </c>
      <c r="I102" s="26">
        <f t="shared" si="83"/>
        <v>62483478.39999999</v>
      </c>
      <c r="J102" s="26">
        <f t="shared" si="83"/>
        <v>56831560.260000005</v>
      </c>
      <c r="K102" s="26">
        <f t="shared" si="83"/>
        <v>69157137.72</v>
      </c>
      <c r="L102" s="26">
        <f t="shared" si="83"/>
        <v>63527602.86</v>
      </c>
      <c r="M102" s="26">
        <f t="shared" si="83"/>
        <v>73194889.39</v>
      </c>
      <c r="N102" s="26">
        <f t="shared" si="83"/>
        <v>63574851.69</v>
      </c>
      <c r="O102" s="19">
        <f>SUM(C102:N102)</f>
        <v>766200633.23</v>
      </c>
    </row>
    <row r="103" spans="1:15" ht="15">
      <c r="A103" s="13" t="s">
        <v>5</v>
      </c>
      <c r="B103" s="24" t="s">
        <v>8</v>
      </c>
      <c r="C103" s="19">
        <f aca="true" t="shared" si="84" ref="C103:O103">SUM(C102/C101/C107)</f>
        <v>155.1145260763525</v>
      </c>
      <c r="D103" s="19">
        <f t="shared" si="84"/>
        <v>160.59950688667584</v>
      </c>
      <c r="E103" s="19">
        <f t="shared" si="84"/>
        <v>143.2756525635583</v>
      </c>
      <c r="F103" s="19">
        <f t="shared" si="84"/>
        <v>144.8008849267695</v>
      </c>
      <c r="G103" s="19">
        <f t="shared" si="84"/>
        <v>140.10902863927467</v>
      </c>
      <c r="H103" s="19">
        <f t="shared" si="84"/>
        <v>131.78419861837142</v>
      </c>
      <c r="I103" s="19">
        <f t="shared" si="84"/>
        <v>144.55971293260808</v>
      </c>
      <c r="J103" s="19">
        <f t="shared" si="84"/>
        <v>146.18975660575381</v>
      </c>
      <c r="K103" s="19">
        <f t="shared" si="84"/>
        <v>160.08003805414614</v>
      </c>
      <c r="L103" s="19">
        <f t="shared" si="84"/>
        <v>152.9164328422877</v>
      </c>
      <c r="M103" s="19">
        <f t="shared" si="84"/>
        <v>171.09604812996727</v>
      </c>
      <c r="N103" s="19">
        <f t="shared" si="84"/>
        <v>152.71036412769328</v>
      </c>
      <c r="O103" s="19">
        <f t="shared" si="84"/>
        <v>150.33273618017745</v>
      </c>
    </row>
    <row r="104" spans="1:15" ht="15">
      <c r="A104" s="21"/>
      <c r="B104" s="24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ht="15">
      <c r="A105" s="13" t="s">
        <v>5</v>
      </c>
      <c r="B105" s="24" t="s">
        <v>21</v>
      </c>
      <c r="C105" s="19">
        <f aca="true" t="shared" si="85" ref="C105:N105">+C213+C321+C429</f>
        <v>2120858.47</v>
      </c>
      <c r="D105" s="19">
        <f t="shared" si="85"/>
        <v>6960936.33</v>
      </c>
      <c r="E105" s="19">
        <f t="shared" si="85"/>
        <v>7266130.17</v>
      </c>
      <c r="F105" s="19">
        <f t="shared" si="85"/>
        <v>8518830.49</v>
      </c>
      <c r="G105" s="19">
        <f t="shared" si="85"/>
        <v>8436026.67</v>
      </c>
      <c r="H105" s="19">
        <f t="shared" si="85"/>
        <v>8837343.5</v>
      </c>
      <c r="I105" s="19">
        <f t="shared" si="85"/>
        <v>10154783.48</v>
      </c>
      <c r="J105" s="19">
        <f t="shared" si="85"/>
        <v>9636947.590000002</v>
      </c>
      <c r="K105" s="19">
        <f t="shared" si="85"/>
        <v>11973314.52</v>
      </c>
      <c r="L105" s="19">
        <f t="shared" si="85"/>
        <v>11324116.459999999</v>
      </c>
      <c r="M105" s="19">
        <f t="shared" si="85"/>
        <v>13236451.09</v>
      </c>
      <c r="N105" s="19">
        <f t="shared" si="85"/>
        <v>11617349.87</v>
      </c>
      <c r="O105" s="19">
        <f>SUM(C105:N105)</f>
        <v>110083088.64</v>
      </c>
    </row>
    <row r="106" spans="1:15" ht="15">
      <c r="A106" s="13" t="s">
        <v>5</v>
      </c>
      <c r="B106" s="24" t="s">
        <v>46</v>
      </c>
      <c r="C106" s="27">
        <f aca="true" t="shared" si="86" ref="C106:N106">IF(AND(C214="",C322="",C430=""),"",C214+C322+C430)</f>
        <v>36</v>
      </c>
      <c r="D106" s="27">
        <f t="shared" si="86"/>
        <v>36</v>
      </c>
      <c r="E106" s="27">
        <f t="shared" si="86"/>
        <v>36</v>
      </c>
      <c r="F106" s="27">
        <f t="shared" si="86"/>
        <v>36</v>
      </c>
      <c r="G106" s="27">
        <f t="shared" si="86"/>
        <v>36</v>
      </c>
      <c r="H106" s="27">
        <f t="shared" si="86"/>
        <v>36</v>
      </c>
      <c r="I106" s="27">
        <f t="shared" si="86"/>
        <v>36</v>
      </c>
      <c r="J106" s="27">
        <f t="shared" si="86"/>
        <v>36</v>
      </c>
      <c r="K106" s="27">
        <f t="shared" si="86"/>
        <v>36</v>
      </c>
      <c r="L106" s="27">
        <f t="shared" si="86"/>
        <v>36</v>
      </c>
      <c r="M106" s="27">
        <f t="shared" si="86"/>
        <v>36</v>
      </c>
      <c r="N106" s="27">
        <f t="shared" si="86"/>
        <v>36</v>
      </c>
      <c r="O106" s="27">
        <f>AVERAGE(C106:N106)</f>
        <v>36</v>
      </c>
    </row>
    <row r="107" spans="1:15" ht="15">
      <c r="A107" s="13" t="s">
        <v>5</v>
      </c>
      <c r="B107" s="24" t="s">
        <v>22</v>
      </c>
      <c r="C107" s="35">
        <f aca="true" t="shared" si="87" ref="C107:N107">IF(AND(C214="",C215="",C322="",C323="",C430="",C431=""),"",((C430*C431)+(C322*C323)+(C214*C215))/C106)</f>
        <v>31</v>
      </c>
      <c r="D107" s="35">
        <f t="shared" si="87"/>
        <v>30.888268156424576</v>
      </c>
      <c r="E107" s="35">
        <f t="shared" si="87"/>
        <v>30</v>
      </c>
      <c r="F107" s="35">
        <f t="shared" si="87"/>
        <v>31</v>
      </c>
      <c r="G107" s="35">
        <f t="shared" si="87"/>
        <v>30</v>
      </c>
      <c r="H107" s="35">
        <f t="shared" si="87"/>
        <v>31</v>
      </c>
      <c r="I107" s="35">
        <f t="shared" si="87"/>
        <v>31</v>
      </c>
      <c r="J107" s="35">
        <f t="shared" si="87"/>
        <v>28</v>
      </c>
      <c r="K107" s="35">
        <f t="shared" si="87"/>
        <v>31</v>
      </c>
      <c r="L107" s="35">
        <f t="shared" si="87"/>
        <v>30</v>
      </c>
      <c r="M107" s="35">
        <f t="shared" si="87"/>
        <v>31</v>
      </c>
      <c r="N107" s="35">
        <f t="shared" si="87"/>
        <v>30</v>
      </c>
      <c r="O107" s="51">
        <f>(((C106*C107)+(D106*D107)+(E106*E107)+(F106*F107)+(G106*G107)+(H106*H107)+(I106*I107)+(J106*J107)+(K106*K107)+(L106*L107)+(M106*M107)+(N106*N107))/$O$106)/(COUNT(C107:N107))</f>
        <v>30.40735567970205</v>
      </c>
    </row>
    <row r="108" spans="1:15" ht="15">
      <c r="A108" s="13"/>
      <c r="B108" s="2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9"/>
    </row>
    <row r="109" spans="1:15" ht="20.25">
      <c r="A109" s="37"/>
      <c r="B109" s="38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1"/>
    </row>
    <row r="110" spans="1:15" ht="15">
      <c r="A110" s="21"/>
      <c r="B110" s="13"/>
      <c r="C110" s="39" t="s">
        <v>31</v>
      </c>
      <c r="D110" s="39" t="s">
        <v>32</v>
      </c>
      <c r="E110" s="39" t="s">
        <v>47</v>
      </c>
      <c r="F110" s="39" t="s">
        <v>1</v>
      </c>
      <c r="G110" s="39" t="s">
        <v>2</v>
      </c>
      <c r="H110" s="39" t="s">
        <v>3</v>
      </c>
      <c r="I110" s="39" t="s">
        <v>4</v>
      </c>
      <c r="J110" s="39" t="s">
        <v>27</v>
      </c>
      <c r="K110" s="39" t="s">
        <v>28</v>
      </c>
      <c r="L110" s="39" t="s">
        <v>29</v>
      </c>
      <c r="M110" s="39" t="s">
        <v>30</v>
      </c>
      <c r="N110" s="39" t="s">
        <v>40</v>
      </c>
      <c r="O110" s="40" t="s">
        <v>26</v>
      </c>
    </row>
    <row r="111" spans="1:15" ht="15">
      <c r="A111" s="13" t="s">
        <v>23</v>
      </c>
      <c r="B111" s="14" t="s">
        <v>6</v>
      </c>
      <c r="C111" s="41">
        <f>SUM(C117+C123+C129+C135+C141+C147+C153+C159+C165+C171)</f>
        <v>3574</v>
      </c>
      <c r="D111" s="41">
        <f aca="true" t="shared" si="88" ref="D111:N113">SUM(D117+D123+D129+D135+D141+D147+D153+D159+D165+D171)</f>
        <v>3572</v>
      </c>
      <c r="E111" s="41">
        <f>SUM(E117+E123+E129+E135+E141+E147+E153+E159+E165+E171)</f>
        <v>3573</v>
      </c>
      <c r="F111" s="41">
        <f t="shared" si="88"/>
        <v>3558</v>
      </c>
      <c r="G111" s="41">
        <f t="shared" si="88"/>
        <v>3560</v>
      </c>
      <c r="H111" s="41">
        <f t="shared" si="88"/>
        <v>3571</v>
      </c>
      <c r="I111" s="41">
        <f t="shared" si="88"/>
        <v>3569</v>
      </c>
      <c r="J111" s="41">
        <f t="shared" si="88"/>
        <v>3561</v>
      </c>
      <c r="K111" s="41">
        <f t="shared" si="88"/>
        <v>3551</v>
      </c>
      <c r="L111" s="41">
        <f t="shared" si="88"/>
        <v>3543</v>
      </c>
      <c r="M111" s="41">
        <f t="shared" si="88"/>
        <v>3635</v>
      </c>
      <c r="N111" s="41">
        <f t="shared" si="88"/>
        <v>3637</v>
      </c>
      <c r="O111" s="16">
        <f>SUM(C111:N111)</f>
        <v>42904</v>
      </c>
    </row>
    <row r="112" spans="1:15" ht="15">
      <c r="A112" s="13" t="s">
        <v>23</v>
      </c>
      <c r="B112" s="14" t="s">
        <v>7</v>
      </c>
      <c r="C112" s="42">
        <f>SUM(C118+C124+C130+C136+C142+C148+C154+C160+C166+C172)</f>
        <v>166184722.86</v>
      </c>
      <c r="D112" s="42">
        <f t="shared" si="88"/>
        <v>166770714.09</v>
      </c>
      <c r="E112" s="42">
        <f>SUM(E118+E124+E130+E136+E142+E148+E154+E160+E166+E172)</f>
        <v>153620864.16000003</v>
      </c>
      <c r="F112" s="42">
        <f t="shared" si="88"/>
        <v>152075173.93</v>
      </c>
      <c r="G112" s="42">
        <f t="shared" si="88"/>
        <v>131655462.03999999</v>
      </c>
      <c r="H112" s="42">
        <f t="shared" si="88"/>
        <v>130681928.99</v>
      </c>
      <c r="I112" s="42">
        <f t="shared" si="88"/>
        <v>132671609.81</v>
      </c>
      <c r="J112" s="42">
        <f t="shared" si="88"/>
        <v>125156584.72</v>
      </c>
      <c r="K112" s="42">
        <f t="shared" si="88"/>
        <v>157201514.91</v>
      </c>
      <c r="L112" s="42">
        <f t="shared" si="88"/>
        <v>142301635.52999997</v>
      </c>
      <c r="M112" s="42">
        <f t="shared" si="88"/>
        <v>157558716.88</v>
      </c>
      <c r="N112" s="42">
        <f t="shared" si="88"/>
        <v>159467114.4</v>
      </c>
      <c r="O112" s="18">
        <f>SUM(C112:N112)</f>
        <v>1775346042.3200002</v>
      </c>
    </row>
    <row r="113" spans="1:15" ht="15">
      <c r="A113" s="13" t="s">
        <v>23</v>
      </c>
      <c r="B113" s="14" t="s">
        <v>0</v>
      </c>
      <c r="C113" s="42">
        <f>SUM(C119+C125+C131+C137+C143+C149+C155+C161+C167+C173)</f>
        <v>10788096.700000001</v>
      </c>
      <c r="D113" s="42">
        <f t="shared" si="88"/>
        <v>10476290.419999998</v>
      </c>
      <c r="E113" s="42">
        <f>SUM(E119+E125+E131+E137+E143+E149+E155+E161+E167+E173)</f>
        <v>9977991.66</v>
      </c>
      <c r="F113" s="42">
        <f t="shared" si="88"/>
        <v>9575175.350000001</v>
      </c>
      <c r="G113" s="42">
        <f t="shared" si="88"/>
        <v>8142278.52</v>
      </c>
      <c r="H113" s="42">
        <f t="shared" si="88"/>
        <v>8267160.4799999995</v>
      </c>
      <c r="I113" s="42">
        <f t="shared" si="88"/>
        <v>8412321.23</v>
      </c>
      <c r="J113" s="42">
        <f t="shared" si="88"/>
        <v>8067419.85</v>
      </c>
      <c r="K113" s="42">
        <f t="shared" si="88"/>
        <v>10232939.059999999</v>
      </c>
      <c r="L113" s="42">
        <f t="shared" si="88"/>
        <v>9258336.049999997</v>
      </c>
      <c r="M113" s="42">
        <f t="shared" si="88"/>
        <v>10244385.500000002</v>
      </c>
      <c r="N113" s="42">
        <f t="shared" si="88"/>
        <v>10230835.85</v>
      </c>
      <c r="O113" s="18">
        <f>SUM(C113:N113)</f>
        <v>113673230.66999997</v>
      </c>
    </row>
    <row r="114" spans="1:15" ht="15">
      <c r="A114" s="13" t="s">
        <v>23</v>
      </c>
      <c r="B114" s="14" t="s">
        <v>8</v>
      </c>
      <c r="C114" s="42">
        <f aca="true" t="shared" si="89" ref="C114:N114">SUM(C113/C111/C215)</f>
        <v>97.37076646749826</v>
      </c>
      <c r="D114" s="42">
        <f t="shared" si="89"/>
        <v>94.60942112487807</v>
      </c>
      <c r="E114" s="42">
        <f t="shared" si="89"/>
        <v>93.08696389588582</v>
      </c>
      <c r="F114" s="42">
        <f t="shared" si="89"/>
        <v>86.81186739560103</v>
      </c>
      <c r="G114" s="42">
        <f t="shared" si="89"/>
        <v>76.23856292134832</v>
      </c>
      <c r="H114" s="42">
        <f t="shared" si="89"/>
        <v>74.68008852675223</v>
      </c>
      <c r="I114" s="42">
        <f t="shared" si="89"/>
        <v>76.03395936333482</v>
      </c>
      <c r="J114" s="42">
        <f t="shared" si="89"/>
        <v>80.91045703454085</v>
      </c>
      <c r="K114" s="42">
        <f t="shared" si="89"/>
        <v>92.95826763928379</v>
      </c>
      <c r="L114" s="42">
        <f t="shared" si="89"/>
        <v>87.10448819268036</v>
      </c>
      <c r="M114" s="42">
        <f t="shared" si="89"/>
        <v>90.9117051959001</v>
      </c>
      <c r="N114" s="42">
        <f t="shared" si="89"/>
        <v>93.76625286408212</v>
      </c>
      <c r="O114" s="19">
        <f>SUM(O113/O111/O215)</f>
        <v>87.10614637840708</v>
      </c>
    </row>
    <row r="115" spans="1:15" ht="15">
      <c r="A115" s="13" t="s">
        <v>23</v>
      </c>
      <c r="B115" s="14" t="s">
        <v>9</v>
      </c>
      <c r="C115" s="20">
        <f>SUM(C113/C112)</f>
        <v>0.06491629624155212</v>
      </c>
      <c r="D115" s="20">
        <f aca="true" t="shared" si="90" ref="D115:N115">SUM(D113/D112)</f>
        <v>0.0628185258854641</v>
      </c>
      <c r="E115" s="20">
        <f>SUM(E113/E112)</f>
        <v>0.06495206048058465</v>
      </c>
      <c r="F115" s="20">
        <f t="shared" si="90"/>
        <v>0.06296343513904144</v>
      </c>
      <c r="G115" s="20">
        <f t="shared" si="90"/>
        <v>0.06184535296778029</v>
      </c>
      <c r="H115" s="20">
        <f t="shared" si="90"/>
        <v>0.06326169611892259</v>
      </c>
      <c r="I115" s="20">
        <f t="shared" si="90"/>
        <v>0.0634070939671822</v>
      </c>
      <c r="J115" s="20">
        <f t="shared" si="90"/>
        <v>0.0644586129291432</v>
      </c>
      <c r="K115" s="20">
        <f t="shared" si="90"/>
        <v>0.06509440488444718</v>
      </c>
      <c r="L115" s="20">
        <f t="shared" si="90"/>
        <v>0.06506134673377073</v>
      </c>
      <c r="M115" s="20">
        <f t="shared" si="90"/>
        <v>0.06501947783569689</v>
      </c>
      <c r="N115" s="20">
        <f t="shared" si="90"/>
        <v>0.06415639919549457</v>
      </c>
      <c r="O115" s="20">
        <f>SUM(O113/O112)</f>
        <v>0.0640287740870243</v>
      </c>
    </row>
    <row r="116" spans="1:15" ht="15">
      <c r="A116" s="21"/>
      <c r="B116" s="22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3"/>
    </row>
    <row r="117" spans="1:15" ht="15">
      <c r="A117" s="13" t="s">
        <v>23</v>
      </c>
      <c r="B117" s="24" t="s">
        <v>33</v>
      </c>
      <c r="C117" s="41">
        <v>1930</v>
      </c>
      <c r="D117" s="41">
        <v>1925</v>
      </c>
      <c r="E117" s="41">
        <v>1933</v>
      </c>
      <c r="F117" s="41">
        <v>1922</v>
      </c>
      <c r="G117" s="41">
        <v>1925</v>
      </c>
      <c r="H117" s="41">
        <v>1919</v>
      </c>
      <c r="I117" s="41">
        <v>1917</v>
      </c>
      <c r="J117" s="41">
        <v>1910</v>
      </c>
      <c r="K117" s="41">
        <v>1902</v>
      </c>
      <c r="L117" s="41">
        <v>1888</v>
      </c>
      <c r="M117" s="41">
        <v>1941</v>
      </c>
      <c r="N117" s="41">
        <v>2008</v>
      </c>
      <c r="O117" s="16">
        <f>SUM(C117:N117)</f>
        <v>23120</v>
      </c>
    </row>
    <row r="118" spans="1:15" ht="15">
      <c r="A118" s="13" t="s">
        <v>23</v>
      </c>
      <c r="B118" s="14" t="s">
        <v>7</v>
      </c>
      <c r="C118" s="42">
        <v>73259830.84</v>
      </c>
      <c r="D118" s="42">
        <v>73162940.46</v>
      </c>
      <c r="E118" s="42">
        <v>68871813.67</v>
      </c>
      <c r="F118" s="42">
        <v>65802101.95</v>
      </c>
      <c r="G118" s="42">
        <v>56814477.54</v>
      </c>
      <c r="H118" s="42">
        <v>58026341.69</v>
      </c>
      <c r="I118" s="42">
        <v>59101361.87</v>
      </c>
      <c r="J118" s="42">
        <v>56551430.48</v>
      </c>
      <c r="K118" s="42">
        <v>71047250.65</v>
      </c>
      <c r="L118" s="42">
        <v>63099115.83</v>
      </c>
      <c r="M118" s="42">
        <v>71282728.56</v>
      </c>
      <c r="N118" s="42">
        <v>73450766.78</v>
      </c>
      <c r="O118" s="18">
        <f>SUM(C118:N118)</f>
        <v>790470160.3200002</v>
      </c>
    </row>
    <row r="119" spans="1:15" ht="15">
      <c r="A119" s="13" t="s">
        <v>23</v>
      </c>
      <c r="B119" s="14" t="s">
        <v>0</v>
      </c>
      <c r="C119" s="42">
        <v>6192312.87</v>
      </c>
      <c r="D119" s="42">
        <v>6053766.49</v>
      </c>
      <c r="E119" s="42">
        <v>5729864.19</v>
      </c>
      <c r="F119" s="42">
        <v>5483129.97</v>
      </c>
      <c r="G119" s="42">
        <v>4600988.85</v>
      </c>
      <c r="H119" s="42">
        <v>4916687.88</v>
      </c>
      <c r="I119" s="42">
        <v>4916127.35</v>
      </c>
      <c r="J119" s="42">
        <v>4803735.71</v>
      </c>
      <c r="K119" s="42">
        <v>5969621.24</v>
      </c>
      <c r="L119" s="42">
        <v>5352055.02</v>
      </c>
      <c r="M119" s="42">
        <v>5923914.48</v>
      </c>
      <c r="N119" s="42">
        <v>5968556.06</v>
      </c>
      <c r="O119" s="18">
        <f>SUM(C119:N119)</f>
        <v>65910760.11</v>
      </c>
    </row>
    <row r="120" spans="1:15" ht="15">
      <c r="A120" s="13" t="s">
        <v>23</v>
      </c>
      <c r="B120" s="14" t="s">
        <v>8</v>
      </c>
      <c r="C120" s="42">
        <v>103.49846013705499</v>
      </c>
      <c r="D120" s="42">
        <v>101.4456051948052</v>
      </c>
      <c r="E120" s="42">
        <v>98.80779772374548</v>
      </c>
      <c r="F120" s="42">
        <v>92.02661827397536</v>
      </c>
      <c r="G120" s="42">
        <v>79.6708025974026</v>
      </c>
      <c r="H120" s="42">
        <v>82.64868933752457</v>
      </c>
      <c r="I120" s="42">
        <v>82.72548420751511</v>
      </c>
      <c r="J120" s="42">
        <v>89.82303122662677</v>
      </c>
      <c r="K120" s="42">
        <v>101.24522980902955</v>
      </c>
      <c r="L120" s="42">
        <v>94.4924968220339</v>
      </c>
      <c r="M120" s="42">
        <v>98.45132173306078</v>
      </c>
      <c r="N120" s="42">
        <v>99.07961586985391</v>
      </c>
      <c r="O120" s="19">
        <f>SUM(O119/O117/O215)</f>
        <v>93.72530707209556</v>
      </c>
    </row>
    <row r="121" spans="1:15" ht="15">
      <c r="A121" s="13" t="s">
        <v>23</v>
      </c>
      <c r="B121" s="14" t="s">
        <v>9</v>
      </c>
      <c r="C121" s="45">
        <v>8.452535037275824</v>
      </c>
      <c r="D121" s="45">
        <v>8.274361926868897</v>
      </c>
      <c r="E121" s="45">
        <v>8.319606940300284</v>
      </c>
      <c r="F121" s="45">
        <v>8.332758084485477</v>
      </c>
      <c r="G121" s="45">
        <v>8.098268345001838</v>
      </c>
      <c r="H121" s="45">
        <v>8.473199820638218</v>
      </c>
      <c r="I121" s="45">
        <v>8.318128710491589</v>
      </c>
      <c r="J121" s="45">
        <v>8.49445481613218</v>
      </c>
      <c r="K121" s="45">
        <v>8.402325474082225</v>
      </c>
      <c r="L121" s="45">
        <v>8.481981006547489</v>
      </c>
      <c r="M121" s="45">
        <v>8.31044854717329</v>
      </c>
      <c r="N121" s="45">
        <v>8.125927504442588</v>
      </c>
      <c r="O121" s="20">
        <f>SUM(O119/O118)</f>
        <v>0.08338171814520846</v>
      </c>
    </row>
    <row r="122" spans="1:15" ht="15">
      <c r="A122" s="21"/>
      <c r="B122" s="22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3"/>
    </row>
    <row r="123" spans="1:15" ht="15">
      <c r="A123" s="13" t="s">
        <v>23</v>
      </c>
      <c r="B123" s="24" t="s">
        <v>10</v>
      </c>
      <c r="C123" s="41">
        <v>184</v>
      </c>
      <c r="D123" s="41">
        <v>185</v>
      </c>
      <c r="E123" s="41">
        <v>185</v>
      </c>
      <c r="F123" s="41">
        <v>185</v>
      </c>
      <c r="G123" s="41">
        <v>189</v>
      </c>
      <c r="H123" s="41">
        <v>188</v>
      </c>
      <c r="I123" s="41">
        <v>188</v>
      </c>
      <c r="J123" s="41">
        <v>188</v>
      </c>
      <c r="K123" s="41">
        <v>192</v>
      </c>
      <c r="L123" s="41">
        <v>192</v>
      </c>
      <c r="M123" s="41">
        <v>192</v>
      </c>
      <c r="N123" s="41">
        <v>190</v>
      </c>
      <c r="O123" s="27">
        <f>SUM(C123:N123)</f>
        <v>2258</v>
      </c>
    </row>
    <row r="124" spans="1:15" ht="15">
      <c r="A124" s="13" t="s">
        <v>23</v>
      </c>
      <c r="B124" s="14" t="s">
        <v>7</v>
      </c>
      <c r="C124" s="42">
        <v>5521135.05</v>
      </c>
      <c r="D124" s="42">
        <v>5395761.45</v>
      </c>
      <c r="E124" s="42">
        <v>5120141.65</v>
      </c>
      <c r="F124" s="42">
        <v>4798717.45</v>
      </c>
      <c r="G124" s="42">
        <v>4218608.35</v>
      </c>
      <c r="H124" s="42">
        <v>4364092.65</v>
      </c>
      <c r="I124" s="42">
        <v>4251477.9</v>
      </c>
      <c r="J124" s="42">
        <v>3940423.2</v>
      </c>
      <c r="K124" s="42">
        <v>4983764.3</v>
      </c>
      <c r="L124" s="42">
        <v>4533399.35</v>
      </c>
      <c r="M124" s="42">
        <v>4633069.55</v>
      </c>
      <c r="N124" s="42">
        <v>4700223.55</v>
      </c>
      <c r="O124" s="19">
        <f>SUM(C124:N124)</f>
        <v>56460814.449999996</v>
      </c>
    </row>
    <row r="125" spans="1:15" ht="15">
      <c r="A125" s="13" t="s">
        <v>23</v>
      </c>
      <c r="B125" s="14" t="s">
        <v>0</v>
      </c>
      <c r="C125" s="42">
        <v>376696.61</v>
      </c>
      <c r="D125" s="42">
        <v>333070.18</v>
      </c>
      <c r="E125" s="42">
        <v>388827.86</v>
      </c>
      <c r="F125" s="42">
        <v>348971.05</v>
      </c>
      <c r="G125" s="42">
        <v>289076.64</v>
      </c>
      <c r="H125" s="42">
        <v>268184.33</v>
      </c>
      <c r="I125" s="42">
        <v>286334.84</v>
      </c>
      <c r="J125" s="42">
        <v>240589.59</v>
      </c>
      <c r="K125" s="42">
        <v>341323.43</v>
      </c>
      <c r="L125" s="42">
        <v>322194.43</v>
      </c>
      <c r="M125" s="42">
        <v>309913.61</v>
      </c>
      <c r="N125" s="42">
        <v>334257.64</v>
      </c>
      <c r="O125" s="19">
        <f>SUM(C125:N125)</f>
        <v>3839440.21</v>
      </c>
    </row>
    <row r="126" spans="1:15" ht="15">
      <c r="A126" s="13" t="s">
        <v>23</v>
      </c>
      <c r="B126" s="14" t="s">
        <v>8</v>
      </c>
      <c r="C126" s="42">
        <v>66.0407801542777</v>
      </c>
      <c r="D126" s="42">
        <v>58.07675326939843</v>
      </c>
      <c r="E126" s="42">
        <v>70.05907387387387</v>
      </c>
      <c r="F126" s="42">
        <v>60.84935483870968</v>
      </c>
      <c r="G126" s="42">
        <v>50.98353439153439</v>
      </c>
      <c r="H126" s="42">
        <v>46.01652882635552</v>
      </c>
      <c r="I126" s="42">
        <v>49.13089224433768</v>
      </c>
      <c r="J126" s="42">
        <v>45.70470934650456</v>
      </c>
      <c r="K126" s="42">
        <v>57.34600638440859</v>
      </c>
      <c r="L126" s="42">
        <v>55.93653298611112</v>
      </c>
      <c r="M126" s="42">
        <v>52.0688188844086</v>
      </c>
      <c r="N126" s="42">
        <v>58.64169122807019</v>
      </c>
      <c r="O126" s="19">
        <f>SUM(O125/O123/O215)</f>
        <v>55.90264450295449</v>
      </c>
    </row>
    <row r="127" spans="1:15" ht="15">
      <c r="A127" s="13" t="s">
        <v>23</v>
      </c>
      <c r="B127" s="14" t="s">
        <v>9</v>
      </c>
      <c r="C127" s="45">
        <v>6.8228110087616844</v>
      </c>
      <c r="D127" s="45">
        <v>6.17281143887486</v>
      </c>
      <c r="E127" s="45">
        <v>7.59408404257722</v>
      </c>
      <c r="F127" s="45">
        <v>7.272173317893513</v>
      </c>
      <c r="G127" s="45">
        <v>6.85241710100915</v>
      </c>
      <c r="H127" s="45">
        <v>6.145248314102589</v>
      </c>
      <c r="I127" s="45">
        <v>6.734948334084013</v>
      </c>
      <c r="J127" s="45">
        <v>6.105678953468754</v>
      </c>
      <c r="K127" s="45">
        <v>6.848707311459333</v>
      </c>
      <c r="L127" s="45">
        <v>7.107126575998649</v>
      </c>
      <c r="M127" s="45">
        <v>6.689163774802386</v>
      </c>
      <c r="N127" s="45">
        <v>7.111526429418449</v>
      </c>
      <c r="O127" s="20">
        <f>SUM(O125/O124)</f>
        <v>0.06800185663988416</v>
      </c>
    </row>
    <row r="128" spans="1:15" ht="15">
      <c r="A128" s="21"/>
      <c r="B128" s="22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3"/>
    </row>
    <row r="129" spans="1:15" ht="15">
      <c r="A129" s="13" t="s">
        <v>23</v>
      </c>
      <c r="B129" s="24" t="s">
        <v>11</v>
      </c>
      <c r="C129" s="41">
        <v>3</v>
      </c>
      <c r="D129" s="41">
        <v>3</v>
      </c>
      <c r="E129" s="41">
        <v>3</v>
      </c>
      <c r="F129" s="41">
        <v>3</v>
      </c>
      <c r="G129" s="41">
        <v>7</v>
      </c>
      <c r="H129" s="41">
        <v>7</v>
      </c>
      <c r="I129" s="41">
        <v>7</v>
      </c>
      <c r="J129" s="41">
        <v>7</v>
      </c>
      <c r="K129" s="41">
        <v>2</v>
      </c>
      <c r="L129" s="41">
        <v>2</v>
      </c>
      <c r="M129" s="41">
        <v>3</v>
      </c>
      <c r="N129" s="41">
        <v>3</v>
      </c>
      <c r="O129" s="27">
        <f>SUM(C129:N129)</f>
        <v>50</v>
      </c>
    </row>
    <row r="130" spans="1:15" ht="15">
      <c r="A130" s="13" t="s">
        <v>23</v>
      </c>
      <c r="B130" s="14" t="s">
        <v>7</v>
      </c>
      <c r="C130" s="42">
        <v>176684.5</v>
      </c>
      <c r="D130" s="42">
        <v>133411.3</v>
      </c>
      <c r="E130" s="42">
        <v>90189.5</v>
      </c>
      <c r="F130" s="42">
        <v>109686.5</v>
      </c>
      <c r="G130" s="42">
        <v>76636.40000000001</v>
      </c>
      <c r="H130" s="42">
        <v>185407.7</v>
      </c>
      <c r="I130" s="42">
        <v>74926</v>
      </c>
      <c r="J130" s="42">
        <v>199945.1</v>
      </c>
      <c r="K130" s="42">
        <v>77608.7</v>
      </c>
      <c r="L130" s="42">
        <v>209865.8</v>
      </c>
      <c r="M130" s="42">
        <v>173514</v>
      </c>
      <c r="N130" s="42">
        <v>1261932.5</v>
      </c>
      <c r="O130" s="19">
        <f>SUM(C130:N130)</f>
        <v>2769808</v>
      </c>
    </row>
    <row r="131" spans="1:15" ht="15">
      <c r="A131" s="13" t="s">
        <v>23</v>
      </c>
      <c r="B131" s="14" t="s">
        <v>0</v>
      </c>
      <c r="C131" s="42">
        <v>14437.96</v>
      </c>
      <c r="D131" s="42">
        <v>9838.460000000001</v>
      </c>
      <c r="E131" s="42">
        <v>10816.32</v>
      </c>
      <c r="F131" s="42">
        <v>10381.7</v>
      </c>
      <c r="G131" s="42">
        <v>-202.69</v>
      </c>
      <c r="H131" s="42">
        <v>15779.33</v>
      </c>
      <c r="I131" s="42">
        <v>9492.75</v>
      </c>
      <c r="J131" s="42">
        <v>22807.85</v>
      </c>
      <c r="K131" s="42">
        <v>8792.380000000001</v>
      </c>
      <c r="L131" s="42">
        <v>9522.68</v>
      </c>
      <c r="M131" s="42">
        <v>-7159.1</v>
      </c>
      <c r="N131" s="42">
        <v>59288.48</v>
      </c>
      <c r="O131" s="19">
        <f>SUM(C131:N131)</f>
        <v>163796.12</v>
      </c>
    </row>
    <row r="132" spans="1:15" ht="15">
      <c r="A132" s="13" t="s">
        <v>23</v>
      </c>
      <c r="B132" s="14" t="s">
        <v>8</v>
      </c>
      <c r="C132" s="42">
        <v>155.24688172043008</v>
      </c>
      <c r="D132" s="42">
        <v>105.7898924731183</v>
      </c>
      <c r="E132" s="42">
        <v>120.18133333333333</v>
      </c>
      <c r="F132" s="42">
        <v>111.63118279569893</v>
      </c>
      <c r="G132" s="42">
        <v>-0.9651904761904762</v>
      </c>
      <c r="H132" s="42">
        <v>72.7158064516129</v>
      </c>
      <c r="I132" s="42">
        <v>43.745391705069125</v>
      </c>
      <c r="J132" s="42">
        <v>116.36658163265307</v>
      </c>
      <c r="K132" s="42">
        <v>141.81258064516132</v>
      </c>
      <c r="L132" s="42">
        <v>158.71133333333333</v>
      </c>
      <c r="M132" s="42">
        <v>-76.97956989247311</v>
      </c>
      <c r="N132" s="42">
        <v>658.760888888889</v>
      </c>
      <c r="O132" s="19">
        <f>SUM(O131/O129/O215)</f>
        <v>107.70155835616438</v>
      </c>
    </row>
    <row r="133" spans="1:15" ht="15">
      <c r="A133" s="13" t="s">
        <v>23</v>
      </c>
      <c r="B133" s="14" t="s">
        <v>9</v>
      </c>
      <c r="C133" s="45">
        <v>8.171605319085716</v>
      </c>
      <c r="D133" s="45">
        <v>7.374532741979129</v>
      </c>
      <c r="E133" s="45">
        <v>11.992881654738078</v>
      </c>
      <c r="F133" s="45">
        <v>9.464884010338556</v>
      </c>
      <c r="G133" s="45">
        <v>-0.2644826740295734</v>
      </c>
      <c r="H133" s="45">
        <v>8.51061201881044</v>
      </c>
      <c r="I133" s="45">
        <v>12.669500573899581</v>
      </c>
      <c r="J133" s="45">
        <v>11.40705623693704</v>
      </c>
      <c r="K133" s="45">
        <v>11.32911645215034</v>
      </c>
      <c r="L133" s="45">
        <v>4.537509208265472</v>
      </c>
      <c r="M133" s="45">
        <v>-4.125949491107346</v>
      </c>
      <c r="N133" s="45">
        <v>4.698229104964014</v>
      </c>
      <c r="O133" s="20">
        <f>SUM(O131/O130)</f>
        <v>0.05913627226147083</v>
      </c>
    </row>
    <row r="134" spans="1:15" ht="15">
      <c r="A134" s="21"/>
      <c r="B134" s="22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3"/>
    </row>
    <row r="135" spans="1:15" ht="15">
      <c r="A135" s="13" t="s">
        <v>23</v>
      </c>
      <c r="B135" s="24" t="s">
        <v>12</v>
      </c>
      <c r="C135" s="41">
        <v>302</v>
      </c>
      <c r="D135" s="41">
        <v>303</v>
      </c>
      <c r="E135" s="41">
        <v>300</v>
      </c>
      <c r="F135" s="41">
        <v>299</v>
      </c>
      <c r="G135" s="41">
        <v>302</v>
      </c>
      <c r="H135" s="41">
        <v>288</v>
      </c>
      <c r="I135" s="41">
        <v>287</v>
      </c>
      <c r="J135" s="41">
        <v>284</v>
      </c>
      <c r="K135" s="41">
        <v>277</v>
      </c>
      <c r="L135" s="41">
        <v>277</v>
      </c>
      <c r="M135" s="41">
        <v>281</v>
      </c>
      <c r="N135" s="41">
        <v>282</v>
      </c>
      <c r="O135" s="27">
        <f>SUM(C135:N135)</f>
        <v>3482</v>
      </c>
    </row>
    <row r="136" spans="1:15" ht="15">
      <c r="A136" s="13" t="s">
        <v>23</v>
      </c>
      <c r="B136" s="14" t="s">
        <v>7</v>
      </c>
      <c r="C136" s="42">
        <v>14052684.5</v>
      </c>
      <c r="D136" s="42">
        <v>13862565.25</v>
      </c>
      <c r="E136" s="42">
        <v>12494681.75</v>
      </c>
      <c r="F136" s="42">
        <v>12199824.25</v>
      </c>
      <c r="G136" s="42">
        <v>11310213.25</v>
      </c>
      <c r="H136" s="42">
        <v>10650409.5</v>
      </c>
      <c r="I136" s="42">
        <v>10775469.5</v>
      </c>
      <c r="J136" s="42">
        <v>10171091.5</v>
      </c>
      <c r="K136" s="42">
        <v>12615030.25</v>
      </c>
      <c r="L136" s="42">
        <v>10629105</v>
      </c>
      <c r="M136" s="42">
        <v>11829298.5</v>
      </c>
      <c r="N136" s="42">
        <v>11935536.25</v>
      </c>
      <c r="O136" s="19">
        <f>SUM(C136:N136)</f>
        <v>142525909.5</v>
      </c>
    </row>
    <row r="137" spans="1:15" ht="15">
      <c r="A137" s="13" t="s">
        <v>23</v>
      </c>
      <c r="B137" s="14" t="s">
        <v>0</v>
      </c>
      <c r="C137" s="42">
        <v>688565.35</v>
      </c>
      <c r="D137" s="42">
        <v>736380.29</v>
      </c>
      <c r="E137" s="42">
        <v>596338.45</v>
      </c>
      <c r="F137" s="42">
        <v>636207.91</v>
      </c>
      <c r="G137" s="42">
        <v>508942.21</v>
      </c>
      <c r="H137" s="42">
        <v>471242.5</v>
      </c>
      <c r="I137" s="42">
        <v>490970.97</v>
      </c>
      <c r="J137" s="42">
        <v>460748.04</v>
      </c>
      <c r="K137" s="42">
        <v>630763.64</v>
      </c>
      <c r="L137" s="42">
        <v>488398.06</v>
      </c>
      <c r="M137" s="42">
        <v>546050.88</v>
      </c>
      <c r="N137" s="42">
        <v>615341.38</v>
      </c>
      <c r="O137" s="19">
        <f>SUM(C137:N137)</f>
        <v>6869949.679999999</v>
      </c>
    </row>
    <row r="138" spans="1:15" ht="15">
      <c r="A138" s="13" t="s">
        <v>23</v>
      </c>
      <c r="B138" s="14" t="s">
        <v>8</v>
      </c>
      <c r="C138" s="42">
        <v>73.54895855586413</v>
      </c>
      <c r="D138" s="42">
        <v>78.39670925157031</v>
      </c>
      <c r="E138" s="42">
        <v>66.25982777777777</v>
      </c>
      <c r="F138" s="42">
        <v>68.63824684431978</v>
      </c>
      <c r="G138" s="42">
        <v>56.174636865342165</v>
      </c>
      <c r="H138" s="42">
        <v>52.78253808243728</v>
      </c>
      <c r="I138" s="42">
        <v>55.183878835562545</v>
      </c>
      <c r="J138" s="42">
        <v>57.941151911468815</v>
      </c>
      <c r="K138" s="42">
        <v>73.45564690811692</v>
      </c>
      <c r="L138" s="42">
        <v>58.77232972322504</v>
      </c>
      <c r="M138" s="42">
        <v>62.68521180117093</v>
      </c>
      <c r="N138" s="42">
        <v>72.73538770685578</v>
      </c>
      <c r="O138" s="19">
        <f>SUM(O137/O135/O215)</f>
        <v>64.8654104946771</v>
      </c>
    </row>
    <row r="139" spans="1:15" ht="15">
      <c r="A139" s="13" t="s">
        <v>23</v>
      </c>
      <c r="B139" s="14" t="s">
        <v>9</v>
      </c>
      <c r="C139" s="45">
        <v>4.899884787138002</v>
      </c>
      <c r="D139" s="45">
        <v>5.312005943488706</v>
      </c>
      <c r="E139" s="45">
        <v>4.772738209198486</v>
      </c>
      <c r="F139" s="45">
        <v>5.214894058822199</v>
      </c>
      <c r="G139" s="45">
        <v>4.499846278318404</v>
      </c>
      <c r="H139" s="45">
        <v>4.424642075969004</v>
      </c>
      <c r="I139" s="45">
        <v>4.556376592221805</v>
      </c>
      <c r="J139" s="45">
        <v>4.529976355045081</v>
      </c>
      <c r="K139" s="45">
        <v>5.000096135322386</v>
      </c>
      <c r="L139" s="45">
        <v>4.5949123656225055</v>
      </c>
      <c r="M139" s="45">
        <v>4.616088434998914</v>
      </c>
      <c r="N139" s="45">
        <v>5.155540288355288</v>
      </c>
      <c r="O139" s="20">
        <f>SUM(O137/O136)</f>
        <v>0.04820140916203028</v>
      </c>
    </row>
    <row r="140" spans="1:15" ht="15">
      <c r="A140" s="21"/>
      <c r="B140" s="22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3"/>
    </row>
    <row r="141" spans="1:15" ht="15" customHeight="1">
      <c r="A141" s="13" t="s">
        <v>23</v>
      </c>
      <c r="B141" s="24" t="s">
        <v>13</v>
      </c>
      <c r="C141" s="41">
        <v>46</v>
      </c>
      <c r="D141" s="41">
        <v>46</v>
      </c>
      <c r="E141" s="41">
        <v>46</v>
      </c>
      <c r="F141" s="41">
        <v>46</v>
      </c>
      <c r="G141" s="41">
        <v>41</v>
      </c>
      <c r="H141" s="41">
        <v>39</v>
      </c>
      <c r="I141" s="41">
        <v>39</v>
      </c>
      <c r="J141" s="41">
        <v>39</v>
      </c>
      <c r="K141" s="41">
        <v>39</v>
      </c>
      <c r="L141" s="41">
        <v>39</v>
      </c>
      <c r="M141" s="41">
        <v>39</v>
      </c>
      <c r="N141" s="41">
        <v>39</v>
      </c>
      <c r="O141" s="27">
        <f>SUM(C141:N141)</f>
        <v>498</v>
      </c>
    </row>
    <row r="142" spans="1:15" ht="15" customHeight="1">
      <c r="A142" s="13" t="s">
        <v>23</v>
      </c>
      <c r="B142" s="14" t="s">
        <v>7</v>
      </c>
      <c r="C142" s="42">
        <v>1658815.5</v>
      </c>
      <c r="D142" s="42">
        <v>1553626</v>
      </c>
      <c r="E142" s="42">
        <v>1466415</v>
      </c>
      <c r="F142" s="42">
        <v>1510767.5</v>
      </c>
      <c r="G142" s="42">
        <v>1189223</v>
      </c>
      <c r="H142" s="42">
        <v>1062848.5</v>
      </c>
      <c r="I142" s="42">
        <v>1103202</v>
      </c>
      <c r="J142" s="42">
        <v>1125986</v>
      </c>
      <c r="K142" s="42">
        <v>1497567.5</v>
      </c>
      <c r="L142" s="42">
        <v>1221549.5</v>
      </c>
      <c r="M142" s="42">
        <v>1442660.5</v>
      </c>
      <c r="N142" s="42">
        <v>1385446</v>
      </c>
      <c r="O142" s="19">
        <f>SUM(C142:N142)</f>
        <v>16218107</v>
      </c>
    </row>
    <row r="143" spans="1:15" ht="15" customHeight="1">
      <c r="A143" s="13" t="s">
        <v>23</v>
      </c>
      <c r="B143" s="14" t="s">
        <v>0</v>
      </c>
      <c r="C143" s="42">
        <v>105320.78</v>
      </c>
      <c r="D143" s="42">
        <v>121977.31</v>
      </c>
      <c r="E143" s="42">
        <v>88224.98</v>
      </c>
      <c r="F143" s="42">
        <v>79141.49</v>
      </c>
      <c r="G143" s="42">
        <v>78159.86</v>
      </c>
      <c r="H143" s="42">
        <v>64325.06</v>
      </c>
      <c r="I143" s="42">
        <v>63063.44</v>
      </c>
      <c r="J143" s="42">
        <v>68807.84</v>
      </c>
      <c r="K143" s="42">
        <v>89466.93</v>
      </c>
      <c r="L143" s="42">
        <v>86627.67</v>
      </c>
      <c r="M143" s="42">
        <v>93551.63</v>
      </c>
      <c r="N143" s="42">
        <v>88514.12</v>
      </c>
      <c r="O143" s="19">
        <f>SUM(C143:N143)</f>
        <v>1027181.11</v>
      </c>
    </row>
    <row r="144" spans="1:15" ht="15" customHeight="1">
      <c r="A144" s="13" t="s">
        <v>23</v>
      </c>
      <c r="B144" s="14" t="s">
        <v>8</v>
      </c>
      <c r="C144" s="42">
        <v>73.85748948106591</v>
      </c>
      <c r="D144" s="42">
        <v>85.53808555399719</v>
      </c>
      <c r="E144" s="42">
        <v>63.93114492753623</v>
      </c>
      <c r="F144" s="42">
        <v>55.498941093969144</v>
      </c>
      <c r="G144" s="42">
        <v>63.54460162601627</v>
      </c>
      <c r="H144" s="42">
        <v>53.20517783291977</v>
      </c>
      <c r="I144" s="42">
        <v>52.16165425971878</v>
      </c>
      <c r="J144" s="42">
        <v>63.010842490842485</v>
      </c>
      <c r="K144" s="42">
        <v>74.00076923076924</v>
      </c>
      <c r="L144" s="42">
        <v>74.0407435897436</v>
      </c>
      <c r="M144" s="42">
        <v>77.37934656741109</v>
      </c>
      <c r="N144" s="42">
        <v>75.65309401709402</v>
      </c>
      <c r="O144" s="19">
        <f>SUM(O143/O141/O215)</f>
        <v>67.81192341970622</v>
      </c>
    </row>
    <row r="145" spans="1:15" ht="15" customHeight="1">
      <c r="A145" s="13" t="s">
        <v>23</v>
      </c>
      <c r="B145" s="14" t="s">
        <v>9</v>
      </c>
      <c r="C145" s="45">
        <v>6.349155768076679</v>
      </c>
      <c r="D145" s="45">
        <v>7.851137274994111</v>
      </c>
      <c r="E145" s="45">
        <v>6.016371900178326</v>
      </c>
      <c r="F145" s="45">
        <v>5.238495665282712</v>
      </c>
      <c r="G145" s="45">
        <v>6.572346818048422</v>
      </c>
      <c r="H145" s="45">
        <v>6.052138192790411</v>
      </c>
      <c r="I145" s="45">
        <v>5.716400079042642</v>
      </c>
      <c r="J145" s="45">
        <v>6.110896583083627</v>
      </c>
      <c r="K145" s="45">
        <v>5.974150080046476</v>
      </c>
      <c r="L145" s="45">
        <v>7.091621747624636</v>
      </c>
      <c r="M145" s="45">
        <v>6.484660112341053</v>
      </c>
      <c r="N145" s="45">
        <v>6.388853842011887</v>
      </c>
      <c r="O145" s="20">
        <f>SUM(O143/O142)</f>
        <v>0.06333545030871976</v>
      </c>
    </row>
    <row r="146" spans="1:15" ht="15">
      <c r="A146" s="21"/>
      <c r="B146" s="22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3"/>
    </row>
    <row r="147" spans="1:15" ht="15">
      <c r="A147" s="13" t="s">
        <v>23</v>
      </c>
      <c r="B147" s="24" t="s">
        <v>14</v>
      </c>
      <c r="C147" s="41">
        <v>478</v>
      </c>
      <c r="D147" s="41">
        <v>481</v>
      </c>
      <c r="E147" s="41">
        <v>479</v>
      </c>
      <c r="F147" s="41">
        <v>476</v>
      </c>
      <c r="G147" s="41">
        <v>470</v>
      </c>
      <c r="H147" s="41">
        <v>476</v>
      </c>
      <c r="I147" s="41">
        <v>475</v>
      </c>
      <c r="J147" s="41">
        <v>468</v>
      </c>
      <c r="K147" s="41">
        <v>468</v>
      </c>
      <c r="L147" s="41">
        <v>468</v>
      </c>
      <c r="M147" s="41">
        <v>486</v>
      </c>
      <c r="N147" s="41">
        <v>482</v>
      </c>
      <c r="O147" s="27">
        <f>SUM(C147:N147)</f>
        <v>5707</v>
      </c>
    </row>
    <row r="148" spans="1:15" ht="15">
      <c r="A148" s="13" t="s">
        <v>23</v>
      </c>
      <c r="B148" s="14" t="s">
        <v>7</v>
      </c>
      <c r="C148" s="42">
        <v>30296398.5</v>
      </c>
      <c r="D148" s="42">
        <v>32278096.78</v>
      </c>
      <c r="E148" s="42">
        <v>27015840.64</v>
      </c>
      <c r="F148" s="42">
        <v>28504598.74</v>
      </c>
      <c r="G148" s="42">
        <v>22511566.34</v>
      </c>
      <c r="H148" s="42">
        <v>23568310.97</v>
      </c>
      <c r="I148" s="42">
        <v>24869207.92</v>
      </c>
      <c r="J148" s="42">
        <v>23633979.19</v>
      </c>
      <c r="K148" s="42">
        <v>28558577.77</v>
      </c>
      <c r="L148" s="42">
        <v>25845286.16</v>
      </c>
      <c r="M148" s="42">
        <v>29673233.34</v>
      </c>
      <c r="N148" s="42">
        <v>30876119.98</v>
      </c>
      <c r="O148" s="19">
        <f>SUM(C148:N148)</f>
        <v>327631216.33</v>
      </c>
    </row>
    <row r="149" spans="1:15" ht="15">
      <c r="A149" s="13" t="s">
        <v>23</v>
      </c>
      <c r="B149" s="14" t="s">
        <v>0</v>
      </c>
      <c r="C149" s="42">
        <v>1523804.09</v>
      </c>
      <c r="D149" s="42">
        <v>1635239.95</v>
      </c>
      <c r="E149" s="42">
        <v>1482826.05</v>
      </c>
      <c r="F149" s="42">
        <v>1267070.82</v>
      </c>
      <c r="G149" s="42">
        <v>1186391.32</v>
      </c>
      <c r="H149" s="42">
        <v>1177987</v>
      </c>
      <c r="I149" s="42">
        <v>1180382.91</v>
      </c>
      <c r="J149" s="42">
        <v>1198576.56</v>
      </c>
      <c r="K149" s="42">
        <v>1458417.82</v>
      </c>
      <c r="L149" s="42">
        <v>1354976.18</v>
      </c>
      <c r="M149" s="42">
        <v>1400911.64</v>
      </c>
      <c r="N149" s="42">
        <v>1474664.03</v>
      </c>
      <c r="O149" s="19">
        <f>SUM(C149:N149)</f>
        <v>16341248.370000001</v>
      </c>
    </row>
    <row r="150" spans="1:15" ht="15">
      <c r="A150" s="13" t="s">
        <v>23</v>
      </c>
      <c r="B150" s="14" t="s">
        <v>8</v>
      </c>
      <c r="C150" s="42">
        <v>102.83466662167633</v>
      </c>
      <c r="D150" s="42">
        <v>109.66668566829858</v>
      </c>
      <c r="E150" s="42">
        <v>103.18900835073067</v>
      </c>
      <c r="F150" s="42">
        <v>85.86817701274057</v>
      </c>
      <c r="G150" s="42">
        <v>84.14122836879433</v>
      </c>
      <c r="H150" s="42">
        <v>79.83105177554893</v>
      </c>
      <c r="I150" s="42">
        <v>80.16182750424448</v>
      </c>
      <c r="J150" s="42">
        <v>91.4664652014652</v>
      </c>
      <c r="K150" s="42">
        <v>100.52507719878687</v>
      </c>
      <c r="L150" s="42">
        <v>96.50827492877494</v>
      </c>
      <c r="M150" s="42">
        <v>92.9849754413912</v>
      </c>
      <c r="N150" s="42">
        <v>101.98229806362379</v>
      </c>
      <c r="O150" s="19">
        <f>SUM(O149/O147/O215)</f>
        <v>94.13816747037404</v>
      </c>
    </row>
    <row r="151" spans="1:15" ht="15">
      <c r="A151" s="13" t="s">
        <v>23</v>
      </c>
      <c r="B151" s="14" t="s">
        <v>9</v>
      </c>
      <c r="C151" s="45">
        <v>5.029654234314353</v>
      </c>
      <c r="D151" s="45">
        <v>5.066097797355944</v>
      </c>
      <c r="E151" s="45">
        <v>5.488728149382511</v>
      </c>
      <c r="F151" s="45">
        <v>4.445145260795908</v>
      </c>
      <c r="G151" s="45">
        <v>5.270141144696553</v>
      </c>
      <c r="H151" s="45">
        <v>4.99818167495946</v>
      </c>
      <c r="I151" s="45">
        <v>4.746363108133924</v>
      </c>
      <c r="J151" s="45">
        <v>5.071412437001473</v>
      </c>
      <c r="K151" s="45">
        <v>5.1067592782299815</v>
      </c>
      <c r="L151" s="45">
        <v>5.242643364874239</v>
      </c>
      <c r="M151" s="45">
        <v>4.721129052396014</v>
      </c>
      <c r="N151" s="45">
        <v>4.7760665231098125</v>
      </c>
      <c r="O151" s="20">
        <f>SUM(O149/O148)</f>
        <v>0.04987695785843741</v>
      </c>
    </row>
    <row r="152" spans="1:15" ht="15">
      <c r="A152" s="21"/>
      <c r="B152" s="22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3"/>
    </row>
    <row r="153" spans="1:15" ht="15">
      <c r="A153" s="13" t="s">
        <v>23</v>
      </c>
      <c r="B153" s="24" t="s">
        <v>38</v>
      </c>
      <c r="C153" s="41">
        <v>4</v>
      </c>
      <c r="D153" s="41">
        <v>4</v>
      </c>
      <c r="E153" s="41">
        <v>4</v>
      </c>
      <c r="F153" s="41">
        <v>4</v>
      </c>
      <c r="G153" s="41">
        <v>4</v>
      </c>
      <c r="H153" s="41">
        <v>4</v>
      </c>
      <c r="I153" s="41">
        <v>4</v>
      </c>
      <c r="J153" s="41">
        <v>4</v>
      </c>
      <c r="K153" s="41">
        <v>4</v>
      </c>
      <c r="L153" s="41">
        <v>0</v>
      </c>
      <c r="M153" s="41">
        <v>0</v>
      </c>
      <c r="N153" s="41">
        <v>0</v>
      </c>
      <c r="O153" s="27">
        <f>SUM(C153:N153)</f>
        <v>36</v>
      </c>
    </row>
    <row r="154" spans="1:15" ht="15">
      <c r="A154" s="13" t="s">
        <v>23</v>
      </c>
      <c r="B154" s="14" t="s">
        <v>7</v>
      </c>
      <c r="C154" s="42">
        <v>78828</v>
      </c>
      <c r="D154" s="42">
        <v>131418</v>
      </c>
      <c r="E154" s="42">
        <v>67068</v>
      </c>
      <c r="F154" s="42">
        <v>78806</v>
      </c>
      <c r="G154" s="42">
        <v>60260</v>
      </c>
      <c r="H154" s="42">
        <v>69708</v>
      </c>
      <c r="I154" s="42">
        <v>107414</v>
      </c>
      <c r="J154" s="42">
        <v>115440</v>
      </c>
      <c r="K154" s="42">
        <v>52196</v>
      </c>
      <c r="L154" s="42">
        <v>0</v>
      </c>
      <c r="M154" s="42">
        <v>0</v>
      </c>
      <c r="N154" s="42">
        <v>0</v>
      </c>
      <c r="O154" s="19">
        <f>SUM(C154:N154)</f>
        <v>761138</v>
      </c>
    </row>
    <row r="155" spans="1:15" ht="15">
      <c r="A155" s="13" t="s">
        <v>23</v>
      </c>
      <c r="B155" s="14" t="s">
        <v>0</v>
      </c>
      <c r="C155" s="42">
        <v>13618.55</v>
      </c>
      <c r="D155" s="42">
        <v>2195.35</v>
      </c>
      <c r="E155" s="42">
        <v>4831.1900000000005</v>
      </c>
      <c r="F155" s="42">
        <v>6202.73</v>
      </c>
      <c r="G155" s="42">
        <v>5099.75</v>
      </c>
      <c r="H155" s="42">
        <v>2975.8</v>
      </c>
      <c r="I155" s="42">
        <v>-6503.99</v>
      </c>
      <c r="J155" s="42">
        <v>1678.25</v>
      </c>
      <c r="K155" s="42">
        <v>-4097.11</v>
      </c>
      <c r="L155" s="42">
        <v>0</v>
      </c>
      <c r="M155" s="42">
        <v>0</v>
      </c>
      <c r="N155" s="42">
        <v>0</v>
      </c>
      <c r="O155" s="19">
        <f>SUM(C155:N155)</f>
        <v>26000.520000000004</v>
      </c>
    </row>
    <row r="156" spans="1:15" ht="15">
      <c r="A156" s="13" t="s">
        <v>23</v>
      </c>
      <c r="B156" s="14" t="s">
        <v>8</v>
      </c>
      <c r="C156" s="42">
        <v>109.82701612903226</v>
      </c>
      <c r="D156" s="42">
        <v>17.704435483870967</v>
      </c>
      <c r="E156" s="42">
        <v>40.25991666666667</v>
      </c>
      <c r="F156" s="42">
        <v>50.02201612903225</v>
      </c>
      <c r="G156" s="42">
        <v>42.49791666666667</v>
      </c>
      <c r="H156" s="42">
        <v>23.998387096774195</v>
      </c>
      <c r="I156" s="42">
        <v>-52.45153225806452</v>
      </c>
      <c r="J156" s="42">
        <v>14.984375</v>
      </c>
      <c r="K156" s="42">
        <v>-33.041209677419346</v>
      </c>
      <c r="L156" s="42">
        <v>0</v>
      </c>
      <c r="M156" s="42">
        <v>0</v>
      </c>
      <c r="N156" s="42">
        <v>0</v>
      </c>
      <c r="O156" s="42">
        <f>SUM(O155/O153/O215)</f>
        <v>23.744767123287673</v>
      </c>
    </row>
    <row r="157" spans="1:15" ht="15">
      <c r="A157" s="13" t="s">
        <v>23</v>
      </c>
      <c r="B157" s="14" t="s">
        <v>9</v>
      </c>
      <c r="C157" s="45">
        <v>17.276285076368804</v>
      </c>
      <c r="D157" s="45">
        <v>1.6705093670577853</v>
      </c>
      <c r="E157" s="45">
        <v>7.203420409136997</v>
      </c>
      <c r="F157" s="45">
        <v>7.870885465573687</v>
      </c>
      <c r="G157" s="45">
        <v>8.462910720212413</v>
      </c>
      <c r="H157" s="45">
        <v>4.268950479141562</v>
      </c>
      <c r="I157" s="45">
        <v>-6.055067309661683</v>
      </c>
      <c r="J157" s="45">
        <v>1.453785516285516</v>
      </c>
      <c r="K157" s="45">
        <v>-7.849471223848569</v>
      </c>
      <c r="L157" s="45">
        <v>0</v>
      </c>
      <c r="M157" s="45">
        <v>0</v>
      </c>
      <c r="N157" s="45">
        <v>0</v>
      </c>
      <c r="O157" s="20">
        <f>SUM(O155/O154)</f>
        <v>0.03416006033071533</v>
      </c>
    </row>
    <row r="158" spans="1:15" ht="15">
      <c r="A158" s="21"/>
      <c r="B158" s="22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3"/>
    </row>
    <row r="159" spans="1:15" ht="15">
      <c r="A159" s="13" t="s">
        <v>23</v>
      </c>
      <c r="B159" s="24" t="s">
        <v>15</v>
      </c>
      <c r="C159" s="41">
        <v>41</v>
      </c>
      <c r="D159" s="41">
        <v>41</v>
      </c>
      <c r="E159" s="41">
        <v>41</v>
      </c>
      <c r="F159" s="41">
        <v>41</v>
      </c>
      <c r="G159" s="41">
        <v>43</v>
      </c>
      <c r="H159" s="41">
        <v>45</v>
      </c>
      <c r="I159" s="41">
        <v>45</v>
      </c>
      <c r="J159" s="41">
        <v>50</v>
      </c>
      <c r="K159" s="41">
        <v>45</v>
      </c>
      <c r="L159" s="41">
        <v>45</v>
      </c>
      <c r="M159" s="41">
        <v>47</v>
      </c>
      <c r="N159" s="41">
        <v>47</v>
      </c>
      <c r="O159" s="27">
        <f>SUM(C159:N159)</f>
        <v>531</v>
      </c>
    </row>
    <row r="160" spans="1:15" ht="15">
      <c r="A160" s="13" t="s">
        <v>23</v>
      </c>
      <c r="B160" s="14" t="s">
        <v>7</v>
      </c>
      <c r="C160" s="42">
        <v>3538845</v>
      </c>
      <c r="D160" s="42">
        <v>3826615</v>
      </c>
      <c r="E160" s="42">
        <v>4089920</v>
      </c>
      <c r="F160" s="42">
        <v>4050160</v>
      </c>
      <c r="G160" s="42">
        <v>3481440</v>
      </c>
      <c r="H160" s="42">
        <v>3263530</v>
      </c>
      <c r="I160" s="42">
        <v>3175865</v>
      </c>
      <c r="J160" s="42">
        <v>3005505</v>
      </c>
      <c r="K160" s="42">
        <v>4226115</v>
      </c>
      <c r="L160" s="42">
        <v>3903745</v>
      </c>
      <c r="M160" s="42">
        <v>4271281</v>
      </c>
      <c r="N160" s="42">
        <v>4655100</v>
      </c>
      <c r="O160" s="19">
        <f>SUM(C160:N160)</f>
        <v>45488121</v>
      </c>
    </row>
    <row r="161" spans="1:15" ht="15">
      <c r="A161" s="13" t="s">
        <v>23</v>
      </c>
      <c r="B161" s="14" t="s">
        <v>0</v>
      </c>
      <c r="C161" s="42">
        <v>152783.71</v>
      </c>
      <c r="D161" s="42">
        <v>204260.68</v>
      </c>
      <c r="E161" s="42">
        <v>153196.73</v>
      </c>
      <c r="F161" s="42">
        <v>206788.08</v>
      </c>
      <c r="G161" s="42">
        <v>207336.95</v>
      </c>
      <c r="H161" s="42">
        <v>81704.12</v>
      </c>
      <c r="I161" s="42">
        <v>232641.75</v>
      </c>
      <c r="J161" s="42">
        <v>149185.93</v>
      </c>
      <c r="K161" s="42">
        <v>212649</v>
      </c>
      <c r="L161" s="42">
        <v>167994.51</v>
      </c>
      <c r="M161" s="42">
        <v>235366.09</v>
      </c>
      <c r="N161" s="42">
        <v>219237.38</v>
      </c>
      <c r="O161" s="19">
        <f>SUM(C161:N161)</f>
        <v>2223144.93</v>
      </c>
    </row>
    <row r="162" spans="1:15" ht="15">
      <c r="A162" s="13" t="s">
        <v>23</v>
      </c>
      <c r="B162" s="14" t="s">
        <v>8</v>
      </c>
      <c r="C162" s="42">
        <v>120.20748229740362</v>
      </c>
      <c r="D162" s="42">
        <v>160.70863886703384</v>
      </c>
      <c r="E162" s="42">
        <v>124.55018699186991</v>
      </c>
      <c r="F162" s="42">
        <v>162.69715184893784</v>
      </c>
      <c r="G162" s="42">
        <v>160.72631782945737</v>
      </c>
      <c r="H162" s="42">
        <v>58.569261648745524</v>
      </c>
      <c r="I162" s="42">
        <v>166.76827956989248</v>
      </c>
      <c r="J162" s="42">
        <v>106.56137857142858</v>
      </c>
      <c r="K162" s="42">
        <v>152.43655913978492</v>
      </c>
      <c r="L162" s="42">
        <v>124.4403777777778</v>
      </c>
      <c r="M162" s="42">
        <v>161.54158544955388</v>
      </c>
      <c r="N162" s="42">
        <v>155.48750354609928</v>
      </c>
      <c r="O162" s="19">
        <f>SUM(O161/O159/O215)</f>
        <v>137.64537915022058</v>
      </c>
    </row>
    <row r="163" spans="1:15" ht="15">
      <c r="A163" s="13" t="s">
        <v>23</v>
      </c>
      <c r="B163" s="14" t="s">
        <v>9</v>
      </c>
      <c r="C163" s="45">
        <v>4.3173326325397126</v>
      </c>
      <c r="D163" s="45">
        <v>5.337894718961799</v>
      </c>
      <c r="E163" s="45">
        <v>3.7457145861043735</v>
      </c>
      <c r="F163" s="45">
        <v>5.105676812767891</v>
      </c>
      <c r="G163" s="45">
        <v>5.955493990992233</v>
      </c>
      <c r="H163" s="45">
        <v>2.5035504499728822</v>
      </c>
      <c r="I163" s="45">
        <v>7.325303499991341</v>
      </c>
      <c r="J163" s="45">
        <v>4.96375584136443</v>
      </c>
      <c r="K163" s="45">
        <v>5.031784511306483</v>
      </c>
      <c r="L163" s="45">
        <v>4.303419152634201</v>
      </c>
      <c r="M163" s="45">
        <v>5.510433286875764</v>
      </c>
      <c r="N163" s="45">
        <v>4.709616979227084</v>
      </c>
      <c r="O163" s="20">
        <f>SUM(O161/O160)</f>
        <v>0.048873087767243674</v>
      </c>
    </row>
    <row r="164" spans="1:15" ht="15">
      <c r="A164" s="21"/>
      <c r="B164" s="22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0"/>
    </row>
    <row r="165" spans="1:15" ht="15">
      <c r="A165" s="13" t="s">
        <v>23</v>
      </c>
      <c r="B165" s="24" t="s">
        <v>41</v>
      </c>
      <c r="C165" s="41">
        <v>4</v>
      </c>
      <c r="D165" s="41">
        <v>4</v>
      </c>
      <c r="E165" s="41">
        <v>4</v>
      </c>
      <c r="F165" s="41">
        <v>4</v>
      </c>
      <c r="G165" s="41">
        <v>4</v>
      </c>
      <c r="H165" s="41">
        <v>4</v>
      </c>
      <c r="I165" s="41">
        <v>4</v>
      </c>
      <c r="J165" s="41">
        <v>4</v>
      </c>
      <c r="K165" s="41">
        <v>4</v>
      </c>
      <c r="L165" s="41">
        <v>4</v>
      </c>
      <c r="M165" s="41">
        <v>4</v>
      </c>
      <c r="N165" s="41">
        <v>4</v>
      </c>
      <c r="O165" s="27">
        <f>SUM(C165:N165)</f>
        <v>48</v>
      </c>
    </row>
    <row r="166" spans="1:15" ht="15">
      <c r="A166" s="13" t="s">
        <v>23</v>
      </c>
      <c r="B166" s="14" t="s">
        <v>7</v>
      </c>
      <c r="C166" s="42">
        <v>852575</v>
      </c>
      <c r="D166" s="42">
        <v>956930</v>
      </c>
      <c r="E166" s="42">
        <v>718300</v>
      </c>
      <c r="F166" s="42">
        <v>853270</v>
      </c>
      <c r="G166" s="42">
        <v>545690</v>
      </c>
      <c r="H166" s="42">
        <v>1186200</v>
      </c>
      <c r="I166" s="42">
        <v>899150</v>
      </c>
      <c r="J166" s="42">
        <v>721080</v>
      </c>
      <c r="K166" s="42">
        <v>943365</v>
      </c>
      <c r="L166" s="42">
        <v>1598980</v>
      </c>
      <c r="M166" s="42">
        <v>686270</v>
      </c>
      <c r="N166" s="42">
        <v>587750</v>
      </c>
      <c r="O166" s="19">
        <f>SUM(C166:N166)</f>
        <v>10549560</v>
      </c>
    </row>
    <row r="167" spans="1:15" ht="15">
      <c r="A167" s="13" t="s">
        <v>23</v>
      </c>
      <c r="B167" s="14" t="s">
        <v>0</v>
      </c>
      <c r="C167" s="42">
        <v>92664.2</v>
      </c>
      <c r="D167" s="42">
        <v>59425</v>
      </c>
      <c r="E167" s="42">
        <v>12222.29</v>
      </c>
      <c r="F167" s="42">
        <v>-4003.19</v>
      </c>
      <c r="G167" s="42">
        <v>36722.5</v>
      </c>
      <c r="H167" s="42">
        <v>44177.6</v>
      </c>
      <c r="I167" s="42">
        <v>36385.74</v>
      </c>
      <c r="J167" s="42">
        <v>-40691.18</v>
      </c>
      <c r="K167" s="42">
        <v>35014.94</v>
      </c>
      <c r="L167" s="42">
        <v>51457.85</v>
      </c>
      <c r="M167" s="42">
        <v>90880.38</v>
      </c>
      <c r="N167" s="42">
        <v>53020.42</v>
      </c>
      <c r="O167" s="19">
        <f>SUM(C167:N167)</f>
        <v>467276.55</v>
      </c>
    </row>
    <row r="168" spans="1:15" ht="15">
      <c r="A168" s="13" t="s">
        <v>23</v>
      </c>
      <c r="B168" s="14" t="s">
        <v>8</v>
      </c>
      <c r="C168" s="42">
        <v>747.2919354838709</v>
      </c>
      <c r="D168" s="42">
        <v>479.23387096774195</v>
      </c>
      <c r="E168" s="42">
        <v>101.85241666666667</v>
      </c>
      <c r="F168" s="42">
        <v>-32.28379032258064</v>
      </c>
      <c r="G168" s="42">
        <v>306.0208333333333</v>
      </c>
      <c r="H168" s="42">
        <v>356.27096774193546</v>
      </c>
      <c r="I168" s="42">
        <v>293.4333870967742</v>
      </c>
      <c r="J168" s="42">
        <v>-363.31410714285715</v>
      </c>
      <c r="K168" s="42">
        <v>282.37854838709677</v>
      </c>
      <c r="L168" s="42">
        <v>428.81541666666664</v>
      </c>
      <c r="M168" s="42">
        <v>732.9062903225806</v>
      </c>
      <c r="N168" s="42">
        <v>441.83683333333335</v>
      </c>
      <c r="O168" s="19">
        <f>SUM(O167/O165/O215)</f>
        <v>320.0524315068493</v>
      </c>
    </row>
    <row r="169" spans="1:15" ht="15">
      <c r="A169" s="13" t="s">
        <v>23</v>
      </c>
      <c r="B169" s="14" t="s">
        <v>9</v>
      </c>
      <c r="C169" s="45">
        <v>10.86874468521831</v>
      </c>
      <c r="D169" s="45">
        <v>6.2099631111993565</v>
      </c>
      <c r="E169" s="45">
        <v>1.701557844911597</v>
      </c>
      <c r="F169" s="45">
        <v>-0.4691586484934429</v>
      </c>
      <c r="G169" s="45">
        <v>6.729553409444922</v>
      </c>
      <c r="H169" s="45">
        <v>3.724296071488788</v>
      </c>
      <c r="I169" s="45">
        <v>4.046681866206973</v>
      </c>
      <c r="J169" s="45">
        <v>-5.643088145559439</v>
      </c>
      <c r="K169" s="45">
        <v>3.7117064974850673</v>
      </c>
      <c r="L169" s="45">
        <v>3.218167206594204</v>
      </c>
      <c r="M169" s="45">
        <v>13.242656680315328</v>
      </c>
      <c r="N169" s="45">
        <v>9.020913653764355</v>
      </c>
      <c r="O169" s="20">
        <f>SUM(O167/O166)</f>
        <v>0.044293463424066974</v>
      </c>
    </row>
    <row r="170" spans="1:15" ht="15">
      <c r="A170" s="21"/>
      <c r="B170" s="22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0"/>
    </row>
    <row r="171" spans="1:15" ht="15">
      <c r="A171" s="13" t="s">
        <v>23</v>
      </c>
      <c r="B171" s="24" t="s">
        <v>39</v>
      </c>
      <c r="C171" s="41">
        <v>582</v>
      </c>
      <c r="D171" s="41">
        <v>580</v>
      </c>
      <c r="E171" s="41">
        <v>578</v>
      </c>
      <c r="F171" s="41">
        <v>578</v>
      </c>
      <c r="G171" s="41">
        <v>575</v>
      </c>
      <c r="H171" s="41">
        <v>601</v>
      </c>
      <c r="I171" s="41">
        <v>603</v>
      </c>
      <c r="J171" s="41">
        <v>607</v>
      </c>
      <c r="K171" s="41">
        <v>618</v>
      </c>
      <c r="L171" s="41">
        <v>628</v>
      </c>
      <c r="M171" s="41">
        <v>642</v>
      </c>
      <c r="N171" s="41">
        <v>582</v>
      </c>
      <c r="O171" s="27">
        <f>SUM(C171:N171)</f>
        <v>7174</v>
      </c>
    </row>
    <row r="172" spans="1:15" ht="15">
      <c r="A172" s="13" t="s">
        <v>23</v>
      </c>
      <c r="B172" s="14" t="s">
        <v>7</v>
      </c>
      <c r="C172" s="42">
        <v>36748925.97</v>
      </c>
      <c r="D172" s="42">
        <v>35469349.85</v>
      </c>
      <c r="E172" s="42">
        <v>33686493.95</v>
      </c>
      <c r="F172" s="42">
        <v>34167241.54</v>
      </c>
      <c r="G172" s="42">
        <v>31447347.16</v>
      </c>
      <c r="H172" s="42">
        <v>28305079.98</v>
      </c>
      <c r="I172" s="42">
        <v>28313535.62</v>
      </c>
      <c r="J172" s="42">
        <v>25691704.25</v>
      </c>
      <c r="K172" s="42">
        <v>33200039.74</v>
      </c>
      <c r="L172" s="42">
        <v>31260588.89</v>
      </c>
      <c r="M172" s="42">
        <v>33566661.43</v>
      </c>
      <c r="N172" s="42">
        <v>30614239.34</v>
      </c>
      <c r="O172" s="19">
        <f>SUM(C172:N172)</f>
        <v>382471207.71999997</v>
      </c>
    </row>
    <row r="173" spans="1:15" ht="15">
      <c r="A173" s="13" t="s">
        <v>23</v>
      </c>
      <c r="B173" s="14" t="s">
        <v>0</v>
      </c>
      <c r="C173" s="42">
        <v>1627892.58</v>
      </c>
      <c r="D173" s="42">
        <v>1320136.71</v>
      </c>
      <c r="E173" s="42">
        <v>1510843.6</v>
      </c>
      <c r="F173" s="42">
        <v>1541284.79</v>
      </c>
      <c r="G173" s="42">
        <v>1229763.13</v>
      </c>
      <c r="H173" s="42">
        <v>1224096.86</v>
      </c>
      <c r="I173" s="42">
        <v>1203425.47</v>
      </c>
      <c r="J173" s="42">
        <v>1161981.26</v>
      </c>
      <c r="K173" s="42">
        <v>1490986.79</v>
      </c>
      <c r="L173" s="42">
        <v>1425109.65</v>
      </c>
      <c r="M173" s="42">
        <v>1650955.89</v>
      </c>
      <c r="N173" s="42">
        <v>1417956.34</v>
      </c>
      <c r="O173" s="19">
        <f>SUM(C173:N173)</f>
        <v>16804433.070000004</v>
      </c>
    </row>
    <row r="174" spans="1:15" ht="15">
      <c r="A174" s="13" t="s">
        <v>23</v>
      </c>
      <c r="B174" s="14" t="s">
        <v>8</v>
      </c>
      <c r="C174" s="42">
        <v>90.22794479547721</v>
      </c>
      <c r="D174" s="42">
        <v>73.42250889877643</v>
      </c>
      <c r="E174" s="42">
        <v>87.13054209919262</v>
      </c>
      <c r="F174" s="42">
        <v>86.01879618260966</v>
      </c>
      <c r="G174" s="42">
        <v>71.29061623188406</v>
      </c>
      <c r="H174" s="42">
        <v>65.70215554720627</v>
      </c>
      <c r="I174" s="42">
        <v>64.3784020756433</v>
      </c>
      <c r="J174" s="42">
        <v>68.3679253942104</v>
      </c>
      <c r="K174" s="42">
        <v>77.82580592963774</v>
      </c>
      <c r="L174" s="42">
        <v>75.64276273885349</v>
      </c>
      <c r="M174" s="42">
        <v>82.95427042508291</v>
      </c>
      <c r="N174" s="42">
        <v>81.21170332187857</v>
      </c>
      <c r="O174" s="19">
        <f>SUM(O173/O171/O215)</f>
        <v>77.01066516454016</v>
      </c>
    </row>
    <row r="175" spans="1:15" ht="15">
      <c r="A175" s="13" t="s">
        <v>23</v>
      </c>
      <c r="B175" s="14" t="s">
        <v>9</v>
      </c>
      <c r="C175" s="45">
        <v>4.429769134828405</v>
      </c>
      <c r="D175" s="45">
        <v>3.721908395792036</v>
      </c>
      <c r="E175" s="45">
        <v>4.485012902329659</v>
      </c>
      <c r="F175" s="45">
        <v>4.511001534014969</v>
      </c>
      <c r="G175" s="45">
        <v>3.910546488208132</v>
      </c>
      <c r="H175" s="45">
        <v>4.324654305392993</v>
      </c>
      <c r="I175" s="45">
        <v>4.250353916061013</v>
      </c>
      <c r="J175" s="45">
        <v>4.522787778860564</v>
      </c>
      <c r="K175" s="45">
        <v>4.490918690689495</v>
      </c>
      <c r="L175" s="45">
        <v>4.558806153699429</v>
      </c>
      <c r="M175" s="45">
        <v>4.9184393671170055</v>
      </c>
      <c r="N175" s="45">
        <v>4.631688947918182</v>
      </c>
      <c r="O175" s="20">
        <f>SUM(O173/O172)</f>
        <v>0.043936465623582874</v>
      </c>
    </row>
    <row r="176" spans="1:15" ht="15">
      <c r="A176" s="21"/>
      <c r="B176" s="22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0"/>
    </row>
    <row r="177" spans="1:15" ht="15">
      <c r="A177" s="13" t="s">
        <v>23</v>
      </c>
      <c r="B177" s="24" t="s">
        <v>16</v>
      </c>
      <c r="C177" s="41">
        <v>66</v>
      </c>
      <c r="D177" s="41">
        <v>66</v>
      </c>
      <c r="E177" s="41">
        <v>66</v>
      </c>
      <c r="F177" s="41">
        <v>66</v>
      </c>
      <c r="G177" s="41">
        <v>64</v>
      </c>
      <c r="H177" s="41">
        <v>65</v>
      </c>
      <c r="I177" s="41">
        <v>65</v>
      </c>
      <c r="J177" s="41">
        <v>65</v>
      </c>
      <c r="K177" s="41">
        <v>65</v>
      </c>
      <c r="L177" s="41">
        <v>66</v>
      </c>
      <c r="M177" s="41">
        <v>67</v>
      </c>
      <c r="N177" s="41">
        <v>67</v>
      </c>
      <c r="O177" s="27">
        <f>SUM(C177:N177)</f>
        <v>788</v>
      </c>
    </row>
    <row r="178" spans="1:15" ht="15">
      <c r="A178" s="13" t="s">
        <v>23</v>
      </c>
      <c r="B178" s="14" t="s">
        <v>0</v>
      </c>
      <c r="C178" s="42">
        <v>1070670.39</v>
      </c>
      <c r="D178" s="42">
        <v>1025738.08</v>
      </c>
      <c r="E178" s="42">
        <v>910805.8</v>
      </c>
      <c r="F178" s="42">
        <v>917062.47</v>
      </c>
      <c r="G178" s="42">
        <v>832789.58</v>
      </c>
      <c r="H178" s="42">
        <v>763227.5</v>
      </c>
      <c r="I178" s="42">
        <v>845714.46</v>
      </c>
      <c r="J178" s="42">
        <v>895870</v>
      </c>
      <c r="K178" s="42">
        <v>882426.2</v>
      </c>
      <c r="L178" s="42">
        <v>793110.38</v>
      </c>
      <c r="M178" s="42">
        <v>936335.11</v>
      </c>
      <c r="N178" s="42">
        <v>787310.01</v>
      </c>
      <c r="O178" s="19">
        <f>SUM(C178:N178)</f>
        <v>10661059.979999999</v>
      </c>
    </row>
    <row r="179" spans="1:15" ht="15">
      <c r="A179" s="13" t="s">
        <v>23</v>
      </c>
      <c r="B179" s="14" t="s">
        <v>8</v>
      </c>
      <c r="C179" s="42">
        <v>523.2993108504398</v>
      </c>
      <c r="D179" s="42">
        <v>501.33826001955026</v>
      </c>
      <c r="E179" s="42">
        <v>460.00292929292925</v>
      </c>
      <c r="F179" s="42">
        <v>448.2221260997067</v>
      </c>
      <c r="G179" s="42">
        <v>433.74457291666664</v>
      </c>
      <c r="H179" s="42">
        <v>378.772952853598</v>
      </c>
      <c r="I179" s="42">
        <v>419.70940942928036</v>
      </c>
      <c r="J179" s="42">
        <v>492.23626373626377</v>
      </c>
      <c r="K179" s="42">
        <v>437.928635235732</v>
      </c>
      <c r="L179" s="42">
        <v>400.560797979798</v>
      </c>
      <c r="M179" s="42">
        <v>450.8113192103997</v>
      </c>
      <c r="N179" s="42">
        <v>391.69652238805975</v>
      </c>
      <c r="O179" s="29">
        <f>SUM(O178/O177/O215)</f>
        <v>444.7977183784159</v>
      </c>
    </row>
    <row r="180" spans="1:15" ht="15">
      <c r="A180" s="13"/>
      <c r="B180" s="22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3"/>
    </row>
    <row r="181" spans="1:15" ht="15">
      <c r="A181" s="13" t="s">
        <v>23</v>
      </c>
      <c r="B181" s="24" t="s">
        <v>17</v>
      </c>
      <c r="C181" s="41">
        <v>30</v>
      </c>
      <c r="D181" s="41">
        <v>31</v>
      </c>
      <c r="E181" s="41">
        <v>31</v>
      </c>
      <c r="F181" s="41">
        <v>33</v>
      </c>
      <c r="G181" s="41">
        <v>33</v>
      </c>
      <c r="H181" s="41">
        <v>33</v>
      </c>
      <c r="I181" s="41">
        <v>33</v>
      </c>
      <c r="J181" s="41">
        <v>34</v>
      </c>
      <c r="K181" s="41">
        <v>34</v>
      </c>
      <c r="L181" s="41">
        <v>34</v>
      </c>
      <c r="M181" s="41">
        <v>35</v>
      </c>
      <c r="N181" s="41">
        <v>35</v>
      </c>
      <c r="O181" s="27">
        <f>SUM(C181:N181)</f>
        <v>396</v>
      </c>
    </row>
    <row r="182" spans="1:15" ht="15">
      <c r="A182" s="13" t="s">
        <v>23</v>
      </c>
      <c r="B182" s="24" t="s">
        <v>18</v>
      </c>
      <c r="C182" s="42">
        <v>2301310.75</v>
      </c>
      <c r="D182" s="42">
        <v>2381696.25</v>
      </c>
      <c r="E182" s="42">
        <v>1870418.26</v>
      </c>
      <c r="F182" s="42">
        <v>1963271.25</v>
      </c>
      <c r="G182" s="42">
        <v>1777286.75</v>
      </c>
      <c r="H182" s="42">
        <v>1858812</v>
      </c>
      <c r="I182" s="42">
        <v>1980648</v>
      </c>
      <c r="J182" s="42">
        <v>1763329</v>
      </c>
      <c r="K182" s="42">
        <v>1925182.5</v>
      </c>
      <c r="L182" s="42">
        <v>1893102.5</v>
      </c>
      <c r="M182" s="42">
        <v>2242098.5</v>
      </c>
      <c r="N182" s="42">
        <v>1988665.5</v>
      </c>
      <c r="O182" s="19">
        <f>SUM(C182:N182)</f>
        <v>23945821.259999998</v>
      </c>
    </row>
    <row r="183" spans="1:15" ht="15">
      <c r="A183" s="13" t="s">
        <v>23</v>
      </c>
      <c r="B183" s="14" t="s">
        <v>0</v>
      </c>
      <c r="C183" s="42">
        <v>481470</v>
      </c>
      <c r="D183" s="42">
        <v>479431.25</v>
      </c>
      <c r="E183" s="42">
        <v>430104.76</v>
      </c>
      <c r="F183" s="42">
        <v>437263</v>
      </c>
      <c r="G183" s="42">
        <v>401192.75</v>
      </c>
      <c r="H183" s="42">
        <v>299377.25</v>
      </c>
      <c r="I183" s="42">
        <v>368221</v>
      </c>
      <c r="J183" s="42">
        <v>439287</v>
      </c>
      <c r="K183" s="42">
        <v>387115.5</v>
      </c>
      <c r="L183" s="42">
        <v>350584.75</v>
      </c>
      <c r="M183" s="42">
        <v>453797.75</v>
      </c>
      <c r="N183" s="42">
        <v>381619.25</v>
      </c>
      <c r="O183" s="19">
        <f>SUM(C183:N183)</f>
        <v>4909464.26</v>
      </c>
    </row>
    <row r="184" spans="1:15" ht="15">
      <c r="A184" s="13" t="s">
        <v>23</v>
      </c>
      <c r="B184" s="14" t="s">
        <v>8</v>
      </c>
      <c r="C184" s="42">
        <v>517.7096774193549</v>
      </c>
      <c r="D184" s="42">
        <v>498.8878772112383</v>
      </c>
      <c r="E184" s="42">
        <v>462.47823655913976</v>
      </c>
      <c r="F184" s="42">
        <v>427.4320625610949</v>
      </c>
      <c r="G184" s="42">
        <v>405.245202020202</v>
      </c>
      <c r="H184" s="42">
        <v>292.64638318670575</v>
      </c>
      <c r="I184" s="42">
        <v>359.9423264907136</v>
      </c>
      <c r="J184" s="42">
        <v>461.43592436974797</v>
      </c>
      <c r="K184" s="42">
        <v>367.28225806451616</v>
      </c>
      <c r="L184" s="42">
        <v>343.7105392156863</v>
      </c>
      <c r="M184" s="42">
        <v>418.2467741935484</v>
      </c>
      <c r="N184" s="42">
        <v>363.4469047619048</v>
      </c>
      <c r="O184" s="19">
        <f>SUM(O183/O181/O215)</f>
        <v>407.5935458696554</v>
      </c>
    </row>
    <row r="185" spans="1:15" ht="15">
      <c r="A185" s="13" t="s">
        <v>23</v>
      </c>
      <c r="B185" s="14" t="s">
        <v>9</v>
      </c>
      <c r="C185" s="20">
        <v>0.20921555248460033</v>
      </c>
      <c r="D185" s="20">
        <v>0.20129823439911784</v>
      </c>
      <c r="E185" s="20">
        <v>0.22995111264578863</v>
      </c>
      <c r="F185" s="20">
        <v>0.22272164378712314</v>
      </c>
      <c r="G185" s="20">
        <v>0.22573327010962074</v>
      </c>
      <c r="H185" s="20">
        <v>0.1610583802988145</v>
      </c>
      <c r="I185" s="20">
        <v>0.18590935895727054</v>
      </c>
      <c r="J185" s="20">
        <v>0.24912367459504153</v>
      </c>
      <c r="K185" s="20">
        <v>0.20107989762009576</v>
      </c>
      <c r="L185" s="20">
        <v>0.1851905800134964</v>
      </c>
      <c r="M185" s="20">
        <v>0.2023986680335409</v>
      </c>
      <c r="N185" s="20">
        <v>0.19189715414683867</v>
      </c>
      <c r="O185" s="20">
        <f>SUM(O183/O182)</f>
        <v>0.20502384139152302</v>
      </c>
    </row>
    <row r="186" spans="1:15" ht="15">
      <c r="A186" s="21"/>
      <c r="B186" s="2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23"/>
    </row>
    <row r="187" spans="1:15" ht="15">
      <c r="A187" s="13" t="s">
        <v>23</v>
      </c>
      <c r="B187" s="24" t="s">
        <v>42</v>
      </c>
      <c r="C187" s="41">
        <v>4</v>
      </c>
      <c r="D187" s="41">
        <v>4</v>
      </c>
      <c r="E187" s="41">
        <v>4</v>
      </c>
      <c r="F187" s="41">
        <v>4</v>
      </c>
      <c r="G187" s="41">
        <v>3</v>
      </c>
      <c r="H187" s="41">
        <v>3</v>
      </c>
      <c r="I187" s="41">
        <v>3</v>
      </c>
      <c r="J187" s="41">
        <v>3</v>
      </c>
      <c r="K187" s="41">
        <v>4</v>
      </c>
      <c r="L187" s="41">
        <v>4</v>
      </c>
      <c r="M187" s="41">
        <v>4</v>
      </c>
      <c r="N187" s="41">
        <v>4</v>
      </c>
      <c r="O187" s="27">
        <f>SUM(C187:N187)</f>
        <v>44</v>
      </c>
    </row>
    <row r="188" spans="1:15" ht="15">
      <c r="A188" s="13" t="s">
        <v>23</v>
      </c>
      <c r="B188" s="24" t="s">
        <v>43</v>
      </c>
      <c r="C188" s="42">
        <v>702613</v>
      </c>
      <c r="D188" s="42">
        <v>700971</v>
      </c>
      <c r="E188" s="42">
        <v>624070.5</v>
      </c>
      <c r="F188" s="42">
        <v>604331</v>
      </c>
      <c r="G188" s="42">
        <v>587741.5</v>
      </c>
      <c r="H188" s="42">
        <v>565825</v>
      </c>
      <c r="I188" s="42">
        <v>553788.5</v>
      </c>
      <c r="J188" s="42">
        <v>537990</v>
      </c>
      <c r="K188" s="42">
        <v>581141.5</v>
      </c>
      <c r="L188" s="42">
        <v>532893.5</v>
      </c>
      <c r="M188" s="42">
        <v>672597</v>
      </c>
      <c r="N188" s="42">
        <v>596485.5</v>
      </c>
      <c r="O188" s="19">
        <f>SUM(C188:N188)</f>
        <v>7260448</v>
      </c>
    </row>
    <row r="189" spans="1:15" ht="15">
      <c r="A189" s="13" t="s">
        <v>23</v>
      </c>
      <c r="B189" s="14" t="s">
        <v>0</v>
      </c>
      <c r="C189" s="42">
        <v>187842.75</v>
      </c>
      <c r="D189" s="42">
        <v>158640.5</v>
      </c>
      <c r="E189" s="42">
        <v>194069.25</v>
      </c>
      <c r="F189" s="42">
        <v>136496.5</v>
      </c>
      <c r="G189" s="42">
        <v>163338.5</v>
      </c>
      <c r="H189" s="42">
        <v>154416.25</v>
      </c>
      <c r="I189" s="42">
        <v>116734.5</v>
      </c>
      <c r="J189" s="42">
        <v>159774.5</v>
      </c>
      <c r="K189" s="42">
        <v>170663.75</v>
      </c>
      <c r="L189" s="42">
        <v>165677.5</v>
      </c>
      <c r="M189" s="42">
        <v>155670</v>
      </c>
      <c r="N189" s="42">
        <v>104148.5</v>
      </c>
      <c r="O189" s="19">
        <f>SUM(C189:N189)</f>
        <v>1867472.5</v>
      </c>
    </row>
    <row r="190" spans="1:15" ht="15">
      <c r="A190" s="13" t="s">
        <v>23</v>
      </c>
      <c r="B190" s="14" t="s">
        <v>8</v>
      </c>
      <c r="C190" s="42">
        <v>1514.8608870967741</v>
      </c>
      <c r="D190" s="42">
        <v>1279.358870967742</v>
      </c>
      <c r="E190" s="42">
        <v>1617.24375</v>
      </c>
      <c r="F190" s="42">
        <v>1100.7782258064517</v>
      </c>
      <c r="G190" s="42">
        <v>1814.8722222222225</v>
      </c>
      <c r="H190" s="42">
        <v>1660.3897849462364</v>
      </c>
      <c r="I190" s="42">
        <v>1255.2096774193549</v>
      </c>
      <c r="J190" s="42">
        <v>1902.077380952381</v>
      </c>
      <c r="K190" s="42">
        <v>1376.320564516129</v>
      </c>
      <c r="L190" s="42">
        <v>1380.6458333333335</v>
      </c>
      <c r="M190" s="42">
        <v>1255.4032258064517</v>
      </c>
      <c r="N190" s="42">
        <v>867.9041666666667</v>
      </c>
      <c r="O190" s="19">
        <f>SUM(O189/O187/O215)</f>
        <v>1395.3717310087172</v>
      </c>
    </row>
    <row r="191" spans="1:15" ht="15">
      <c r="A191" s="13" t="s">
        <v>23</v>
      </c>
      <c r="B191" s="14" t="s">
        <v>9</v>
      </c>
      <c r="C191" s="20">
        <v>0.2673488107962705</v>
      </c>
      <c r="D191" s="20">
        <v>0.22631535398754013</v>
      </c>
      <c r="E191" s="20">
        <v>0.3109732794612147</v>
      </c>
      <c r="F191" s="20">
        <v>0.22586380642396303</v>
      </c>
      <c r="G191" s="20">
        <v>0.2779087404922062</v>
      </c>
      <c r="H191" s="20">
        <v>0.27290460831529184</v>
      </c>
      <c r="I191" s="20">
        <v>0.21079256792078563</v>
      </c>
      <c r="J191" s="20">
        <v>0.2969841446867042</v>
      </c>
      <c r="K191" s="20">
        <v>0.2936698721395736</v>
      </c>
      <c r="L191" s="20">
        <v>0.31090170925334987</v>
      </c>
      <c r="M191" s="20">
        <v>0.23144617058952094</v>
      </c>
      <c r="N191" s="20">
        <v>0.17460357376667163</v>
      </c>
      <c r="O191" s="20">
        <f>SUM(O189/O188)</f>
        <v>0.25721174506035993</v>
      </c>
    </row>
    <row r="192" spans="1:15" ht="15">
      <c r="A192" s="21"/>
      <c r="B192" s="22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23"/>
    </row>
    <row r="193" spans="1:15" ht="15">
      <c r="A193" s="13" t="s">
        <v>23</v>
      </c>
      <c r="B193" s="14" t="s">
        <v>36</v>
      </c>
      <c r="C193" s="41">
        <v>12</v>
      </c>
      <c r="D193" s="41">
        <v>11</v>
      </c>
      <c r="E193" s="41">
        <v>11</v>
      </c>
      <c r="F193" s="41">
        <v>9</v>
      </c>
      <c r="G193" s="41">
        <v>8</v>
      </c>
      <c r="H193" s="41">
        <v>9</v>
      </c>
      <c r="I193" s="41">
        <v>9</v>
      </c>
      <c r="J193" s="41">
        <v>8</v>
      </c>
      <c r="K193" s="41">
        <v>8</v>
      </c>
      <c r="L193" s="41">
        <v>8</v>
      </c>
      <c r="M193" s="41">
        <v>9</v>
      </c>
      <c r="N193" s="41">
        <v>9</v>
      </c>
      <c r="O193" s="27">
        <f>SUM(C193:N193)</f>
        <v>111</v>
      </c>
    </row>
    <row r="194" spans="1:15" ht="15">
      <c r="A194" s="13" t="s">
        <v>23</v>
      </c>
      <c r="B194" s="31" t="s">
        <v>37</v>
      </c>
      <c r="C194" s="42">
        <v>516685</v>
      </c>
      <c r="D194" s="42">
        <v>503772.5</v>
      </c>
      <c r="E194" s="42">
        <v>407363.5</v>
      </c>
      <c r="F194" s="42">
        <v>469289.5</v>
      </c>
      <c r="G194" s="42">
        <v>379982.5</v>
      </c>
      <c r="H194" s="42">
        <v>450689</v>
      </c>
      <c r="I194" s="42">
        <v>431105.5</v>
      </c>
      <c r="J194" s="42">
        <v>353573</v>
      </c>
      <c r="K194" s="42">
        <v>430212.5</v>
      </c>
      <c r="L194" s="42">
        <v>381944.01</v>
      </c>
      <c r="M194" s="42">
        <v>444314.5</v>
      </c>
      <c r="N194" s="42">
        <v>412079</v>
      </c>
      <c r="O194" s="19">
        <f>SUM(C194:N194)</f>
        <v>5181010.51</v>
      </c>
    </row>
    <row r="195" spans="1:15" ht="15">
      <c r="A195" s="13" t="s">
        <v>23</v>
      </c>
      <c r="B195" s="31" t="s">
        <v>0</v>
      </c>
      <c r="C195" s="42">
        <v>148884.64</v>
      </c>
      <c r="D195" s="42">
        <v>119605.83</v>
      </c>
      <c r="E195" s="42">
        <v>103886.54</v>
      </c>
      <c r="F195" s="42">
        <v>123184.97</v>
      </c>
      <c r="G195" s="42">
        <v>97244.33</v>
      </c>
      <c r="H195" s="42">
        <v>139476</v>
      </c>
      <c r="I195" s="42">
        <v>117574.96</v>
      </c>
      <c r="J195" s="42">
        <v>108235.5</v>
      </c>
      <c r="K195" s="42">
        <v>119745.45</v>
      </c>
      <c r="L195" s="42">
        <v>87180.63</v>
      </c>
      <c r="M195" s="42">
        <v>106466.86</v>
      </c>
      <c r="N195" s="42">
        <v>116852.76</v>
      </c>
      <c r="O195" s="19">
        <f>SUM(C195:N195)</f>
        <v>1388338.4700000002</v>
      </c>
    </row>
    <row r="196" spans="1:15" ht="15">
      <c r="A196" s="13" t="s">
        <v>23</v>
      </c>
      <c r="B196" s="14" t="s">
        <v>8</v>
      </c>
      <c r="C196" s="42">
        <v>400.2275268817204</v>
      </c>
      <c r="D196" s="42">
        <v>350.7502346041056</v>
      </c>
      <c r="E196" s="42">
        <v>314.80769696969696</v>
      </c>
      <c r="F196" s="42">
        <v>441.5231899641577</v>
      </c>
      <c r="G196" s="42">
        <v>405.18470833333333</v>
      </c>
      <c r="H196" s="42">
        <v>499.91397849462356</v>
      </c>
      <c r="I196" s="42">
        <v>421.41562724014335</v>
      </c>
      <c r="J196" s="42">
        <v>483.19419642857144</v>
      </c>
      <c r="K196" s="42">
        <v>482.8445564516129</v>
      </c>
      <c r="L196" s="42">
        <v>363.25262499999997</v>
      </c>
      <c r="M196" s="42">
        <v>381.6016487455197</v>
      </c>
      <c r="N196" s="42">
        <v>432.788</v>
      </c>
      <c r="O196" s="19">
        <f>SUM(O195/O193/O215)</f>
        <v>411.20724768604225</v>
      </c>
    </row>
    <row r="197" spans="1:15" ht="15">
      <c r="A197" s="13" t="s">
        <v>23</v>
      </c>
      <c r="B197" s="14" t="s">
        <v>9</v>
      </c>
      <c r="C197" s="20">
        <v>0.28815359454987083</v>
      </c>
      <c r="D197" s="20">
        <v>0.2374203236580004</v>
      </c>
      <c r="E197" s="20">
        <v>0.25502171893161757</v>
      </c>
      <c r="F197" s="20">
        <v>0.2624924913086698</v>
      </c>
      <c r="G197" s="20">
        <v>0.25591791727250596</v>
      </c>
      <c r="H197" s="20">
        <v>0.3094728293790175</v>
      </c>
      <c r="I197" s="20">
        <v>0.2727289723745116</v>
      </c>
      <c r="J197" s="20">
        <v>0.3061192455306259</v>
      </c>
      <c r="K197" s="20">
        <v>0.2783402388354592</v>
      </c>
      <c r="L197" s="20">
        <v>0.2282549999933236</v>
      </c>
      <c r="M197" s="20">
        <v>0.23962049404194552</v>
      </c>
      <c r="N197" s="20">
        <v>0.2835688302485688</v>
      </c>
      <c r="O197" s="20">
        <f>SUM(O195/O194)</f>
        <v>0.2679667349294762</v>
      </c>
    </row>
    <row r="198" spans="1:15" ht="15">
      <c r="A198" s="21"/>
      <c r="B198" s="22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23"/>
    </row>
    <row r="199" spans="1:15" ht="15">
      <c r="A199" s="13" t="s">
        <v>23</v>
      </c>
      <c r="B199" s="31" t="s">
        <v>35</v>
      </c>
      <c r="C199" s="41">
        <v>14</v>
      </c>
      <c r="D199" s="41">
        <v>14</v>
      </c>
      <c r="E199" s="41">
        <v>14</v>
      </c>
      <c r="F199" s="41">
        <v>14</v>
      </c>
      <c r="G199" s="41">
        <v>14</v>
      </c>
      <c r="H199" s="41">
        <v>14</v>
      </c>
      <c r="I199" s="41">
        <v>14</v>
      </c>
      <c r="J199" s="41">
        <v>14</v>
      </c>
      <c r="K199" s="41">
        <v>13</v>
      </c>
      <c r="L199" s="41">
        <v>14</v>
      </c>
      <c r="M199" s="41">
        <v>13</v>
      </c>
      <c r="N199" s="41">
        <v>13</v>
      </c>
      <c r="O199" s="27">
        <f>SUM(C199:N199)</f>
        <v>165</v>
      </c>
    </row>
    <row r="200" spans="1:15" ht="15">
      <c r="A200" s="13" t="s">
        <v>23</v>
      </c>
      <c r="B200" s="31" t="s">
        <v>0</v>
      </c>
      <c r="C200" s="42">
        <v>116769</v>
      </c>
      <c r="D200" s="42">
        <v>129546</v>
      </c>
      <c r="E200" s="42">
        <v>92921</v>
      </c>
      <c r="F200" s="42">
        <v>99442</v>
      </c>
      <c r="G200" s="42">
        <v>101914</v>
      </c>
      <c r="H200" s="42">
        <v>88119</v>
      </c>
      <c r="I200" s="42">
        <v>103535</v>
      </c>
      <c r="J200" s="42">
        <v>80845</v>
      </c>
      <c r="K200" s="42">
        <v>99475</v>
      </c>
      <c r="L200" s="42">
        <v>105856</v>
      </c>
      <c r="M200" s="42">
        <v>103443</v>
      </c>
      <c r="N200" s="42">
        <v>91219</v>
      </c>
      <c r="O200" s="19">
        <f>SUM(C200:N200)</f>
        <v>1213084</v>
      </c>
    </row>
    <row r="201" spans="1:15" ht="15">
      <c r="A201" s="13" t="s">
        <v>23</v>
      </c>
      <c r="B201" s="31" t="s">
        <v>8</v>
      </c>
      <c r="C201" s="42">
        <v>269.05299539170505</v>
      </c>
      <c r="D201" s="42">
        <v>298.4930875576037</v>
      </c>
      <c r="E201" s="42">
        <v>221.2404761904762</v>
      </c>
      <c r="F201" s="42">
        <v>229.1290322580645</v>
      </c>
      <c r="G201" s="42">
        <v>242.65238095238095</v>
      </c>
      <c r="H201" s="42">
        <v>203.03917050691243</v>
      </c>
      <c r="I201" s="42">
        <v>238.5599078341014</v>
      </c>
      <c r="J201" s="42">
        <v>206.23724489795916</v>
      </c>
      <c r="K201" s="42">
        <v>246.83622828784118</v>
      </c>
      <c r="L201" s="42">
        <v>252.03809523809522</v>
      </c>
      <c r="M201" s="42">
        <v>256.6823821339951</v>
      </c>
      <c r="N201" s="42">
        <v>233.8948717948718</v>
      </c>
      <c r="O201" s="19">
        <f>SUM(O200/O199/O215)</f>
        <v>241.71038605230385</v>
      </c>
    </row>
    <row r="202" spans="1:15" ht="15">
      <c r="A202" s="21"/>
      <c r="B202" s="21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33"/>
    </row>
    <row r="203" spans="1:15" ht="15">
      <c r="A203" s="13" t="s">
        <v>23</v>
      </c>
      <c r="B203" s="14" t="s">
        <v>44</v>
      </c>
      <c r="C203" s="41">
        <v>6</v>
      </c>
      <c r="D203" s="41">
        <v>6</v>
      </c>
      <c r="E203" s="41">
        <v>6</v>
      </c>
      <c r="F203" s="41">
        <v>6</v>
      </c>
      <c r="G203" s="41">
        <v>6</v>
      </c>
      <c r="H203" s="41">
        <v>6</v>
      </c>
      <c r="I203" s="41">
        <v>6</v>
      </c>
      <c r="J203" s="41">
        <v>6</v>
      </c>
      <c r="K203" s="41">
        <v>6</v>
      </c>
      <c r="L203" s="41">
        <v>6</v>
      </c>
      <c r="M203" s="41">
        <v>6</v>
      </c>
      <c r="N203" s="41">
        <v>6</v>
      </c>
      <c r="O203" s="27">
        <f>SUM(C203:N203)</f>
        <v>72</v>
      </c>
    </row>
    <row r="204" spans="1:15" ht="15">
      <c r="A204" s="13" t="s">
        <v>23</v>
      </c>
      <c r="B204" s="31" t="s">
        <v>45</v>
      </c>
      <c r="C204" s="42">
        <v>397334.5</v>
      </c>
      <c r="D204" s="42">
        <v>392835</v>
      </c>
      <c r="E204" s="42">
        <v>301341</v>
      </c>
      <c r="F204" s="42">
        <v>429587</v>
      </c>
      <c r="G204" s="42">
        <v>294970</v>
      </c>
      <c r="H204" s="42">
        <v>309232</v>
      </c>
      <c r="I204" s="42">
        <v>394290</v>
      </c>
      <c r="J204" s="42">
        <v>355607</v>
      </c>
      <c r="K204" s="42">
        <v>380137.5</v>
      </c>
      <c r="L204" s="42">
        <v>344196.5</v>
      </c>
      <c r="M204" s="42">
        <v>445755.5</v>
      </c>
      <c r="N204" s="42">
        <v>303321.5</v>
      </c>
      <c r="O204" s="19">
        <f>SUM(C204:N204)</f>
        <v>4348607.5</v>
      </c>
    </row>
    <row r="205" spans="1:15" ht="15">
      <c r="A205" s="13" t="s">
        <v>23</v>
      </c>
      <c r="B205" s="31" t="s">
        <v>0</v>
      </c>
      <c r="C205" s="42">
        <v>135704</v>
      </c>
      <c r="D205" s="42">
        <v>138514.5</v>
      </c>
      <c r="E205" s="42">
        <v>89824.25</v>
      </c>
      <c r="F205" s="42">
        <v>120676</v>
      </c>
      <c r="G205" s="42">
        <v>69100</v>
      </c>
      <c r="H205" s="42">
        <v>81839</v>
      </c>
      <c r="I205" s="42">
        <v>139649</v>
      </c>
      <c r="J205" s="42">
        <v>107728</v>
      </c>
      <c r="K205" s="42">
        <v>105426.5</v>
      </c>
      <c r="L205" s="42">
        <v>83811.5</v>
      </c>
      <c r="M205" s="42">
        <v>116957.5</v>
      </c>
      <c r="N205" s="42">
        <v>93470.5</v>
      </c>
      <c r="O205" s="19">
        <f>SUM(C205:N205)</f>
        <v>1282700.75</v>
      </c>
    </row>
    <row r="206" spans="1:15" ht="15">
      <c r="A206" s="13" t="s">
        <v>23</v>
      </c>
      <c r="B206" s="14" t="s">
        <v>8</v>
      </c>
      <c r="C206" s="42">
        <v>729.5913978494624</v>
      </c>
      <c r="D206" s="42">
        <v>744.7016129032257</v>
      </c>
      <c r="E206" s="42">
        <v>499.023611111111</v>
      </c>
      <c r="F206" s="42">
        <v>648.7956989247313</v>
      </c>
      <c r="G206" s="42">
        <v>383.8888888888889</v>
      </c>
      <c r="H206" s="42">
        <v>439.99462365591387</v>
      </c>
      <c r="I206" s="42">
        <v>750.8010752688173</v>
      </c>
      <c r="J206" s="42">
        <v>641.2380952380953</v>
      </c>
      <c r="K206" s="42">
        <v>566.8091397849462</v>
      </c>
      <c r="L206" s="42">
        <v>465.61944444444435</v>
      </c>
      <c r="M206" s="42">
        <v>628.8037634408603</v>
      </c>
      <c r="N206" s="42">
        <v>519.2805555555556</v>
      </c>
      <c r="O206" s="19">
        <f>SUM(O205/O203/O215)</f>
        <v>585.7081050228311</v>
      </c>
    </row>
    <row r="207" spans="1:15" ht="15">
      <c r="A207" s="13" t="s">
        <v>23</v>
      </c>
      <c r="B207" s="14" t="s">
        <v>9</v>
      </c>
      <c r="C207" s="20">
        <v>0.34153590991972754</v>
      </c>
      <c r="D207" s="20">
        <v>0.35260223758066367</v>
      </c>
      <c r="E207" s="20">
        <v>0.2980817412831311</v>
      </c>
      <c r="F207" s="20">
        <v>0.2809116663213738</v>
      </c>
      <c r="G207" s="20">
        <v>0.23426111129945418</v>
      </c>
      <c r="H207" s="20">
        <v>0.26465242924406274</v>
      </c>
      <c r="I207" s="20">
        <v>0.354178396611631</v>
      </c>
      <c r="J207" s="20">
        <v>0.3029411681997261</v>
      </c>
      <c r="K207" s="20">
        <v>0.2773378053993621</v>
      </c>
      <c r="L207" s="20">
        <v>0.24349898967595546</v>
      </c>
      <c r="M207" s="20">
        <v>0.26238038565985167</v>
      </c>
      <c r="N207" s="20">
        <v>0.30815652698539336</v>
      </c>
      <c r="O207" s="20">
        <f>SUM(O205/O204)</f>
        <v>0.29496815934756127</v>
      </c>
    </row>
    <row r="208" spans="1:15" ht="15">
      <c r="A208" s="21"/>
      <c r="B208" s="21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18"/>
    </row>
    <row r="209" spans="1:15" ht="15">
      <c r="A209" s="13" t="s">
        <v>23</v>
      </c>
      <c r="B209" s="22" t="s">
        <v>19</v>
      </c>
      <c r="C209" s="41">
        <v>3640</v>
      </c>
      <c r="D209" s="41">
        <v>3638</v>
      </c>
      <c r="E209" s="41">
        <v>3639</v>
      </c>
      <c r="F209" s="41">
        <v>3624</v>
      </c>
      <c r="G209" s="41">
        <v>3624</v>
      </c>
      <c r="H209" s="41">
        <v>3636</v>
      </c>
      <c r="I209" s="41">
        <v>3634</v>
      </c>
      <c r="J209" s="41">
        <v>3626</v>
      </c>
      <c r="K209" s="41">
        <v>3616</v>
      </c>
      <c r="L209" s="41">
        <v>3609</v>
      </c>
      <c r="M209" s="41">
        <v>3702</v>
      </c>
      <c r="N209" s="41">
        <v>3704</v>
      </c>
      <c r="O209" s="27">
        <f>SUM(C209:N209)</f>
        <v>43692</v>
      </c>
    </row>
    <row r="210" spans="1:15" ht="15">
      <c r="A210" s="13" t="s">
        <v>23</v>
      </c>
      <c r="B210" s="24" t="s">
        <v>20</v>
      </c>
      <c r="C210" s="42">
        <v>11858767.09</v>
      </c>
      <c r="D210" s="42">
        <v>11502028.5</v>
      </c>
      <c r="E210" s="42">
        <v>10888797.46</v>
      </c>
      <c r="F210" s="42">
        <v>10492237.82</v>
      </c>
      <c r="G210" s="42">
        <v>8975068.1</v>
      </c>
      <c r="H210" s="42">
        <v>9030387.98</v>
      </c>
      <c r="I210" s="42">
        <v>9258035.69</v>
      </c>
      <c r="J210" s="42">
        <v>8963289.85</v>
      </c>
      <c r="K210" s="42">
        <v>11115365.26</v>
      </c>
      <c r="L210" s="42">
        <v>10051446.43</v>
      </c>
      <c r="M210" s="42">
        <v>11180720.61</v>
      </c>
      <c r="N210" s="42">
        <v>11018145.86</v>
      </c>
      <c r="O210" s="19">
        <f>SUM(C210:N210)</f>
        <v>124334290.65</v>
      </c>
    </row>
    <row r="211" spans="1:15" ht="15">
      <c r="A211" s="13" t="s">
        <v>23</v>
      </c>
      <c r="B211" s="24" t="s">
        <v>8</v>
      </c>
      <c r="C211" s="42">
        <v>105.09364666784828</v>
      </c>
      <c r="D211" s="42">
        <v>101.98822908723332</v>
      </c>
      <c r="E211" s="42">
        <v>99.74166401025923</v>
      </c>
      <c r="F211" s="42">
        <v>93.39384230577512</v>
      </c>
      <c r="G211" s="42">
        <v>82.55213484179544</v>
      </c>
      <c r="H211" s="42">
        <v>80.11629209695163</v>
      </c>
      <c r="I211" s="42">
        <v>82.18115370958866</v>
      </c>
      <c r="J211" s="42">
        <v>88.28392019935387</v>
      </c>
      <c r="K211" s="42">
        <v>99.15933895946333</v>
      </c>
      <c r="L211" s="42">
        <v>92.83685628521289</v>
      </c>
      <c r="M211" s="42">
        <v>97.42528546034401</v>
      </c>
      <c r="N211" s="42">
        <v>99.15538030957524</v>
      </c>
      <c r="O211" s="19">
        <f>SUM(O210/O209/O215)</f>
        <v>93.55723487826994</v>
      </c>
    </row>
    <row r="212" spans="1:15" ht="15">
      <c r="A212" s="21"/>
      <c r="B212" s="2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19"/>
    </row>
    <row r="213" spans="1:15" ht="15">
      <c r="A213" s="13" t="s">
        <v>23</v>
      </c>
      <c r="B213" s="24" t="s">
        <v>21</v>
      </c>
      <c r="C213" s="42">
        <v>30301.05</v>
      </c>
      <c r="D213" s="42">
        <v>117164.14</v>
      </c>
      <c r="E213" s="42">
        <v>252132.68</v>
      </c>
      <c r="F213" s="42">
        <v>464942.9</v>
      </c>
      <c r="G213" s="42">
        <v>545374.09</v>
      </c>
      <c r="H213" s="42">
        <v>697288.46</v>
      </c>
      <c r="I213" s="42">
        <v>830209.2</v>
      </c>
      <c r="J213" s="42">
        <v>968760.18</v>
      </c>
      <c r="K213" s="42">
        <v>1352039.24</v>
      </c>
      <c r="L213" s="42">
        <v>1321252.77</v>
      </c>
      <c r="M213" s="42">
        <v>1576282.76</v>
      </c>
      <c r="N213" s="42">
        <v>1683971.31</v>
      </c>
      <c r="O213" s="19">
        <f>SUM(C213:N213)</f>
        <v>9839718.78</v>
      </c>
    </row>
    <row r="214" spans="1:15" ht="15">
      <c r="A214" s="13" t="s">
        <v>23</v>
      </c>
      <c r="B214" s="24" t="s">
        <v>46</v>
      </c>
      <c r="C214" s="41">
        <v>12</v>
      </c>
      <c r="D214" s="41">
        <v>12</v>
      </c>
      <c r="E214" s="41">
        <v>12</v>
      </c>
      <c r="F214" s="41">
        <v>12</v>
      </c>
      <c r="G214" s="41">
        <v>12</v>
      </c>
      <c r="H214" s="41">
        <v>12</v>
      </c>
      <c r="I214" s="41">
        <v>12</v>
      </c>
      <c r="J214" s="41">
        <v>12</v>
      </c>
      <c r="K214" s="41">
        <v>12</v>
      </c>
      <c r="L214" s="41">
        <v>12</v>
      </c>
      <c r="M214" s="41">
        <v>12</v>
      </c>
      <c r="N214" s="41">
        <v>12</v>
      </c>
      <c r="O214" s="27">
        <f>AVERAGE(C214:N214)</f>
        <v>12</v>
      </c>
    </row>
    <row r="215" spans="1:15" ht="15">
      <c r="A215" s="13" t="s">
        <v>23</v>
      </c>
      <c r="B215" s="24" t="s">
        <v>22</v>
      </c>
      <c r="C215" s="42">
        <v>31</v>
      </c>
      <c r="D215" s="42">
        <v>31</v>
      </c>
      <c r="E215" s="42">
        <v>30</v>
      </c>
      <c r="F215" s="42">
        <v>31</v>
      </c>
      <c r="G215" s="42">
        <v>30</v>
      </c>
      <c r="H215" s="42">
        <v>31</v>
      </c>
      <c r="I215" s="42">
        <v>31</v>
      </c>
      <c r="J215" s="42">
        <v>28</v>
      </c>
      <c r="K215" s="42">
        <v>31</v>
      </c>
      <c r="L215" s="42">
        <v>30</v>
      </c>
      <c r="M215" s="42">
        <v>31</v>
      </c>
      <c r="N215" s="42">
        <v>30</v>
      </c>
      <c r="O215" s="51">
        <f>(((C214*C215)+(D214*D215)+(E214*E215)+(F214*F215)+(G214*G215)+(H214*H215)+(I214*I215)+(J214*J215)+(K214*K215)+(L214*L215)+(M214*M215)+(N214*N215))/$O$214)/COUNTIF(C215:N215,"&gt;0")</f>
        <v>30.416666666666668</v>
      </c>
    </row>
    <row r="216" spans="1:15" ht="15">
      <c r="A216" s="13"/>
      <c r="B216" s="2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19"/>
    </row>
    <row r="217" spans="1:15" ht="20.25">
      <c r="A217" s="37"/>
      <c r="B217" s="38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1"/>
    </row>
    <row r="218" spans="1:15" ht="15">
      <c r="A218" s="21"/>
      <c r="B218" s="13"/>
      <c r="C218" s="39" t="s">
        <v>31</v>
      </c>
      <c r="D218" s="39" t="s">
        <v>32</v>
      </c>
      <c r="E218" s="39" t="s">
        <v>47</v>
      </c>
      <c r="F218" s="39" t="s">
        <v>1</v>
      </c>
      <c r="G218" s="39" t="s">
        <v>2</v>
      </c>
      <c r="H218" s="39" t="s">
        <v>3</v>
      </c>
      <c r="I218" s="39" t="s">
        <v>4</v>
      </c>
      <c r="J218" s="39" t="s">
        <v>27</v>
      </c>
      <c r="K218" s="39" t="s">
        <v>28</v>
      </c>
      <c r="L218" s="39" t="s">
        <v>29</v>
      </c>
      <c r="M218" s="39" t="s">
        <v>30</v>
      </c>
      <c r="N218" s="39" t="s">
        <v>40</v>
      </c>
      <c r="O218" s="40" t="s">
        <v>26</v>
      </c>
    </row>
    <row r="219" spans="1:15" ht="15">
      <c r="A219" s="13" t="s">
        <v>24</v>
      </c>
      <c r="B219" s="14" t="s">
        <v>6</v>
      </c>
      <c r="C219" s="15">
        <f>SUM(C225+C231+C237+C243+C249+C255+C261+C267+C273+C279)</f>
        <v>8346</v>
      </c>
      <c r="D219" s="15">
        <f aca="true" t="shared" si="91" ref="D219:N221">SUM(D225+D231+D237+D243+D249+D255+D261+D267+D273+D279)</f>
        <v>8355</v>
      </c>
      <c r="E219" s="15">
        <f>SUM(E225+E231+E237+E243+E249+E255+E261+E267+E273+E279)</f>
        <v>8343</v>
      </c>
      <c r="F219" s="15">
        <f t="shared" si="91"/>
        <v>8331</v>
      </c>
      <c r="G219" s="15">
        <f t="shared" si="91"/>
        <v>8146</v>
      </c>
      <c r="H219" s="15">
        <f t="shared" si="91"/>
        <v>8176</v>
      </c>
      <c r="I219" s="15">
        <f t="shared" si="91"/>
        <v>8176</v>
      </c>
      <c r="J219" s="15">
        <f t="shared" si="91"/>
        <v>8143</v>
      </c>
      <c r="K219" s="15">
        <f t="shared" si="91"/>
        <v>8166</v>
      </c>
      <c r="L219" s="15">
        <f t="shared" si="91"/>
        <v>8095</v>
      </c>
      <c r="M219" s="15">
        <f t="shared" si="91"/>
        <v>7996</v>
      </c>
      <c r="N219" s="15">
        <f t="shared" si="91"/>
        <v>8045</v>
      </c>
      <c r="O219" s="16">
        <f>SUM(C219:N219)</f>
        <v>98318</v>
      </c>
    </row>
    <row r="220" spans="1:15" ht="15">
      <c r="A220" s="13" t="s">
        <v>24</v>
      </c>
      <c r="B220" s="14" t="s">
        <v>7</v>
      </c>
      <c r="C220" s="43">
        <f>SUM(C226+C232+C238+C244+C250+C256+C262+C268+C274+C280)</f>
        <v>609857336.3299999</v>
      </c>
      <c r="D220" s="43">
        <f t="shared" si="91"/>
        <v>638790288.26</v>
      </c>
      <c r="E220" s="43">
        <f>SUM(E226+E232+E238+E244+E250+E256+E262+E268+E274+E280)</f>
        <v>554396895.89</v>
      </c>
      <c r="F220" s="43">
        <f t="shared" si="91"/>
        <v>571544216.7</v>
      </c>
      <c r="G220" s="43">
        <f t="shared" si="91"/>
        <v>539981032.69</v>
      </c>
      <c r="H220" s="43">
        <f t="shared" si="91"/>
        <v>508822102.61</v>
      </c>
      <c r="I220" s="43">
        <f t="shared" si="91"/>
        <v>575086875.09</v>
      </c>
      <c r="J220" s="43">
        <f t="shared" si="91"/>
        <v>493362481.28</v>
      </c>
      <c r="K220" s="43">
        <f t="shared" si="91"/>
        <v>616091679.86</v>
      </c>
      <c r="L220" s="43">
        <f t="shared" si="91"/>
        <v>564592458.0699999</v>
      </c>
      <c r="M220" s="43">
        <f t="shared" si="91"/>
        <v>635580402.12</v>
      </c>
      <c r="N220" s="43">
        <f t="shared" si="91"/>
        <v>557254872.5999999</v>
      </c>
      <c r="O220" s="18">
        <f>SUM(C220:N220)</f>
        <v>6865360641.5</v>
      </c>
    </row>
    <row r="221" spans="1:15" ht="15">
      <c r="A221" s="13" t="s">
        <v>24</v>
      </c>
      <c r="B221" s="14" t="s">
        <v>0</v>
      </c>
      <c r="C221" s="43">
        <f>SUM(C227+C233+C239+C245+C251+C257+C263+C269+C275+C281)</f>
        <v>44728885.17999999</v>
      </c>
      <c r="D221" s="43">
        <f t="shared" si="91"/>
        <v>46605917.980000004</v>
      </c>
      <c r="E221" s="43">
        <f>SUM(E227+E233+E239+E245+E251+E257+E263+E269+E275+E281)</f>
        <v>39376647.6</v>
      </c>
      <c r="F221" s="43">
        <f t="shared" si="91"/>
        <v>41525994.78</v>
      </c>
      <c r="G221" s="43">
        <f t="shared" si="91"/>
        <v>39014224.419999994</v>
      </c>
      <c r="H221" s="43">
        <f t="shared" si="91"/>
        <v>37491525.720000006</v>
      </c>
      <c r="I221" s="43">
        <f t="shared" si="91"/>
        <v>41692014.02</v>
      </c>
      <c r="J221" s="43">
        <f t="shared" si="91"/>
        <v>36742550.39</v>
      </c>
      <c r="K221" s="43">
        <f t="shared" si="91"/>
        <v>45191642.52</v>
      </c>
      <c r="L221" s="43">
        <f t="shared" si="91"/>
        <v>41951078.5</v>
      </c>
      <c r="M221" s="43">
        <f t="shared" si="91"/>
        <v>48134586.18</v>
      </c>
      <c r="N221" s="43">
        <f t="shared" si="91"/>
        <v>41178604.199999996</v>
      </c>
      <c r="O221" s="18">
        <f>SUM(C221:N221)</f>
        <v>503633671.48999995</v>
      </c>
    </row>
    <row r="222" spans="1:15" ht="15">
      <c r="A222" s="13" t="s">
        <v>24</v>
      </c>
      <c r="B222" s="14" t="s">
        <v>8</v>
      </c>
      <c r="C222" s="19">
        <f aca="true" t="shared" si="92" ref="C222:N222">SUM(C221/C219/C323)</f>
        <v>172.88129210052332</v>
      </c>
      <c r="D222" s="19">
        <f t="shared" si="92"/>
        <v>181.24868773941432</v>
      </c>
      <c r="E222" s="19">
        <f t="shared" si="92"/>
        <v>157.32409445043749</v>
      </c>
      <c r="F222" s="19">
        <f t="shared" si="92"/>
        <v>160.79080767130927</v>
      </c>
      <c r="G222" s="19">
        <f t="shared" si="92"/>
        <v>159.645733775268</v>
      </c>
      <c r="H222" s="19">
        <f t="shared" si="92"/>
        <v>147.9212396629001</v>
      </c>
      <c r="I222" s="19">
        <f t="shared" si="92"/>
        <v>164.494089782842</v>
      </c>
      <c r="J222" s="19">
        <f t="shared" si="92"/>
        <v>161.14870962790127</v>
      </c>
      <c r="K222" s="19">
        <f t="shared" si="92"/>
        <v>178.52007347538577</v>
      </c>
      <c r="L222" s="19">
        <f t="shared" si="92"/>
        <v>172.7448157298744</v>
      </c>
      <c r="M222" s="19">
        <f t="shared" si="92"/>
        <v>194.1881673901467</v>
      </c>
      <c r="N222" s="19">
        <f t="shared" si="92"/>
        <v>170.61779241765072</v>
      </c>
      <c r="O222" s="19">
        <f>SUM(O221/O219/O323)</f>
        <v>168.51403332602032</v>
      </c>
    </row>
    <row r="223" spans="1:15" ht="15">
      <c r="A223" s="13" t="s">
        <v>24</v>
      </c>
      <c r="B223" s="14" t="s">
        <v>9</v>
      </c>
      <c r="C223" s="20">
        <f>SUM(C221/C220)</f>
        <v>0.07334319440866206</v>
      </c>
      <c r="D223" s="20">
        <f aca="true" t="shared" si="93" ref="D223:N223">SUM(D221/D220)</f>
        <v>0.07295965332683721</v>
      </c>
      <c r="E223" s="20">
        <f>SUM(E221/E220)</f>
        <v>0.07102609681244115</v>
      </c>
      <c r="F223" s="20">
        <f t="shared" si="93"/>
        <v>0.07265578684316691</v>
      </c>
      <c r="G223" s="20">
        <f t="shared" si="93"/>
        <v>0.07225110153526046</v>
      </c>
      <c r="H223" s="20">
        <f t="shared" si="93"/>
        <v>0.07368297392681537</v>
      </c>
      <c r="I223" s="20">
        <f t="shared" si="93"/>
        <v>0.07249689712267435</v>
      </c>
      <c r="J223" s="20">
        <f t="shared" si="93"/>
        <v>0.07447374249998422</v>
      </c>
      <c r="K223" s="20">
        <f t="shared" si="93"/>
        <v>0.07335213897105265</v>
      </c>
      <c r="L223" s="20">
        <f t="shared" si="93"/>
        <v>0.07430329240210781</v>
      </c>
      <c r="M223" s="20">
        <f t="shared" si="93"/>
        <v>0.07573327626126522</v>
      </c>
      <c r="N223" s="20">
        <f t="shared" si="93"/>
        <v>0.07389545829877056</v>
      </c>
      <c r="O223" s="20">
        <f>SUM(O221/O220)</f>
        <v>0.0733586620993536</v>
      </c>
    </row>
    <row r="224" spans="1:15" ht="15">
      <c r="A224" s="21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5">
      <c r="A225" s="13" t="s">
        <v>24</v>
      </c>
      <c r="B225" s="24" t="s">
        <v>33</v>
      </c>
      <c r="C225" s="41">
        <v>5023</v>
      </c>
      <c r="D225" s="41">
        <v>5031</v>
      </c>
      <c r="E225" s="41">
        <v>5023</v>
      </c>
      <c r="F225" s="41">
        <v>5002</v>
      </c>
      <c r="G225" s="41">
        <v>4820</v>
      </c>
      <c r="H225" s="41">
        <v>4864</v>
      </c>
      <c r="I225" s="41">
        <v>4863</v>
      </c>
      <c r="J225" s="41">
        <v>4817</v>
      </c>
      <c r="K225" s="41">
        <v>4818</v>
      </c>
      <c r="L225" s="41">
        <v>4785</v>
      </c>
      <c r="M225" s="41">
        <v>4739</v>
      </c>
      <c r="N225" s="41">
        <v>4776</v>
      </c>
      <c r="O225" s="16">
        <f>SUM(C225:N225)</f>
        <v>58561</v>
      </c>
    </row>
    <row r="226" spans="1:15" ht="15">
      <c r="A226" s="13" t="s">
        <v>24</v>
      </c>
      <c r="B226" s="14" t="s">
        <v>7</v>
      </c>
      <c r="C226" s="42">
        <v>241539695.12</v>
      </c>
      <c r="D226" s="42">
        <v>252926199.47</v>
      </c>
      <c r="E226" s="42">
        <v>218052049.03</v>
      </c>
      <c r="F226" s="42">
        <v>222583545.47</v>
      </c>
      <c r="G226" s="42">
        <v>209070807.68</v>
      </c>
      <c r="H226" s="42">
        <v>195425564.95</v>
      </c>
      <c r="I226" s="42">
        <v>225595460.27</v>
      </c>
      <c r="J226" s="42">
        <v>197414355.32</v>
      </c>
      <c r="K226" s="42">
        <v>241890252.53</v>
      </c>
      <c r="L226" s="42">
        <v>220141930.02</v>
      </c>
      <c r="M226" s="42">
        <v>252344694.82</v>
      </c>
      <c r="N226" s="42">
        <v>217269555.58</v>
      </c>
      <c r="O226" s="18">
        <f>SUM(C226:N226)</f>
        <v>2694254110.26</v>
      </c>
    </row>
    <row r="227" spans="1:15" ht="15">
      <c r="A227" s="13" t="s">
        <v>24</v>
      </c>
      <c r="B227" s="14" t="s">
        <v>0</v>
      </c>
      <c r="C227" s="42">
        <v>24742382.92</v>
      </c>
      <c r="D227" s="42">
        <v>25893969.79</v>
      </c>
      <c r="E227" s="42">
        <v>22055195.68</v>
      </c>
      <c r="F227" s="42">
        <v>22633915.76</v>
      </c>
      <c r="G227" s="42">
        <v>21121329.91</v>
      </c>
      <c r="H227" s="42">
        <v>19966175.14</v>
      </c>
      <c r="I227" s="42">
        <v>23030821.61</v>
      </c>
      <c r="J227" s="42">
        <v>20160272.06</v>
      </c>
      <c r="K227" s="42">
        <v>24851166.56</v>
      </c>
      <c r="L227" s="42">
        <v>22687170.77</v>
      </c>
      <c r="M227" s="42">
        <v>25869696.04</v>
      </c>
      <c r="N227" s="42">
        <v>22121577.65</v>
      </c>
      <c r="O227" s="18">
        <f>SUM(C227:N227)</f>
        <v>275133673.89</v>
      </c>
    </row>
    <row r="228" spans="1:15" ht="15">
      <c r="A228" s="13" t="s">
        <v>24</v>
      </c>
      <c r="B228" s="14" t="s">
        <v>8</v>
      </c>
      <c r="C228" s="42">
        <v>158.89734909737788</v>
      </c>
      <c r="D228" s="42">
        <v>167.2272546385694</v>
      </c>
      <c r="E228" s="42">
        <v>146.36137553918638</v>
      </c>
      <c r="F228" s="42">
        <v>145.96687621725505</v>
      </c>
      <c r="G228" s="42">
        <v>146.06728845089904</v>
      </c>
      <c r="H228" s="42">
        <v>132.41574132533955</v>
      </c>
      <c r="I228" s="42">
        <v>152.77189581633533</v>
      </c>
      <c r="J228" s="42">
        <v>149.4726419822652</v>
      </c>
      <c r="K228" s="42">
        <v>166.38657828840772</v>
      </c>
      <c r="L228" s="42">
        <v>158.0436835249042</v>
      </c>
      <c r="M228" s="42">
        <v>176.09333696369865</v>
      </c>
      <c r="N228" s="42">
        <v>154.39403719988834</v>
      </c>
      <c r="O228" s="19">
        <f>SUM(O227/O225/O323)</f>
        <v>154.55733261410043</v>
      </c>
    </row>
    <row r="229" spans="1:15" ht="15">
      <c r="A229" s="13" t="s">
        <v>24</v>
      </c>
      <c r="B229" s="14" t="s">
        <v>9</v>
      </c>
      <c r="C229" s="45">
        <v>10.243609402465989</v>
      </c>
      <c r="D229" s="45">
        <v>10.237757039112639</v>
      </c>
      <c r="E229" s="45">
        <v>10.114647295502188</v>
      </c>
      <c r="F229" s="45">
        <v>10.168728201452168</v>
      </c>
      <c r="G229" s="45">
        <v>10.10247683279051</v>
      </c>
      <c r="H229" s="45">
        <v>10.216767261288657</v>
      </c>
      <c r="I229" s="45">
        <v>10.208902955066543</v>
      </c>
      <c r="J229" s="45">
        <v>10.212161130491795</v>
      </c>
      <c r="K229" s="45">
        <v>10.273736250251705</v>
      </c>
      <c r="L229" s="45">
        <v>10.305701766101015</v>
      </c>
      <c r="M229" s="45">
        <v>10.251729705850607</v>
      </c>
      <c r="N229" s="45">
        <v>10.18162788198584</v>
      </c>
      <c r="O229" s="20">
        <f>SUM(O227/O226)</f>
        <v>0.1021186802099558</v>
      </c>
    </row>
    <row r="230" spans="1:15" ht="15">
      <c r="A230" s="21"/>
      <c r="B230" s="22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23"/>
    </row>
    <row r="231" spans="1:15" ht="15">
      <c r="A231" s="13" t="s">
        <v>24</v>
      </c>
      <c r="B231" s="24" t="s">
        <v>10</v>
      </c>
      <c r="C231" s="41">
        <v>306</v>
      </c>
      <c r="D231" s="41">
        <v>305</v>
      </c>
      <c r="E231" s="41">
        <v>300</v>
      </c>
      <c r="F231" s="41">
        <v>308</v>
      </c>
      <c r="G231" s="41">
        <v>308</v>
      </c>
      <c r="H231" s="41">
        <v>308</v>
      </c>
      <c r="I231" s="41">
        <v>302</v>
      </c>
      <c r="J231" s="41">
        <v>304</v>
      </c>
      <c r="K231" s="41">
        <v>302</v>
      </c>
      <c r="L231" s="41">
        <v>296</v>
      </c>
      <c r="M231" s="41">
        <v>277</v>
      </c>
      <c r="N231" s="41">
        <v>278</v>
      </c>
      <c r="O231" s="27">
        <f>SUM(C231:N231)</f>
        <v>3594</v>
      </c>
    </row>
    <row r="232" spans="1:15" ht="15">
      <c r="A232" s="13" t="s">
        <v>24</v>
      </c>
      <c r="B232" s="14" t="s">
        <v>7</v>
      </c>
      <c r="C232" s="42">
        <v>18682802.65</v>
      </c>
      <c r="D232" s="42">
        <v>19711541.14</v>
      </c>
      <c r="E232" s="42">
        <v>18144583.2</v>
      </c>
      <c r="F232" s="42">
        <v>17707436.5</v>
      </c>
      <c r="G232" s="42">
        <v>17095504.95</v>
      </c>
      <c r="H232" s="42">
        <v>15951340.14</v>
      </c>
      <c r="I232" s="42">
        <v>17716818.45</v>
      </c>
      <c r="J232" s="42">
        <v>13779208.1</v>
      </c>
      <c r="K232" s="42">
        <v>16982219.95</v>
      </c>
      <c r="L232" s="42">
        <v>16093786.75</v>
      </c>
      <c r="M232" s="42">
        <v>17431453.6</v>
      </c>
      <c r="N232" s="42">
        <v>14917742.75</v>
      </c>
      <c r="O232" s="19">
        <f>SUM(C232:N232)</f>
        <v>204214438.17999998</v>
      </c>
    </row>
    <row r="233" spans="1:15" ht="15" customHeight="1">
      <c r="A233" s="13" t="s">
        <v>24</v>
      </c>
      <c r="B233" s="14" t="s">
        <v>0</v>
      </c>
      <c r="C233" s="42">
        <v>1281776.08</v>
      </c>
      <c r="D233" s="42">
        <v>1392482.96</v>
      </c>
      <c r="E233" s="42">
        <v>1191313.13</v>
      </c>
      <c r="F233" s="42">
        <v>1229865.43</v>
      </c>
      <c r="G233" s="42">
        <v>1238099.56</v>
      </c>
      <c r="H233" s="42">
        <v>1127285.01</v>
      </c>
      <c r="I233" s="42">
        <v>1196763.77</v>
      </c>
      <c r="J233" s="42">
        <v>1018248.67</v>
      </c>
      <c r="K233" s="42">
        <v>1193151.7</v>
      </c>
      <c r="L233" s="42">
        <v>1174960.9</v>
      </c>
      <c r="M233" s="42">
        <v>1317439.94</v>
      </c>
      <c r="N233" s="42">
        <v>1039093.8</v>
      </c>
      <c r="O233" s="19">
        <f>SUM(C233:N233)</f>
        <v>14400480.95</v>
      </c>
    </row>
    <row r="234" spans="1:15" ht="15" customHeight="1">
      <c r="A234" s="13" t="s">
        <v>24</v>
      </c>
      <c r="B234" s="14" t="s">
        <v>8</v>
      </c>
      <c r="C234" s="42">
        <v>135.122926417879</v>
      </c>
      <c r="D234" s="42">
        <v>148.3381267680653</v>
      </c>
      <c r="E234" s="42">
        <v>132.36812555555554</v>
      </c>
      <c r="F234" s="42">
        <v>128.8086960620025</v>
      </c>
      <c r="G234" s="42">
        <v>133.99345887445887</v>
      </c>
      <c r="H234" s="42">
        <v>118.06504084625053</v>
      </c>
      <c r="I234" s="42">
        <v>127.83206259346292</v>
      </c>
      <c r="J234" s="42">
        <v>119.62507871240604</v>
      </c>
      <c r="K234" s="42">
        <v>127.44624011963256</v>
      </c>
      <c r="L234" s="42">
        <v>132.31541666666666</v>
      </c>
      <c r="M234" s="42">
        <v>153.42260859438684</v>
      </c>
      <c r="N234" s="42">
        <v>124.59158273381296</v>
      </c>
      <c r="O234" s="19">
        <f>SUM(O233/O231/O323)</f>
        <v>131.811491728627</v>
      </c>
    </row>
    <row r="235" spans="1:15" ht="15" customHeight="1">
      <c r="A235" s="13" t="s">
        <v>24</v>
      </c>
      <c r="B235" s="14" t="s">
        <v>9</v>
      </c>
      <c r="C235" s="45">
        <v>6.860726969141324</v>
      </c>
      <c r="D235" s="45">
        <v>7.064302837155025</v>
      </c>
      <c r="E235" s="45">
        <v>6.565668204492016</v>
      </c>
      <c r="F235" s="45">
        <v>6.94547417973234</v>
      </c>
      <c r="G235" s="45">
        <v>7.242252063458353</v>
      </c>
      <c r="H235" s="45">
        <v>7.067023836907537</v>
      </c>
      <c r="I235" s="45">
        <v>6.7549587042249115</v>
      </c>
      <c r="J235" s="45">
        <v>7.389747383233148</v>
      </c>
      <c r="K235" s="45">
        <v>7.025887684371913</v>
      </c>
      <c r="L235" s="45">
        <v>7.3007112511913945</v>
      </c>
      <c r="M235" s="45">
        <v>7.557831780592298</v>
      </c>
      <c r="N235" s="45">
        <v>6.965489467231897</v>
      </c>
      <c r="O235" s="20">
        <f>SUM(O233/O232)</f>
        <v>0.07051646826904098</v>
      </c>
    </row>
    <row r="236" spans="1:15" ht="15" customHeight="1">
      <c r="A236" s="21"/>
      <c r="B236" s="22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23"/>
    </row>
    <row r="237" spans="1:15" ht="15" customHeight="1">
      <c r="A237" s="13" t="s">
        <v>24</v>
      </c>
      <c r="B237" s="24" t="s">
        <v>11</v>
      </c>
      <c r="C237" s="41">
        <v>67</v>
      </c>
      <c r="D237" s="41">
        <v>67</v>
      </c>
      <c r="E237" s="41">
        <v>67</v>
      </c>
      <c r="F237" s="41">
        <v>68</v>
      </c>
      <c r="G237" s="41">
        <v>72</v>
      </c>
      <c r="H237" s="41">
        <v>72</v>
      </c>
      <c r="I237" s="41">
        <v>74</v>
      </c>
      <c r="J237" s="41">
        <v>74</v>
      </c>
      <c r="K237" s="41">
        <v>73</v>
      </c>
      <c r="L237" s="41">
        <v>72</v>
      </c>
      <c r="M237" s="41">
        <v>72</v>
      </c>
      <c r="N237" s="41">
        <v>68</v>
      </c>
      <c r="O237" s="27">
        <f>SUM(C237:N237)</f>
        <v>846</v>
      </c>
    </row>
    <row r="238" spans="1:15" ht="15">
      <c r="A238" s="13" t="s">
        <v>24</v>
      </c>
      <c r="B238" s="14" t="s">
        <v>7</v>
      </c>
      <c r="C238" s="42">
        <v>9392774</v>
      </c>
      <c r="D238" s="42">
        <v>9389280.2</v>
      </c>
      <c r="E238" s="42">
        <v>8857679.8</v>
      </c>
      <c r="F238" s="42">
        <v>9517686.9</v>
      </c>
      <c r="G238" s="42">
        <v>12544725.8</v>
      </c>
      <c r="H238" s="42">
        <v>11603794.3</v>
      </c>
      <c r="I238" s="42">
        <v>13187534.4</v>
      </c>
      <c r="J238" s="42">
        <v>10207656.6</v>
      </c>
      <c r="K238" s="42">
        <v>12399082.4</v>
      </c>
      <c r="L238" s="42">
        <v>12482554.5</v>
      </c>
      <c r="M238" s="42">
        <v>11968627.7</v>
      </c>
      <c r="N238" s="42">
        <v>11017216.2</v>
      </c>
      <c r="O238" s="19">
        <f>SUM(C238:N238)</f>
        <v>132568612.80000001</v>
      </c>
    </row>
    <row r="239" spans="1:15" ht="15">
      <c r="A239" s="13" t="s">
        <v>24</v>
      </c>
      <c r="B239" s="14" t="s">
        <v>0</v>
      </c>
      <c r="C239" s="42">
        <v>499615.4</v>
      </c>
      <c r="D239" s="42">
        <v>547444.52</v>
      </c>
      <c r="E239" s="42">
        <v>521502.66</v>
      </c>
      <c r="F239" s="42">
        <v>645900.69</v>
      </c>
      <c r="G239" s="42">
        <v>523971.5</v>
      </c>
      <c r="H239" s="42">
        <v>525117.73</v>
      </c>
      <c r="I239" s="42">
        <v>535428.26</v>
      </c>
      <c r="J239" s="42">
        <v>606578.21</v>
      </c>
      <c r="K239" s="42">
        <v>610737.22</v>
      </c>
      <c r="L239" s="42">
        <v>637934.39</v>
      </c>
      <c r="M239" s="42">
        <v>678776.88</v>
      </c>
      <c r="N239" s="42">
        <v>498195.87</v>
      </c>
      <c r="O239" s="19">
        <f>SUM(C239:N239)</f>
        <v>6831203.329999999</v>
      </c>
    </row>
    <row r="240" spans="1:15" ht="15">
      <c r="A240" s="13" t="s">
        <v>24</v>
      </c>
      <c r="B240" s="14" t="s">
        <v>8</v>
      </c>
      <c r="C240" s="42">
        <v>240.546653827636</v>
      </c>
      <c r="D240" s="42">
        <v>265.4777024624172</v>
      </c>
      <c r="E240" s="42">
        <v>259.45405970149255</v>
      </c>
      <c r="F240" s="42">
        <v>306.4045018975332</v>
      </c>
      <c r="G240" s="42">
        <v>242.5793981481482</v>
      </c>
      <c r="H240" s="42">
        <v>235.26780017921143</v>
      </c>
      <c r="I240" s="42">
        <v>233.40377506538798</v>
      </c>
      <c r="J240" s="42">
        <v>292.7501013513513</v>
      </c>
      <c r="K240" s="42">
        <v>269.8794608926204</v>
      </c>
      <c r="L240" s="42">
        <v>295.3399953703704</v>
      </c>
      <c r="M240" s="42">
        <v>304.11150537634404</v>
      </c>
      <c r="N240" s="42">
        <v>244.21366176470588</v>
      </c>
      <c r="O240" s="19">
        <f>SUM(O239/O237/O323)</f>
        <v>265.6324941131873</v>
      </c>
    </row>
    <row r="241" spans="1:15" ht="15">
      <c r="A241" s="13" t="s">
        <v>24</v>
      </c>
      <c r="B241" s="14" t="s">
        <v>9</v>
      </c>
      <c r="C241" s="45">
        <v>5.319146399136188</v>
      </c>
      <c r="D241" s="45">
        <v>5.830527030176393</v>
      </c>
      <c r="E241" s="45">
        <v>5.887576337993162</v>
      </c>
      <c r="F241" s="45">
        <v>6.786320003865646</v>
      </c>
      <c r="G241" s="45">
        <v>4.176827045514219</v>
      </c>
      <c r="H241" s="45">
        <v>4.525396748889284</v>
      </c>
      <c r="I241" s="45">
        <v>4.060108916189822</v>
      </c>
      <c r="J241" s="45">
        <v>5.942384562584129</v>
      </c>
      <c r="K241" s="45">
        <v>4.9256646604751975</v>
      </c>
      <c r="L241" s="45">
        <v>5.110607688514399</v>
      </c>
      <c r="M241" s="45">
        <v>5.671300812540104</v>
      </c>
      <c r="N241" s="45">
        <v>4.521975977924441</v>
      </c>
      <c r="O241" s="20">
        <f>SUM(O239/O238)</f>
        <v>0.05152956786464917</v>
      </c>
    </row>
    <row r="242" spans="1:15" ht="15">
      <c r="A242" s="21"/>
      <c r="B242" s="22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23"/>
    </row>
    <row r="243" spans="1:15" ht="15">
      <c r="A243" s="13" t="s">
        <v>24</v>
      </c>
      <c r="B243" s="24" t="s">
        <v>12</v>
      </c>
      <c r="C243" s="41">
        <v>564</v>
      </c>
      <c r="D243" s="41">
        <v>561</v>
      </c>
      <c r="E243" s="41">
        <v>561</v>
      </c>
      <c r="F243" s="41">
        <v>551</v>
      </c>
      <c r="G243" s="41">
        <v>549</v>
      </c>
      <c r="H243" s="41">
        <v>539</v>
      </c>
      <c r="I243" s="41">
        <v>539</v>
      </c>
      <c r="J243" s="41">
        <v>541</v>
      </c>
      <c r="K243" s="41">
        <v>549</v>
      </c>
      <c r="L243" s="41">
        <v>545</v>
      </c>
      <c r="M243" s="41">
        <v>521</v>
      </c>
      <c r="N243" s="41">
        <v>525</v>
      </c>
      <c r="O243" s="27">
        <f>SUM(C243:N243)</f>
        <v>6545</v>
      </c>
    </row>
    <row r="244" spans="1:15" ht="15">
      <c r="A244" s="13" t="s">
        <v>24</v>
      </c>
      <c r="B244" s="14" t="s">
        <v>7</v>
      </c>
      <c r="C244" s="42">
        <v>35041176.25</v>
      </c>
      <c r="D244" s="42">
        <v>35747183.75</v>
      </c>
      <c r="E244" s="42">
        <v>30722890.25</v>
      </c>
      <c r="F244" s="42">
        <v>30873950.75</v>
      </c>
      <c r="G244" s="42">
        <v>27255279</v>
      </c>
      <c r="H244" s="42">
        <v>26150296.5</v>
      </c>
      <c r="I244" s="42">
        <v>30176996.8</v>
      </c>
      <c r="J244" s="42">
        <v>24950387.24</v>
      </c>
      <c r="K244" s="42">
        <v>31005973.46</v>
      </c>
      <c r="L244" s="42">
        <v>27897095.48</v>
      </c>
      <c r="M244" s="42">
        <v>31283551.89</v>
      </c>
      <c r="N244" s="42">
        <v>27497364.5</v>
      </c>
      <c r="O244" s="19">
        <f>SUM(C244:N244)</f>
        <v>358602145.87</v>
      </c>
    </row>
    <row r="245" spans="1:15" ht="15">
      <c r="A245" s="13" t="s">
        <v>24</v>
      </c>
      <c r="B245" s="14" t="s">
        <v>0</v>
      </c>
      <c r="C245" s="42">
        <v>2210046.21</v>
      </c>
      <c r="D245" s="42">
        <v>2229788.96</v>
      </c>
      <c r="E245" s="42">
        <v>1881362.53</v>
      </c>
      <c r="F245" s="42">
        <v>1891164.86</v>
      </c>
      <c r="G245" s="42">
        <v>1689095.3</v>
      </c>
      <c r="H245" s="42">
        <v>1600631.64</v>
      </c>
      <c r="I245" s="42">
        <v>1886607.67</v>
      </c>
      <c r="J245" s="42">
        <v>1624365.56</v>
      </c>
      <c r="K245" s="42">
        <v>2031824.39</v>
      </c>
      <c r="L245" s="42">
        <v>1805499.87</v>
      </c>
      <c r="M245" s="42">
        <v>2128882.59</v>
      </c>
      <c r="N245" s="42">
        <v>1861339.49</v>
      </c>
      <c r="O245" s="19">
        <f>SUM(C245:N245)</f>
        <v>22840609.07</v>
      </c>
    </row>
    <row r="246" spans="1:15" ht="15">
      <c r="A246" s="13" t="s">
        <v>24</v>
      </c>
      <c r="B246" s="14" t="s">
        <v>8</v>
      </c>
      <c r="C246" s="42">
        <v>126.4039241592313</v>
      </c>
      <c r="D246" s="42">
        <v>129.14084982335567</v>
      </c>
      <c r="E246" s="42">
        <v>111.78624658348188</v>
      </c>
      <c r="F246" s="42">
        <v>110.71745565247937</v>
      </c>
      <c r="G246" s="42">
        <v>102.5558773527626</v>
      </c>
      <c r="H246" s="42">
        <v>95.7945801663774</v>
      </c>
      <c r="I246" s="42">
        <v>112.90966963911664</v>
      </c>
      <c r="J246" s="42">
        <v>107.23300501716398</v>
      </c>
      <c r="K246" s="42">
        <v>119.38565074328692</v>
      </c>
      <c r="L246" s="42">
        <v>110.42812660550459</v>
      </c>
      <c r="M246" s="42">
        <v>131.8111937341341</v>
      </c>
      <c r="N246" s="42">
        <v>118.18028507936508</v>
      </c>
      <c r="O246" s="19">
        <f>SUM(O245/O243/O323)</f>
        <v>114.80277359621502</v>
      </c>
    </row>
    <row r="247" spans="1:15" ht="15">
      <c r="A247" s="13" t="s">
        <v>24</v>
      </c>
      <c r="B247" s="14" t="s">
        <v>9</v>
      </c>
      <c r="C247" s="45">
        <v>6.3069977852127606</v>
      </c>
      <c r="D247" s="45">
        <v>6.237663295643534</v>
      </c>
      <c r="E247" s="45">
        <v>6.123650850199551</v>
      </c>
      <c r="F247" s="45">
        <v>6.125438481500461</v>
      </c>
      <c r="G247" s="45">
        <v>6.197314289096068</v>
      </c>
      <c r="H247" s="45">
        <v>6.12089289312647</v>
      </c>
      <c r="I247" s="45">
        <v>6.2518072374915725</v>
      </c>
      <c r="J247" s="45">
        <v>6.5103821611066905</v>
      </c>
      <c r="K247" s="45">
        <v>6.553009511606542</v>
      </c>
      <c r="L247" s="45">
        <v>6.4719994642252265</v>
      </c>
      <c r="M247" s="45">
        <v>6.805117901847046</v>
      </c>
      <c r="N247" s="45">
        <v>6.769155967656463</v>
      </c>
      <c r="O247" s="20">
        <f>SUM(O245/O244)</f>
        <v>0.06369345340805671</v>
      </c>
    </row>
    <row r="248" spans="1:15" ht="15">
      <c r="A248" s="21"/>
      <c r="B248" s="22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23"/>
    </row>
    <row r="249" spans="1:15" ht="15">
      <c r="A249" s="13" t="s">
        <v>24</v>
      </c>
      <c r="B249" s="24" t="s">
        <v>13</v>
      </c>
      <c r="C249" s="41">
        <v>39</v>
      </c>
      <c r="D249" s="41">
        <v>38</v>
      </c>
      <c r="E249" s="41">
        <v>38</v>
      </c>
      <c r="F249" s="41">
        <v>38</v>
      </c>
      <c r="G249" s="41">
        <v>38</v>
      </c>
      <c r="H249" s="41">
        <v>34</v>
      </c>
      <c r="I249" s="41">
        <v>36</v>
      </c>
      <c r="J249" s="41">
        <v>34</v>
      </c>
      <c r="K249" s="41">
        <v>42</v>
      </c>
      <c r="L249" s="41">
        <v>44</v>
      </c>
      <c r="M249" s="41">
        <v>40</v>
      </c>
      <c r="N249" s="41">
        <v>41</v>
      </c>
      <c r="O249" s="27">
        <f>SUM(C249:N249)</f>
        <v>462</v>
      </c>
    </row>
    <row r="250" spans="1:15" ht="15">
      <c r="A250" s="13" t="s">
        <v>24</v>
      </c>
      <c r="B250" s="14" t="s">
        <v>7</v>
      </c>
      <c r="C250" s="42">
        <v>2771544</v>
      </c>
      <c r="D250" s="42">
        <v>2848607</v>
      </c>
      <c r="E250" s="42">
        <v>2436867</v>
      </c>
      <c r="F250" s="42">
        <v>2351028.5</v>
      </c>
      <c r="G250" s="42">
        <v>1047402.5</v>
      </c>
      <c r="H250" s="42">
        <v>1790888.5</v>
      </c>
      <c r="I250" s="42">
        <v>2211256.85</v>
      </c>
      <c r="J250" s="42">
        <v>1638296.5</v>
      </c>
      <c r="K250" s="42">
        <v>2230858.5</v>
      </c>
      <c r="L250" s="42">
        <v>2499021.2</v>
      </c>
      <c r="M250" s="42">
        <v>2437515</v>
      </c>
      <c r="N250" s="42">
        <v>2374019</v>
      </c>
      <c r="O250" s="19">
        <f>SUM(C250:N250)</f>
        <v>26637304.55</v>
      </c>
    </row>
    <row r="251" spans="1:15" ht="15">
      <c r="A251" s="13" t="s">
        <v>24</v>
      </c>
      <c r="B251" s="14" t="s">
        <v>0</v>
      </c>
      <c r="C251" s="42">
        <v>211281.68</v>
      </c>
      <c r="D251" s="42">
        <v>217652.25</v>
      </c>
      <c r="E251" s="42">
        <v>175406.62</v>
      </c>
      <c r="F251" s="42">
        <v>176732.41</v>
      </c>
      <c r="G251" s="42">
        <v>150493.36</v>
      </c>
      <c r="H251" s="42">
        <v>158772.76</v>
      </c>
      <c r="I251" s="42">
        <v>187839.19</v>
      </c>
      <c r="J251" s="42">
        <v>8530.350000000002</v>
      </c>
      <c r="K251" s="42">
        <v>173289.7</v>
      </c>
      <c r="L251" s="42">
        <v>164109.19</v>
      </c>
      <c r="M251" s="42">
        <v>205316.81</v>
      </c>
      <c r="N251" s="42">
        <v>173887.19</v>
      </c>
      <c r="O251" s="19">
        <f>SUM(C251:N251)</f>
        <v>2003311.51</v>
      </c>
    </row>
    <row r="252" spans="1:15" ht="15">
      <c r="A252" s="13" t="s">
        <v>24</v>
      </c>
      <c r="B252" s="14" t="s">
        <v>8</v>
      </c>
      <c r="C252" s="42">
        <v>174.75738626964431</v>
      </c>
      <c r="D252" s="42">
        <v>186.09825669770092</v>
      </c>
      <c r="E252" s="42">
        <v>153.86545614035086</v>
      </c>
      <c r="F252" s="42">
        <v>150.0275127334465</v>
      </c>
      <c r="G252" s="42">
        <v>132.0117192982456</v>
      </c>
      <c r="H252" s="42">
        <v>150.63829222011384</v>
      </c>
      <c r="I252" s="42">
        <v>168.3146863799283</v>
      </c>
      <c r="J252" s="42">
        <v>8.960451680672271</v>
      </c>
      <c r="K252" s="42">
        <v>133.09500768049153</v>
      </c>
      <c r="L252" s="42">
        <v>124.32514393939393</v>
      </c>
      <c r="M252" s="42">
        <v>165.57807258064517</v>
      </c>
      <c r="N252" s="42">
        <v>141.37169918699183</v>
      </c>
      <c r="O252" s="19">
        <f>SUM(O251/O249/O323)</f>
        <v>142.64641503744744</v>
      </c>
    </row>
    <row r="253" spans="1:15" ht="15">
      <c r="A253" s="13" t="s">
        <v>24</v>
      </c>
      <c r="B253" s="14" t="s">
        <v>9</v>
      </c>
      <c r="C253" s="45">
        <v>7.623248268834988</v>
      </c>
      <c r="D253" s="45">
        <v>7.640655590609726</v>
      </c>
      <c r="E253" s="45">
        <v>7.198038300818224</v>
      </c>
      <c r="F253" s="45">
        <v>7.51723809388104</v>
      </c>
      <c r="G253" s="45">
        <v>14.36824525433155</v>
      </c>
      <c r="H253" s="45">
        <v>8.865585992651134</v>
      </c>
      <c r="I253" s="45">
        <v>8.494679846893408</v>
      </c>
      <c r="J253" s="45">
        <v>0.5206841374561932</v>
      </c>
      <c r="K253" s="45">
        <v>7.767848117664118</v>
      </c>
      <c r="L253" s="45">
        <v>6.566938687835062</v>
      </c>
      <c r="M253" s="45">
        <v>8.423201908501076</v>
      </c>
      <c r="N253" s="45">
        <v>7.324591336463609</v>
      </c>
      <c r="O253" s="20">
        <f>SUM(O251/O250)</f>
        <v>0.07520699049108555</v>
      </c>
    </row>
    <row r="254" spans="1:15" ht="15">
      <c r="A254" s="21"/>
      <c r="B254" s="22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23"/>
    </row>
    <row r="255" spans="1:15" ht="15">
      <c r="A255" s="13" t="s">
        <v>24</v>
      </c>
      <c r="B255" s="24" t="s">
        <v>14</v>
      </c>
      <c r="C255" s="41">
        <v>681</v>
      </c>
      <c r="D255" s="41">
        <v>684</v>
      </c>
      <c r="E255" s="41">
        <v>690</v>
      </c>
      <c r="F255" s="41">
        <v>684</v>
      </c>
      <c r="G255" s="41">
        <v>687</v>
      </c>
      <c r="H255" s="41">
        <v>688</v>
      </c>
      <c r="I255" s="41">
        <v>691</v>
      </c>
      <c r="J255" s="41">
        <v>693</v>
      </c>
      <c r="K255" s="41">
        <v>693</v>
      </c>
      <c r="L255" s="41">
        <v>694</v>
      </c>
      <c r="M255" s="41">
        <v>696</v>
      </c>
      <c r="N255" s="41">
        <v>704</v>
      </c>
      <c r="O255" s="27">
        <f>SUM(C255:N255)</f>
        <v>8285</v>
      </c>
    </row>
    <row r="256" spans="1:15" ht="15">
      <c r="A256" s="13" t="s">
        <v>24</v>
      </c>
      <c r="B256" s="14" t="s">
        <v>7</v>
      </c>
      <c r="C256" s="42">
        <v>92912017.51</v>
      </c>
      <c r="D256" s="42">
        <v>96055668.57</v>
      </c>
      <c r="E256" s="42">
        <v>84416394.36</v>
      </c>
      <c r="F256" s="42">
        <v>88616499.59</v>
      </c>
      <c r="G256" s="42">
        <v>81658432.46</v>
      </c>
      <c r="H256" s="42">
        <v>76483017.23</v>
      </c>
      <c r="I256" s="42">
        <v>87472740.77</v>
      </c>
      <c r="J256" s="42">
        <v>73414422.04</v>
      </c>
      <c r="K256" s="42">
        <v>95783541.55</v>
      </c>
      <c r="L256" s="42">
        <v>85227471.8</v>
      </c>
      <c r="M256" s="42">
        <v>95326419.78</v>
      </c>
      <c r="N256" s="42">
        <v>83858892.37</v>
      </c>
      <c r="O256" s="19">
        <f>SUM(C256:N256)</f>
        <v>1041225518.0299999</v>
      </c>
    </row>
    <row r="257" spans="1:15" ht="15">
      <c r="A257" s="13" t="s">
        <v>24</v>
      </c>
      <c r="B257" s="14" t="s">
        <v>0</v>
      </c>
      <c r="C257" s="42">
        <v>5161991.98</v>
      </c>
      <c r="D257" s="42">
        <v>5720343.58</v>
      </c>
      <c r="E257" s="42">
        <v>4417354.46</v>
      </c>
      <c r="F257" s="42">
        <v>5018951.9</v>
      </c>
      <c r="G257" s="42">
        <v>4936995.74</v>
      </c>
      <c r="H257" s="42">
        <v>4546028.7</v>
      </c>
      <c r="I257" s="42">
        <v>5272073.98</v>
      </c>
      <c r="J257" s="42">
        <v>4267093.93</v>
      </c>
      <c r="K257" s="42">
        <v>5496038.26</v>
      </c>
      <c r="L257" s="42">
        <v>5374523.51</v>
      </c>
      <c r="M257" s="42">
        <v>5899671.21</v>
      </c>
      <c r="N257" s="42">
        <v>5350616.83</v>
      </c>
      <c r="O257" s="19">
        <f>SUM(C257:N257)</f>
        <v>61461684.08</v>
      </c>
    </row>
    <row r="258" spans="1:15" ht="15">
      <c r="A258" s="13" t="s">
        <v>24</v>
      </c>
      <c r="B258" s="14" t="s">
        <v>8</v>
      </c>
      <c r="C258" s="42">
        <v>244.516696508929</v>
      </c>
      <c r="D258" s="42">
        <v>271.72447178415354</v>
      </c>
      <c r="E258" s="42">
        <v>213.39876618357488</v>
      </c>
      <c r="F258" s="42">
        <v>236.69835408413508</v>
      </c>
      <c r="G258" s="42">
        <v>239.5437040271713</v>
      </c>
      <c r="H258" s="42">
        <v>213.14838240810204</v>
      </c>
      <c r="I258" s="42">
        <v>246.11708043508702</v>
      </c>
      <c r="J258" s="42">
        <v>219.90795351473923</v>
      </c>
      <c r="K258" s="42">
        <v>255.83197225713357</v>
      </c>
      <c r="L258" s="42">
        <v>258.1423395773295</v>
      </c>
      <c r="M258" s="42">
        <v>273.43674499443824</v>
      </c>
      <c r="N258" s="42">
        <v>253.34359990530302</v>
      </c>
      <c r="O258" s="19">
        <f>SUM(O257/O255/O323)</f>
        <v>244.04296567939673</v>
      </c>
    </row>
    <row r="259" spans="1:15" ht="15">
      <c r="A259" s="13" t="s">
        <v>24</v>
      </c>
      <c r="B259" s="14" t="s">
        <v>9</v>
      </c>
      <c r="C259" s="45">
        <v>5.555785051642455</v>
      </c>
      <c r="D259" s="45">
        <v>5.955237900230045</v>
      </c>
      <c r="E259" s="45">
        <v>5.232815845180337</v>
      </c>
      <c r="F259" s="45">
        <v>5.663676542428412</v>
      </c>
      <c r="G259" s="45">
        <v>6.045910497263543</v>
      </c>
      <c r="H259" s="45">
        <v>5.943840691233671</v>
      </c>
      <c r="I259" s="45">
        <v>6.0271050542046485</v>
      </c>
      <c r="J259" s="45">
        <v>5.812337428298577</v>
      </c>
      <c r="K259" s="45">
        <v>5.737977705836876</v>
      </c>
      <c r="L259" s="45">
        <v>6.306092855379056</v>
      </c>
      <c r="M259" s="45">
        <v>6.188915123022152</v>
      </c>
      <c r="N259" s="45">
        <v>6.380500241276917</v>
      </c>
      <c r="O259" s="20">
        <f>SUM(O257/O256)</f>
        <v>0.05902821532484681</v>
      </c>
    </row>
    <row r="260" spans="1:15" ht="15">
      <c r="A260" s="21"/>
      <c r="B260" s="22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23"/>
    </row>
    <row r="261" spans="1:15" ht="15">
      <c r="A261" s="13" t="s">
        <v>24</v>
      </c>
      <c r="B261" s="24" t="s">
        <v>38</v>
      </c>
      <c r="C261" s="41">
        <v>34</v>
      </c>
      <c r="D261" s="41">
        <v>34</v>
      </c>
      <c r="E261" s="41">
        <v>34</v>
      </c>
      <c r="F261" s="41">
        <v>33</v>
      </c>
      <c r="G261" s="41">
        <v>33</v>
      </c>
      <c r="H261" s="41">
        <v>33</v>
      </c>
      <c r="I261" s="41">
        <v>33</v>
      </c>
      <c r="J261" s="41">
        <v>35</v>
      </c>
      <c r="K261" s="41">
        <v>38</v>
      </c>
      <c r="L261" s="41">
        <v>38</v>
      </c>
      <c r="M261" s="41">
        <v>34</v>
      </c>
      <c r="N261" s="41">
        <v>34</v>
      </c>
      <c r="O261" s="27">
        <f>SUM(C261:N261)</f>
        <v>413</v>
      </c>
    </row>
    <row r="262" spans="1:15" ht="15">
      <c r="A262" s="13" t="s">
        <v>24</v>
      </c>
      <c r="B262" s="14" t="s">
        <v>7</v>
      </c>
      <c r="C262" s="42">
        <v>5715282</v>
      </c>
      <c r="D262" s="42">
        <v>5423798</v>
      </c>
      <c r="E262" s="42">
        <v>4825618</v>
      </c>
      <c r="F262" s="42">
        <v>4911864</v>
      </c>
      <c r="G262" s="42">
        <v>5291530</v>
      </c>
      <c r="H262" s="42">
        <v>4696926</v>
      </c>
      <c r="I262" s="42">
        <v>5235100</v>
      </c>
      <c r="J262" s="42">
        <v>4672954</v>
      </c>
      <c r="K262" s="42">
        <v>6113378</v>
      </c>
      <c r="L262" s="42">
        <v>5300760</v>
      </c>
      <c r="M262" s="42">
        <v>6000796</v>
      </c>
      <c r="N262" s="42">
        <v>5627666</v>
      </c>
      <c r="O262" s="19">
        <f>SUM(C262:N262)</f>
        <v>63815672</v>
      </c>
    </row>
    <row r="263" spans="1:15" ht="15">
      <c r="A263" s="13" t="s">
        <v>24</v>
      </c>
      <c r="B263" s="14" t="s">
        <v>0</v>
      </c>
      <c r="C263" s="42">
        <v>438881.59</v>
      </c>
      <c r="D263" s="42">
        <v>370371</v>
      </c>
      <c r="E263" s="42">
        <v>302742.09</v>
      </c>
      <c r="F263" s="42">
        <v>304905.34</v>
      </c>
      <c r="G263" s="42">
        <v>390746.33</v>
      </c>
      <c r="H263" s="42">
        <v>253046.64</v>
      </c>
      <c r="I263" s="42">
        <v>359329.9</v>
      </c>
      <c r="J263" s="42">
        <v>372796.43</v>
      </c>
      <c r="K263" s="42">
        <v>519157.45</v>
      </c>
      <c r="L263" s="42">
        <v>345427.13</v>
      </c>
      <c r="M263" s="42">
        <v>492801.42</v>
      </c>
      <c r="N263" s="42">
        <v>395461.4</v>
      </c>
      <c r="O263" s="19">
        <f>SUM(C263:N263)</f>
        <v>4545666.720000001</v>
      </c>
    </row>
    <row r="264" spans="1:15" ht="15">
      <c r="A264" s="13" t="s">
        <v>24</v>
      </c>
      <c r="B264" s="14" t="s">
        <v>8</v>
      </c>
      <c r="C264" s="42">
        <v>416.3961954459203</v>
      </c>
      <c r="D264" s="42">
        <v>353.93278827776595</v>
      </c>
      <c r="E264" s="42">
        <v>296.8059705882353</v>
      </c>
      <c r="F264" s="42">
        <v>298.05018572825026</v>
      </c>
      <c r="G264" s="42">
        <v>394.6932626262626</v>
      </c>
      <c r="H264" s="42">
        <v>247.35741935483873</v>
      </c>
      <c r="I264" s="42">
        <v>351.25112414467253</v>
      </c>
      <c r="J264" s="42">
        <v>380.40452040816325</v>
      </c>
      <c r="K264" s="42">
        <v>440.710908319185</v>
      </c>
      <c r="L264" s="42">
        <v>303.00625438596495</v>
      </c>
      <c r="M264" s="42">
        <v>467.55352941176466</v>
      </c>
      <c r="N264" s="42">
        <v>387.70725490196077</v>
      </c>
      <c r="O264" s="19">
        <f>SUM(O263/O261/O323)</f>
        <v>362.0777935030196</v>
      </c>
    </row>
    <row r="265" spans="1:15" ht="15">
      <c r="A265" s="13" t="s">
        <v>24</v>
      </c>
      <c r="B265" s="14" t="s">
        <v>9</v>
      </c>
      <c r="C265" s="45">
        <v>7.679088975837062</v>
      </c>
      <c r="D265" s="45">
        <v>6.828628204811462</v>
      </c>
      <c r="E265" s="45">
        <v>6.273643914623992</v>
      </c>
      <c r="F265" s="45">
        <v>6.207528140029937</v>
      </c>
      <c r="G265" s="45">
        <v>7.384373328696992</v>
      </c>
      <c r="H265" s="45">
        <v>5.3874947146282475</v>
      </c>
      <c r="I265" s="45">
        <v>6.863859334110141</v>
      </c>
      <c r="J265" s="45">
        <v>7.977746624512032</v>
      </c>
      <c r="K265" s="45">
        <v>8.492153601494952</v>
      </c>
      <c r="L265" s="45">
        <v>6.516558568959922</v>
      </c>
      <c r="M265" s="45">
        <v>8.212267505844224</v>
      </c>
      <c r="N265" s="45">
        <v>7.027094358478275</v>
      </c>
      <c r="O265" s="20">
        <f>SUM(O263/O262)</f>
        <v>0.07123119725198539</v>
      </c>
    </row>
    <row r="266" spans="1:15" ht="15">
      <c r="A266" s="21"/>
      <c r="B266" s="22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23"/>
    </row>
    <row r="267" spans="1:15" ht="15">
      <c r="A267" s="13" t="s">
        <v>24</v>
      </c>
      <c r="B267" s="24" t="s">
        <v>15</v>
      </c>
      <c r="C267" s="41">
        <v>102</v>
      </c>
      <c r="D267" s="41">
        <v>103</v>
      </c>
      <c r="E267" s="41">
        <v>104</v>
      </c>
      <c r="F267" s="41">
        <v>103</v>
      </c>
      <c r="G267" s="41">
        <v>103</v>
      </c>
      <c r="H267" s="41">
        <v>103</v>
      </c>
      <c r="I267" s="41">
        <v>103</v>
      </c>
      <c r="J267" s="41">
        <v>104</v>
      </c>
      <c r="K267" s="41">
        <v>105</v>
      </c>
      <c r="L267" s="41">
        <v>104</v>
      </c>
      <c r="M267" s="41">
        <v>98</v>
      </c>
      <c r="N267" s="41">
        <v>103</v>
      </c>
      <c r="O267" s="27">
        <f>SUM(C267:N267)</f>
        <v>1235</v>
      </c>
    </row>
    <row r="268" spans="1:15" ht="15">
      <c r="A268" s="13" t="s">
        <v>24</v>
      </c>
      <c r="B268" s="14" t="s">
        <v>7</v>
      </c>
      <c r="C268" s="42">
        <v>16584005</v>
      </c>
      <c r="D268" s="42">
        <v>17613065</v>
      </c>
      <c r="E268" s="42">
        <v>15110060</v>
      </c>
      <c r="F268" s="42">
        <v>16130430</v>
      </c>
      <c r="G268" s="42">
        <v>15098135</v>
      </c>
      <c r="H268" s="42">
        <v>15272510</v>
      </c>
      <c r="I268" s="42">
        <v>15839495</v>
      </c>
      <c r="J268" s="42">
        <v>13161530</v>
      </c>
      <c r="K268" s="42">
        <v>16175355</v>
      </c>
      <c r="L268" s="42">
        <v>15398590</v>
      </c>
      <c r="M268" s="42">
        <v>18070835</v>
      </c>
      <c r="N268" s="42">
        <v>18518730</v>
      </c>
      <c r="O268" s="19">
        <f>SUM(C268:N268)</f>
        <v>192972740</v>
      </c>
    </row>
    <row r="269" spans="1:15" ht="15">
      <c r="A269" s="13" t="s">
        <v>24</v>
      </c>
      <c r="B269" s="14" t="s">
        <v>0</v>
      </c>
      <c r="C269" s="42">
        <v>929391.04</v>
      </c>
      <c r="D269" s="42">
        <v>744282.45</v>
      </c>
      <c r="E269" s="42">
        <v>634541.72</v>
      </c>
      <c r="F269" s="42">
        <v>863211.98</v>
      </c>
      <c r="G269" s="42">
        <v>916613.39</v>
      </c>
      <c r="H269" s="42">
        <v>568785.28</v>
      </c>
      <c r="I269" s="42">
        <v>871889.87</v>
      </c>
      <c r="J269" s="42">
        <v>800405.1</v>
      </c>
      <c r="K269" s="42">
        <v>974316.17</v>
      </c>
      <c r="L269" s="42">
        <v>645393.58</v>
      </c>
      <c r="M269" s="42">
        <v>1229672.88</v>
      </c>
      <c r="N269" s="42">
        <v>1107460.65</v>
      </c>
      <c r="O269" s="19">
        <f>SUM(C269:N269)</f>
        <v>10285964.110000001</v>
      </c>
    </row>
    <row r="270" spans="1:15" ht="15">
      <c r="A270" s="13" t="s">
        <v>24</v>
      </c>
      <c r="B270" s="14" t="s">
        <v>8</v>
      </c>
      <c r="C270" s="42">
        <v>293.9250600885515</v>
      </c>
      <c r="D270" s="42">
        <v>234.78118712978863</v>
      </c>
      <c r="E270" s="42">
        <v>203.37875641025641</v>
      </c>
      <c r="F270" s="42">
        <v>270.3451237081115</v>
      </c>
      <c r="G270" s="42">
        <v>296.6386375404531</v>
      </c>
      <c r="H270" s="42">
        <v>178.1350704666458</v>
      </c>
      <c r="I270" s="42">
        <v>273.0629094895083</v>
      </c>
      <c r="J270" s="42">
        <v>274.8643887362638</v>
      </c>
      <c r="K270" s="42">
        <v>299.32908448540707</v>
      </c>
      <c r="L270" s="42">
        <v>206.85691666666665</v>
      </c>
      <c r="M270" s="42">
        <v>404.7639499670836</v>
      </c>
      <c r="N270" s="42">
        <v>358.4015048543689</v>
      </c>
      <c r="O270" s="19">
        <f>SUM(O269/O267/O323)</f>
        <v>273.9885398132983</v>
      </c>
    </row>
    <row r="271" spans="1:15" ht="15">
      <c r="A271" s="13" t="s">
        <v>24</v>
      </c>
      <c r="B271" s="14" t="s">
        <v>9</v>
      </c>
      <c r="C271" s="45">
        <v>5.60414109860676</v>
      </c>
      <c r="D271" s="45">
        <v>4.225740664671368</v>
      </c>
      <c r="E271" s="45">
        <v>4.199465256921548</v>
      </c>
      <c r="F271" s="45">
        <v>5.351450519297997</v>
      </c>
      <c r="G271" s="45">
        <v>6.071037184393966</v>
      </c>
      <c r="H271" s="45">
        <v>3.7242423151138877</v>
      </c>
      <c r="I271" s="45">
        <v>5.504530731566884</v>
      </c>
      <c r="J271" s="45">
        <v>6.081398591197224</v>
      </c>
      <c r="K271" s="45">
        <v>6.023460814306703</v>
      </c>
      <c r="L271" s="45">
        <v>4.191251147020604</v>
      </c>
      <c r="M271" s="45">
        <v>6.804737467859122</v>
      </c>
      <c r="N271" s="45">
        <v>5.980219215896555</v>
      </c>
      <c r="O271" s="20">
        <f>SUM(O269/O268)</f>
        <v>0.053302679487268516</v>
      </c>
    </row>
    <row r="272" spans="1:15" ht="15">
      <c r="A272" s="21"/>
      <c r="B272" s="22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20"/>
    </row>
    <row r="273" spans="1:15" ht="15">
      <c r="A273" s="13" t="s">
        <v>24</v>
      </c>
      <c r="B273" s="24" t="s">
        <v>41</v>
      </c>
      <c r="C273" s="41">
        <v>27</v>
      </c>
      <c r="D273" s="41">
        <v>27</v>
      </c>
      <c r="E273" s="41">
        <v>27</v>
      </c>
      <c r="F273" s="41">
        <v>27</v>
      </c>
      <c r="G273" s="41">
        <v>27</v>
      </c>
      <c r="H273" s="41">
        <v>27</v>
      </c>
      <c r="I273" s="41">
        <v>27</v>
      </c>
      <c r="J273" s="41">
        <v>27</v>
      </c>
      <c r="K273" s="41">
        <v>27</v>
      </c>
      <c r="L273" s="41">
        <v>27</v>
      </c>
      <c r="M273" s="41">
        <v>28</v>
      </c>
      <c r="N273" s="41">
        <v>33</v>
      </c>
      <c r="O273" s="27">
        <f>SUM(C273:N273)</f>
        <v>331</v>
      </c>
    </row>
    <row r="274" spans="1:15" ht="15">
      <c r="A274" s="13" t="s">
        <v>24</v>
      </c>
      <c r="B274" s="14" t="s">
        <v>7</v>
      </c>
      <c r="C274" s="42">
        <v>7930185</v>
      </c>
      <c r="D274" s="42">
        <v>9693400</v>
      </c>
      <c r="E274" s="42">
        <v>6202600</v>
      </c>
      <c r="F274" s="42">
        <v>5932530</v>
      </c>
      <c r="G274" s="42">
        <v>8449745</v>
      </c>
      <c r="H274" s="42">
        <v>5647335</v>
      </c>
      <c r="I274" s="42">
        <v>7547525</v>
      </c>
      <c r="J274" s="42">
        <v>6345730</v>
      </c>
      <c r="K274" s="42">
        <v>9235280</v>
      </c>
      <c r="L274" s="42">
        <v>7797525</v>
      </c>
      <c r="M274" s="42">
        <v>8492455</v>
      </c>
      <c r="N274" s="42">
        <v>8805980</v>
      </c>
      <c r="O274" s="19">
        <f>SUM(C274:N274)</f>
        <v>92080290</v>
      </c>
    </row>
    <row r="275" spans="1:15" ht="15">
      <c r="A275" s="13" t="s">
        <v>24</v>
      </c>
      <c r="B275" s="14" t="s">
        <v>0</v>
      </c>
      <c r="C275" s="42">
        <v>192821.73</v>
      </c>
      <c r="D275" s="42">
        <v>473719.14</v>
      </c>
      <c r="E275" s="42">
        <v>493522.49</v>
      </c>
      <c r="F275" s="42">
        <v>277949.45</v>
      </c>
      <c r="G275" s="42">
        <v>142251.02</v>
      </c>
      <c r="H275" s="42">
        <v>514203.02</v>
      </c>
      <c r="I275" s="42">
        <v>252425.9</v>
      </c>
      <c r="J275" s="42">
        <v>496520.87</v>
      </c>
      <c r="K275" s="42">
        <v>225252.88</v>
      </c>
      <c r="L275" s="42">
        <v>528678.61</v>
      </c>
      <c r="M275" s="42">
        <v>478668.62</v>
      </c>
      <c r="N275" s="42">
        <v>-86189.97</v>
      </c>
      <c r="O275" s="19">
        <f>SUM(C275:N275)</f>
        <v>3989823.76</v>
      </c>
    </row>
    <row r="276" spans="1:15" ht="15">
      <c r="A276" s="13" t="s">
        <v>24</v>
      </c>
      <c r="B276" s="14" t="s">
        <v>8</v>
      </c>
      <c r="C276" s="42">
        <v>230.37243727598565</v>
      </c>
      <c r="D276" s="42">
        <v>570.0591335740071</v>
      </c>
      <c r="E276" s="42">
        <v>609.287024691358</v>
      </c>
      <c r="F276" s="42">
        <v>332.0781959378734</v>
      </c>
      <c r="G276" s="42">
        <v>175.61854320987655</v>
      </c>
      <c r="H276" s="42">
        <v>614.3405256869772</v>
      </c>
      <c r="I276" s="42">
        <v>301.584109916368</v>
      </c>
      <c r="J276" s="42">
        <v>656.7736375661375</v>
      </c>
      <c r="K276" s="42">
        <v>269.1193309438471</v>
      </c>
      <c r="L276" s="42">
        <v>652.6896419753086</v>
      </c>
      <c r="M276" s="42">
        <v>551.4615437788019</v>
      </c>
      <c r="N276" s="42">
        <v>-87.06057575757575</v>
      </c>
      <c r="O276" s="19">
        <f>SUM(O275/O273/O323)</f>
        <v>396.53366982523426</v>
      </c>
    </row>
    <row r="277" spans="1:15" ht="15">
      <c r="A277" s="13" t="s">
        <v>24</v>
      </c>
      <c r="B277" s="14" t="s">
        <v>9</v>
      </c>
      <c r="C277" s="45">
        <v>2.4314909425189954</v>
      </c>
      <c r="D277" s="45">
        <v>4.887027668310397</v>
      </c>
      <c r="E277" s="45">
        <v>7.956703479186148</v>
      </c>
      <c r="F277" s="45">
        <v>4.685175633330131</v>
      </c>
      <c r="G277" s="45">
        <v>1.6834948273586954</v>
      </c>
      <c r="H277" s="45">
        <v>9.105233176356636</v>
      </c>
      <c r="I277" s="45">
        <v>3.344485775138208</v>
      </c>
      <c r="J277" s="45">
        <v>7.824487805185534</v>
      </c>
      <c r="K277" s="45">
        <v>2.439047652047366</v>
      </c>
      <c r="L277" s="45">
        <v>6.7800822696945495</v>
      </c>
      <c r="M277" s="45">
        <v>5.63639866210654</v>
      </c>
      <c r="N277" s="45">
        <v>-0.9787663610410198</v>
      </c>
      <c r="O277" s="20">
        <f>SUM(O275/O274)</f>
        <v>0.04332983486476856</v>
      </c>
    </row>
    <row r="278" spans="1:15" ht="15">
      <c r="A278" s="21"/>
      <c r="B278" s="22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20"/>
    </row>
    <row r="279" spans="1:15" ht="15">
      <c r="A279" s="13" t="s">
        <v>24</v>
      </c>
      <c r="B279" s="24" t="s">
        <v>39</v>
      </c>
      <c r="C279" s="41">
        <v>1503</v>
      </c>
      <c r="D279" s="41">
        <v>1505</v>
      </c>
      <c r="E279" s="41">
        <v>1499</v>
      </c>
      <c r="F279" s="41">
        <v>1517</v>
      </c>
      <c r="G279" s="41">
        <v>1509</v>
      </c>
      <c r="H279" s="41">
        <v>1508</v>
      </c>
      <c r="I279" s="41">
        <v>1508</v>
      </c>
      <c r="J279" s="41">
        <v>1514</v>
      </c>
      <c r="K279" s="41">
        <v>1519</v>
      </c>
      <c r="L279" s="41">
        <v>1490</v>
      </c>
      <c r="M279" s="41">
        <v>1491</v>
      </c>
      <c r="N279" s="41">
        <v>1483</v>
      </c>
      <c r="O279" s="27">
        <f>SUM(C279:N279)</f>
        <v>18046</v>
      </c>
    </row>
    <row r="280" spans="1:15" ht="15">
      <c r="A280" s="13" t="s">
        <v>24</v>
      </c>
      <c r="B280" s="14" t="s">
        <v>7</v>
      </c>
      <c r="C280" s="42">
        <v>179287854.8</v>
      </c>
      <c r="D280" s="42">
        <v>189381545.13</v>
      </c>
      <c r="E280" s="42">
        <v>165628154.25</v>
      </c>
      <c r="F280" s="42">
        <v>172919244.99</v>
      </c>
      <c r="G280" s="42">
        <v>162469470.3</v>
      </c>
      <c r="H280" s="42">
        <v>155800429.99</v>
      </c>
      <c r="I280" s="42">
        <v>170103947.55</v>
      </c>
      <c r="J280" s="42">
        <v>147777941.48</v>
      </c>
      <c r="K280" s="42">
        <v>184275738.47</v>
      </c>
      <c r="L280" s="42">
        <v>171753723.32</v>
      </c>
      <c r="M280" s="42">
        <v>192224053.33</v>
      </c>
      <c r="N280" s="42">
        <v>167367706.2</v>
      </c>
      <c r="O280" s="19">
        <f>SUM(C280:N280)</f>
        <v>2058989809.81</v>
      </c>
    </row>
    <row r="281" spans="1:15" ht="15">
      <c r="A281" s="13" t="s">
        <v>24</v>
      </c>
      <c r="B281" s="14" t="s">
        <v>0</v>
      </c>
      <c r="C281" s="42">
        <v>9060696.55</v>
      </c>
      <c r="D281" s="42">
        <v>9015863.33</v>
      </c>
      <c r="E281" s="42">
        <v>7703706.22</v>
      </c>
      <c r="F281" s="42">
        <v>8483396.96</v>
      </c>
      <c r="G281" s="42">
        <v>7904628.31</v>
      </c>
      <c r="H281" s="42">
        <v>8231479.8</v>
      </c>
      <c r="I281" s="42">
        <v>8098833.87</v>
      </c>
      <c r="J281" s="42">
        <v>7387739.21</v>
      </c>
      <c r="K281" s="42">
        <v>9116708.19</v>
      </c>
      <c r="L281" s="42">
        <v>8587380.55</v>
      </c>
      <c r="M281" s="42">
        <v>9833659.79</v>
      </c>
      <c r="N281" s="42">
        <v>8717161.29</v>
      </c>
      <c r="O281" s="19">
        <f>SUM(C281:N281)</f>
        <v>102141254.07</v>
      </c>
    </row>
    <row r="282" spans="1:15" ht="15">
      <c r="A282" s="13" t="s">
        <v>24</v>
      </c>
      <c r="B282" s="14" t="s">
        <v>8</v>
      </c>
      <c r="C282" s="42">
        <v>194.46475972785612</v>
      </c>
      <c r="D282" s="42">
        <v>194.64065622413855</v>
      </c>
      <c r="E282" s="42">
        <v>171.30767667333777</v>
      </c>
      <c r="F282" s="42">
        <v>180.3941769621707</v>
      </c>
      <c r="G282" s="42">
        <v>174.6107424342832</v>
      </c>
      <c r="H282" s="42">
        <v>176.08196714297938</v>
      </c>
      <c r="I282" s="42">
        <v>173.24449965773937</v>
      </c>
      <c r="J282" s="42">
        <v>174.2720138233629</v>
      </c>
      <c r="K282" s="42">
        <v>193.605899254603</v>
      </c>
      <c r="L282" s="42">
        <v>192.1114217002237</v>
      </c>
      <c r="M282" s="42">
        <v>212.75307306202808</v>
      </c>
      <c r="N282" s="42">
        <v>195.93529534726906</v>
      </c>
      <c r="O282" s="19">
        <f>SUM(O281/O279/O323)</f>
        <v>186.1978163778255</v>
      </c>
    </row>
    <row r="283" spans="1:15" ht="15">
      <c r="A283" s="13" t="s">
        <v>24</v>
      </c>
      <c r="B283" s="14" t="s">
        <v>9</v>
      </c>
      <c r="C283" s="45">
        <v>5.053714631204344</v>
      </c>
      <c r="D283" s="45">
        <v>4.7606873857804395</v>
      </c>
      <c r="E283" s="45">
        <v>4.6512057414900525</v>
      </c>
      <c r="F283" s="45">
        <v>4.905987740399051</v>
      </c>
      <c r="G283" s="45">
        <v>4.865300721054915</v>
      </c>
      <c r="H283" s="45">
        <v>5.283348576463066</v>
      </c>
      <c r="I283" s="45">
        <v>4.761108714199267</v>
      </c>
      <c r="J283" s="45">
        <v>4.9992164838754665</v>
      </c>
      <c r="K283" s="45">
        <v>4.947318765722486</v>
      </c>
      <c r="L283" s="45">
        <v>4.9998220614994</v>
      </c>
      <c r="M283" s="45">
        <v>5.115728036968452</v>
      </c>
      <c r="N283" s="45">
        <v>5.208389054208117</v>
      </c>
      <c r="O283" s="20">
        <f>SUM(O281/O280)</f>
        <v>0.04960745972775135</v>
      </c>
    </row>
    <row r="284" spans="1:15" ht="15">
      <c r="A284" s="21"/>
      <c r="B284" s="22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20"/>
    </row>
    <row r="285" spans="1:15" ht="15">
      <c r="A285" s="13" t="s">
        <v>24</v>
      </c>
      <c r="B285" s="24" t="s">
        <v>16</v>
      </c>
      <c r="C285" s="41">
        <v>196</v>
      </c>
      <c r="D285" s="41">
        <v>193</v>
      </c>
      <c r="E285" s="41">
        <v>198</v>
      </c>
      <c r="F285" s="41">
        <v>197</v>
      </c>
      <c r="G285" s="41">
        <v>197</v>
      </c>
      <c r="H285" s="41">
        <v>202</v>
      </c>
      <c r="I285" s="41">
        <v>202</v>
      </c>
      <c r="J285" s="41">
        <v>202</v>
      </c>
      <c r="K285" s="41">
        <v>200</v>
      </c>
      <c r="L285" s="41">
        <v>200</v>
      </c>
      <c r="M285" s="41">
        <v>201</v>
      </c>
      <c r="N285" s="41">
        <v>208</v>
      </c>
      <c r="O285" s="27">
        <f>SUM(C285:N285)</f>
        <v>2396</v>
      </c>
    </row>
    <row r="286" spans="1:15" ht="15">
      <c r="A286" s="13" t="s">
        <v>24</v>
      </c>
      <c r="B286" s="14" t="s">
        <v>0</v>
      </c>
      <c r="C286" s="42">
        <v>5819131.05</v>
      </c>
      <c r="D286" s="42">
        <v>6259714.77</v>
      </c>
      <c r="E286" s="42">
        <v>5633200.99</v>
      </c>
      <c r="F286" s="42">
        <v>6006561.57</v>
      </c>
      <c r="G286" s="42">
        <v>5772601.66</v>
      </c>
      <c r="H286" s="42">
        <v>5843644.34</v>
      </c>
      <c r="I286" s="42">
        <v>6267493.64</v>
      </c>
      <c r="J286" s="42">
        <v>6478107.36</v>
      </c>
      <c r="K286" s="42">
        <v>6846491.83</v>
      </c>
      <c r="L286" s="42">
        <v>6334122.85</v>
      </c>
      <c r="M286" s="42">
        <v>7500215.6</v>
      </c>
      <c r="N286" s="42">
        <v>5988678.44</v>
      </c>
      <c r="O286" s="19">
        <f>SUM(C286:N286)</f>
        <v>74749964.1</v>
      </c>
    </row>
    <row r="287" spans="1:15" ht="15">
      <c r="A287" s="13" t="s">
        <v>24</v>
      </c>
      <c r="B287" s="14" t="s">
        <v>8</v>
      </c>
      <c r="C287" s="42">
        <v>957.7240042791309</v>
      </c>
      <c r="D287" s="42">
        <v>1053.8043233385085</v>
      </c>
      <c r="E287" s="42">
        <v>948.3503350168348</v>
      </c>
      <c r="F287" s="42">
        <v>983.5535565744227</v>
      </c>
      <c r="G287" s="42">
        <v>976.7515499153977</v>
      </c>
      <c r="H287" s="42">
        <v>933.1913669754073</v>
      </c>
      <c r="I287" s="42">
        <v>1000.8772979878632</v>
      </c>
      <c r="J287" s="42">
        <v>1145.3513719943423</v>
      </c>
      <c r="K287" s="42">
        <v>1104.2728758064516</v>
      </c>
      <c r="L287" s="42">
        <v>1055.6871416666668</v>
      </c>
      <c r="M287" s="42">
        <v>1203.693724923768</v>
      </c>
      <c r="N287" s="42">
        <v>959.724108974359</v>
      </c>
      <c r="O287" s="29">
        <f>SUM(O286/O285/O323)</f>
        <v>1026.3099172408874</v>
      </c>
    </row>
    <row r="288" spans="1:15" ht="15">
      <c r="A288" s="13"/>
      <c r="B288" s="22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23"/>
    </row>
    <row r="289" spans="1:15" ht="15">
      <c r="A289" s="13" t="s">
        <v>24</v>
      </c>
      <c r="B289" s="24" t="s">
        <v>17</v>
      </c>
      <c r="C289" s="41">
        <v>85</v>
      </c>
      <c r="D289" s="41">
        <v>86</v>
      </c>
      <c r="E289" s="41">
        <v>88</v>
      </c>
      <c r="F289" s="41">
        <v>87</v>
      </c>
      <c r="G289" s="41">
        <v>86</v>
      </c>
      <c r="H289" s="41">
        <v>86</v>
      </c>
      <c r="I289" s="41">
        <v>86</v>
      </c>
      <c r="J289" s="41">
        <v>87</v>
      </c>
      <c r="K289" s="41">
        <v>86</v>
      </c>
      <c r="L289" s="41">
        <v>85</v>
      </c>
      <c r="M289" s="41">
        <v>86</v>
      </c>
      <c r="N289" s="41">
        <v>93</v>
      </c>
      <c r="O289" s="27">
        <f>SUM(C289:N289)</f>
        <v>1041</v>
      </c>
    </row>
    <row r="290" spans="1:15" ht="15">
      <c r="A290" s="13" t="s">
        <v>24</v>
      </c>
      <c r="B290" s="24" t="s">
        <v>18</v>
      </c>
      <c r="C290" s="42">
        <v>11743579.63</v>
      </c>
      <c r="D290" s="42">
        <v>13320331.64</v>
      </c>
      <c r="E290" s="42">
        <v>11647031.81</v>
      </c>
      <c r="F290" s="42">
        <v>11741352.8</v>
      </c>
      <c r="G290" s="42">
        <v>11714362.39</v>
      </c>
      <c r="H290" s="42">
        <v>11580352.8</v>
      </c>
      <c r="I290" s="42">
        <v>12593089.79</v>
      </c>
      <c r="J290" s="42">
        <v>12001960.66</v>
      </c>
      <c r="K290" s="42">
        <v>13619044.17</v>
      </c>
      <c r="L290" s="42">
        <v>12795557.06</v>
      </c>
      <c r="M290" s="42">
        <v>14783875.77</v>
      </c>
      <c r="N290" s="42">
        <v>12852113.44</v>
      </c>
      <c r="O290" s="19">
        <f>SUM(C290:N290)</f>
        <v>150392651.96</v>
      </c>
    </row>
    <row r="291" spans="1:15" ht="15">
      <c r="A291" s="13" t="s">
        <v>24</v>
      </c>
      <c r="B291" s="14" t="s">
        <v>0</v>
      </c>
      <c r="C291" s="42">
        <v>2267310.88</v>
      </c>
      <c r="D291" s="42">
        <v>2277284.89</v>
      </c>
      <c r="E291" s="42">
        <v>2229840.81</v>
      </c>
      <c r="F291" s="42">
        <v>2294063.05</v>
      </c>
      <c r="G291" s="42">
        <v>2337627.64</v>
      </c>
      <c r="H291" s="42">
        <v>2237377.55</v>
      </c>
      <c r="I291" s="42">
        <v>2190893.54</v>
      </c>
      <c r="J291" s="42">
        <v>2441796.41</v>
      </c>
      <c r="K291" s="42">
        <v>2596846.17</v>
      </c>
      <c r="L291" s="42">
        <v>2417701.06</v>
      </c>
      <c r="M291" s="42">
        <v>3056664.77</v>
      </c>
      <c r="N291" s="42">
        <v>2364931.69</v>
      </c>
      <c r="O291" s="19">
        <f>SUM(C291:N291)</f>
        <v>28712338.459999997</v>
      </c>
    </row>
    <row r="292" spans="1:15" ht="15">
      <c r="A292" s="13" t="s">
        <v>24</v>
      </c>
      <c r="B292" s="14" t="s">
        <v>8</v>
      </c>
      <c r="C292" s="42">
        <v>860.4595370018974</v>
      </c>
      <c r="D292" s="42">
        <v>860.3628582822599</v>
      </c>
      <c r="E292" s="42">
        <v>844.6366704545454</v>
      </c>
      <c r="F292" s="42">
        <v>850.5980904708937</v>
      </c>
      <c r="G292" s="42">
        <v>906.0572248062014</v>
      </c>
      <c r="H292" s="42">
        <v>839.2263878469618</v>
      </c>
      <c r="I292" s="42">
        <v>821.7905251312827</v>
      </c>
      <c r="J292" s="42">
        <v>1002.3794786535304</v>
      </c>
      <c r="K292" s="42">
        <v>974.0608289572394</v>
      </c>
      <c r="L292" s="42">
        <v>948.1180627450981</v>
      </c>
      <c r="M292" s="42">
        <v>1146.5359227306828</v>
      </c>
      <c r="N292" s="42">
        <v>847.6457670250896</v>
      </c>
      <c r="O292" s="19">
        <f>SUM(O291/O289/O323)</f>
        <v>907.3444479249903</v>
      </c>
    </row>
    <row r="293" spans="1:15" ht="15">
      <c r="A293" s="13" t="s">
        <v>24</v>
      </c>
      <c r="B293" s="14" t="s">
        <v>9</v>
      </c>
      <c r="C293" s="20">
        <v>0.1930681233010041</v>
      </c>
      <c r="D293" s="20">
        <v>0.1709630774628371</v>
      </c>
      <c r="E293" s="20">
        <v>0.1914514226779638</v>
      </c>
      <c r="F293" s="20">
        <v>0.195383197241122</v>
      </c>
      <c r="G293" s="20">
        <v>0.19955227285742183</v>
      </c>
      <c r="H293" s="20">
        <v>0.19320461031204506</v>
      </c>
      <c r="I293" s="20">
        <v>0.17397585314922145</v>
      </c>
      <c r="J293" s="20">
        <v>0.20344979284409687</v>
      </c>
      <c r="K293" s="20">
        <v>0.19067756426844748</v>
      </c>
      <c r="L293" s="20">
        <v>0.18894848021567884</v>
      </c>
      <c r="M293" s="20">
        <v>0.2067566595900853</v>
      </c>
      <c r="N293" s="20">
        <v>0.18401111233889014</v>
      </c>
      <c r="O293" s="20">
        <f>SUM(O291/O290)</f>
        <v>0.19091583322592534</v>
      </c>
    </row>
    <row r="294" spans="1:15" ht="15">
      <c r="A294" s="21"/>
      <c r="B294" s="22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23"/>
    </row>
    <row r="295" spans="1:15" ht="15">
      <c r="A295" s="13" t="s">
        <v>24</v>
      </c>
      <c r="B295" s="24" t="s">
        <v>42</v>
      </c>
      <c r="C295" s="41">
        <v>16</v>
      </c>
      <c r="D295" s="41">
        <v>16</v>
      </c>
      <c r="E295" s="41">
        <v>16</v>
      </c>
      <c r="F295" s="41">
        <v>16</v>
      </c>
      <c r="G295" s="41">
        <v>16</v>
      </c>
      <c r="H295" s="41">
        <v>16</v>
      </c>
      <c r="I295" s="41">
        <v>16</v>
      </c>
      <c r="J295" s="41">
        <v>16</v>
      </c>
      <c r="K295" s="41">
        <v>16</v>
      </c>
      <c r="L295" s="41">
        <v>16</v>
      </c>
      <c r="M295" s="41">
        <v>16</v>
      </c>
      <c r="N295" s="41">
        <v>17</v>
      </c>
      <c r="O295" s="27">
        <f>SUM(C295:N295)</f>
        <v>193</v>
      </c>
    </row>
    <row r="296" spans="1:15" ht="15">
      <c r="A296" s="13" t="s">
        <v>24</v>
      </c>
      <c r="B296" s="24" t="s">
        <v>43</v>
      </c>
      <c r="C296" s="42">
        <v>5272392.8</v>
      </c>
      <c r="D296" s="42">
        <v>5575188.75</v>
      </c>
      <c r="E296" s="42">
        <v>4829809.8</v>
      </c>
      <c r="F296" s="42">
        <v>4787163</v>
      </c>
      <c r="G296" s="42">
        <v>4814745.76</v>
      </c>
      <c r="H296" s="42">
        <v>4712040.75</v>
      </c>
      <c r="I296" s="42">
        <v>5260700.52</v>
      </c>
      <c r="J296" s="42">
        <v>4734773.76</v>
      </c>
      <c r="K296" s="42">
        <v>5464984</v>
      </c>
      <c r="L296" s="42">
        <v>5004990.1</v>
      </c>
      <c r="M296" s="42">
        <v>5906085.51</v>
      </c>
      <c r="N296" s="42">
        <v>4908067.35</v>
      </c>
      <c r="O296" s="19">
        <f>SUM(C296:N296)</f>
        <v>61270942.099999994</v>
      </c>
    </row>
    <row r="297" spans="1:15" ht="15">
      <c r="A297" s="13" t="s">
        <v>24</v>
      </c>
      <c r="B297" s="14" t="s">
        <v>0</v>
      </c>
      <c r="C297" s="42">
        <v>993435.05</v>
      </c>
      <c r="D297" s="42">
        <v>1142984.75</v>
      </c>
      <c r="E297" s="42">
        <v>981248.05</v>
      </c>
      <c r="F297" s="42">
        <v>1053336</v>
      </c>
      <c r="G297" s="42">
        <v>932686.26</v>
      </c>
      <c r="H297" s="42">
        <v>1104722</v>
      </c>
      <c r="I297" s="42">
        <v>1183099.77</v>
      </c>
      <c r="J297" s="42">
        <v>1076781.51</v>
      </c>
      <c r="K297" s="42">
        <v>1047961</v>
      </c>
      <c r="L297" s="42">
        <v>1089344.1</v>
      </c>
      <c r="M297" s="42">
        <v>1130288.26</v>
      </c>
      <c r="N297" s="42">
        <v>1068420.35</v>
      </c>
      <c r="O297" s="19">
        <f>SUM(C297:N297)</f>
        <v>12804307.099999998</v>
      </c>
    </row>
    <row r="298" spans="1:15" ht="15">
      <c r="A298" s="13" t="s">
        <v>24</v>
      </c>
      <c r="B298" s="14" t="s">
        <v>8</v>
      </c>
      <c r="C298" s="42">
        <v>2002.893245967742</v>
      </c>
      <c r="D298" s="42">
        <v>2321.043039259928</v>
      </c>
      <c r="E298" s="42">
        <v>2044.2667708333333</v>
      </c>
      <c r="F298" s="42">
        <v>2123.6612903225805</v>
      </c>
      <c r="G298" s="42">
        <v>1943.096375</v>
      </c>
      <c r="H298" s="42">
        <v>2227.2620967741937</v>
      </c>
      <c r="I298" s="42">
        <v>2385.281794354839</v>
      </c>
      <c r="J298" s="42">
        <v>2403.53015625</v>
      </c>
      <c r="K298" s="42">
        <v>2112.8245967741937</v>
      </c>
      <c r="L298" s="42">
        <v>2269.466875</v>
      </c>
      <c r="M298" s="42">
        <v>2278.8069758064516</v>
      </c>
      <c r="N298" s="42">
        <v>2094.941862745098</v>
      </c>
      <c r="O298" s="19">
        <f>SUM(O297/O295/O323)</f>
        <v>2182.4943273235417</v>
      </c>
    </row>
    <row r="299" spans="1:15" ht="15">
      <c r="A299" s="13" t="s">
        <v>24</v>
      </c>
      <c r="B299" s="14" t="s">
        <v>9</v>
      </c>
      <c r="C299" s="20">
        <v>0.18842204814481955</v>
      </c>
      <c r="D299" s="20">
        <v>0.2050127450841911</v>
      </c>
      <c r="E299" s="20">
        <v>0.2031649465782276</v>
      </c>
      <c r="F299" s="20">
        <v>0.2200334519630938</v>
      </c>
      <c r="G299" s="20">
        <v>0.19371453997604227</v>
      </c>
      <c r="H299" s="20">
        <v>0.23444661424033736</v>
      </c>
      <c r="I299" s="20">
        <v>0.2248939595595911</v>
      </c>
      <c r="J299" s="20">
        <v>0.2274198440265074</v>
      </c>
      <c r="K299" s="20">
        <v>0.1917592073462612</v>
      </c>
      <c r="L299" s="20">
        <v>0.2176515993508159</v>
      </c>
      <c r="M299" s="20">
        <v>0.19137688712536097</v>
      </c>
      <c r="N299" s="20">
        <v>0.2176865706620754</v>
      </c>
      <c r="O299" s="20">
        <f>SUM(O297/O296)</f>
        <v>0.20897845962776537</v>
      </c>
    </row>
    <row r="300" spans="1:15" ht="15">
      <c r="A300" s="21"/>
      <c r="B300" s="22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23"/>
    </row>
    <row r="301" spans="1:15" ht="15">
      <c r="A301" s="13" t="s">
        <v>24</v>
      </c>
      <c r="B301" s="14" t="s">
        <v>36</v>
      </c>
      <c r="C301" s="41">
        <v>27</v>
      </c>
      <c r="D301" s="41">
        <v>26</v>
      </c>
      <c r="E301" s="41">
        <v>26</v>
      </c>
      <c r="F301" s="41">
        <v>26</v>
      </c>
      <c r="G301" s="41">
        <v>27</v>
      </c>
      <c r="H301" s="41">
        <v>27</v>
      </c>
      <c r="I301" s="41">
        <v>27</v>
      </c>
      <c r="J301" s="41">
        <v>26</v>
      </c>
      <c r="K301" s="41">
        <v>25</v>
      </c>
      <c r="L301" s="41">
        <v>26</v>
      </c>
      <c r="M301" s="41">
        <v>26</v>
      </c>
      <c r="N301" s="41">
        <v>25</v>
      </c>
      <c r="O301" s="27">
        <f>SUM(C301:N301)</f>
        <v>314</v>
      </c>
    </row>
    <row r="302" spans="1:15" ht="15">
      <c r="A302" s="13" t="s">
        <v>24</v>
      </c>
      <c r="B302" s="31" t="s">
        <v>37</v>
      </c>
      <c r="C302" s="42">
        <v>3656115.05</v>
      </c>
      <c r="D302" s="42">
        <v>3994414.49</v>
      </c>
      <c r="E302" s="42">
        <v>3301648.5</v>
      </c>
      <c r="F302" s="42">
        <v>3423047.6</v>
      </c>
      <c r="G302" s="42">
        <v>3377176.21</v>
      </c>
      <c r="H302" s="42">
        <v>3226157.55</v>
      </c>
      <c r="I302" s="42">
        <v>3655658.01</v>
      </c>
      <c r="J302" s="42">
        <v>3291542.55</v>
      </c>
      <c r="K302" s="42">
        <v>3855810.75</v>
      </c>
      <c r="L302" s="42">
        <v>3680966.3</v>
      </c>
      <c r="M302" s="42">
        <v>4054376.4</v>
      </c>
      <c r="N302" s="42">
        <v>3523647</v>
      </c>
      <c r="O302" s="19">
        <f>SUM(C302:N302)</f>
        <v>43040560.41</v>
      </c>
    </row>
    <row r="303" spans="1:15" ht="15">
      <c r="A303" s="13" t="s">
        <v>24</v>
      </c>
      <c r="B303" s="31" t="s">
        <v>0</v>
      </c>
      <c r="C303" s="42">
        <v>870109.86</v>
      </c>
      <c r="D303" s="42">
        <v>950792.13</v>
      </c>
      <c r="E303" s="42">
        <v>775723.63</v>
      </c>
      <c r="F303" s="42">
        <v>1043110.5</v>
      </c>
      <c r="G303" s="42">
        <v>747861.51</v>
      </c>
      <c r="H303" s="42">
        <v>918070.69</v>
      </c>
      <c r="I303" s="42">
        <v>961364.58</v>
      </c>
      <c r="J303" s="42">
        <v>932813.43</v>
      </c>
      <c r="K303" s="42">
        <v>996961.56</v>
      </c>
      <c r="L303" s="42">
        <v>1059653.19</v>
      </c>
      <c r="M303" s="42">
        <v>1187365.05</v>
      </c>
      <c r="N303" s="42">
        <v>910445.15</v>
      </c>
      <c r="O303" s="19">
        <f>SUM(C303:N303)</f>
        <v>11354271.280000001</v>
      </c>
    </row>
    <row r="304" spans="1:15" ht="15">
      <c r="A304" s="13" t="s">
        <v>24</v>
      </c>
      <c r="B304" s="14" t="s">
        <v>8</v>
      </c>
      <c r="C304" s="42">
        <v>1039.5577777777778</v>
      </c>
      <c r="D304" s="42">
        <v>1188.1601180227713</v>
      </c>
      <c r="E304" s="42">
        <v>994.5174743589743</v>
      </c>
      <c r="F304" s="42">
        <v>1294.1817617866004</v>
      </c>
      <c r="G304" s="42">
        <v>923.2858148148149</v>
      </c>
      <c r="H304" s="42">
        <v>1096.858649940263</v>
      </c>
      <c r="I304" s="42">
        <v>1148.5837275985662</v>
      </c>
      <c r="J304" s="42">
        <v>1281.3371291208791</v>
      </c>
      <c r="K304" s="42">
        <v>1286.4020129032258</v>
      </c>
      <c r="L304" s="42">
        <v>1358.5297307692308</v>
      </c>
      <c r="M304" s="42">
        <v>1473.157630272953</v>
      </c>
      <c r="N304" s="42">
        <v>1213.9268666666667</v>
      </c>
      <c r="O304" s="19">
        <f>SUM(O303/O301/O323)</f>
        <v>1189.5534723808605</v>
      </c>
    </row>
    <row r="305" spans="1:15" ht="15">
      <c r="A305" s="13" t="s">
        <v>24</v>
      </c>
      <c r="B305" s="14" t="s">
        <v>9</v>
      </c>
      <c r="C305" s="20">
        <v>0.23798754910625694</v>
      </c>
      <c r="D305" s="20">
        <v>0.23803041281276743</v>
      </c>
      <c r="E305" s="20">
        <v>0.23495039826317066</v>
      </c>
      <c r="F305" s="20">
        <v>0.3047315205315871</v>
      </c>
      <c r="G305" s="20">
        <v>0.22144580664329624</v>
      </c>
      <c r="H305" s="20">
        <v>0.28457094105648995</v>
      </c>
      <c r="I305" s="20">
        <v>0.26297990057335807</v>
      </c>
      <c r="J305" s="20">
        <v>0.2833970443432366</v>
      </c>
      <c r="K305" s="20">
        <v>0.25856081240501755</v>
      </c>
      <c r="L305" s="20">
        <v>0.28787364611297855</v>
      </c>
      <c r="M305" s="20">
        <v>0.29286009310827676</v>
      </c>
      <c r="N305" s="20">
        <v>0.2583814865677521</v>
      </c>
      <c r="O305" s="20">
        <f>SUM(O303/O302)</f>
        <v>0.2638039833087759</v>
      </c>
    </row>
    <row r="306" spans="1:15" ht="15">
      <c r="A306" s="21"/>
      <c r="B306" s="22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23"/>
    </row>
    <row r="307" spans="1:15" ht="15">
      <c r="A307" s="13" t="s">
        <v>24</v>
      </c>
      <c r="B307" s="31" t="s">
        <v>35</v>
      </c>
      <c r="C307" s="41">
        <v>54</v>
      </c>
      <c r="D307" s="41">
        <v>51</v>
      </c>
      <c r="E307" s="41">
        <v>54</v>
      </c>
      <c r="F307" s="41">
        <v>54</v>
      </c>
      <c r="G307" s="41">
        <v>54</v>
      </c>
      <c r="H307" s="41">
        <v>59</v>
      </c>
      <c r="I307" s="41">
        <v>59</v>
      </c>
      <c r="J307" s="41">
        <v>59</v>
      </c>
      <c r="K307" s="41">
        <v>59</v>
      </c>
      <c r="L307" s="41">
        <v>59</v>
      </c>
      <c r="M307" s="41">
        <v>59</v>
      </c>
      <c r="N307" s="41">
        <v>59</v>
      </c>
      <c r="O307" s="27">
        <f>SUM(C307:N307)</f>
        <v>680</v>
      </c>
    </row>
    <row r="308" spans="1:15" ht="15">
      <c r="A308" s="13" t="s">
        <v>24</v>
      </c>
      <c r="B308" s="31" t="s">
        <v>0</v>
      </c>
      <c r="C308" s="42">
        <v>1134952.01</v>
      </c>
      <c r="D308" s="42">
        <v>1300463</v>
      </c>
      <c r="E308" s="42">
        <v>1182322.25</v>
      </c>
      <c r="F308" s="42">
        <v>1039471</v>
      </c>
      <c r="G308" s="42">
        <v>1130440.35</v>
      </c>
      <c r="H308" s="42">
        <v>1094198</v>
      </c>
      <c r="I308" s="42">
        <v>1210591</v>
      </c>
      <c r="J308" s="42">
        <v>1248876</v>
      </c>
      <c r="K308" s="42">
        <v>1309599.1</v>
      </c>
      <c r="L308" s="42">
        <v>1113861</v>
      </c>
      <c r="M308" s="42">
        <v>1377704.01</v>
      </c>
      <c r="N308" s="42">
        <v>1028730</v>
      </c>
      <c r="O308" s="19">
        <f>SUM(C308:N308)</f>
        <v>14171207.719999999</v>
      </c>
    </row>
    <row r="309" spans="1:15" ht="15">
      <c r="A309" s="13" t="s">
        <v>24</v>
      </c>
      <c r="B309" s="31" t="s">
        <v>8</v>
      </c>
      <c r="C309" s="42">
        <v>677.9880585424133</v>
      </c>
      <c r="D309" s="42">
        <v>828.4962837120408</v>
      </c>
      <c r="E309" s="42">
        <v>729.8285493827161</v>
      </c>
      <c r="F309" s="42">
        <v>620.9504181600956</v>
      </c>
      <c r="G309" s="42">
        <v>697.802685185185</v>
      </c>
      <c r="H309" s="42">
        <v>598.2493165664298</v>
      </c>
      <c r="I309" s="42">
        <v>661.8868234007655</v>
      </c>
      <c r="J309" s="42">
        <v>755.9782082324455</v>
      </c>
      <c r="K309" s="42">
        <v>716.0191908146528</v>
      </c>
      <c r="L309" s="42">
        <v>629.3</v>
      </c>
      <c r="M309" s="42">
        <v>753.2553362493167</v>
      </c>
      <c r="N309" s="42">
        <v>581.2033898305085</v>
      </c>
      <c r="O309" s="19">
        <f>SUM(O308/O307/O323)</f>
        <v>685.5707846866934</v>
      </c>
    </row>
    <row r="310" spans="1:15" ht="15">
      <c r="A310" s="21"/>
      <c r="B310" s="21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33"/>
    </row>
    <row r="311" spans="1:15" ht="15">
      <c r="A311" s="13" t="s">
        <v>24</v>
      </c>
      <c r="B311" s="14" t="s">
        <v>44</v>
      </c>
      <c r="C311" s="41">
        <v>14</v>
      </c>
      <c r="D311" s="41">
        <v>14</v>
      </c>
      <c r="E311" s="41">
        <v>14</v>
      </c>
      <c r="F311" s="41">
        <v>14</v>
      </c>
      <c r="G311" s="41">
        <v>14</v>
      </c>
      <c r="H311" s="41">
        <v>14</v>
      </c>
      <c r="I311" s="41">
        <v>14</v>
      </c>
      <c r="J311" s="41">
        <v>14</v>
      </c>
      <c r="K311" s="41">
        <v>14</v>
      </c>
      <c r="L311" s="41">
        <v>14</v>
      </c>
      <c r="M311" s="41">
        <v>14</v>
      </c>
      <c r="N311" s="41">
        <v>14</v>
      </c>
      <c r="O311" s="27">
        <f>SUM(C311:N311)</f>
        <v>168</v>
      </c>
    </row>
    <row r="312" spans="1:15" ht="15">
      <c r="A312" s="13" t="s">
        <v>24</v>
      </c>
      <c r="B312" s="31" t="s">
        <v>45</v>
      </c>
      <c r="C312" s="42">
        <v>2271283.25</v>
      </c>
      <c r="D312" s="42">
        <v>2775110.5</v>
      </c>
      <c r="E312" s="42">
        <v>2673739.75</v>
      </c>
      <c r="F312" s="42">
        <v>2546901.52</v>
      </c>
      <c r="G312" s="42">
        <v>2634186.4</v>
      </c>
      <c r="H312" s="42">
        <v>2414425.6</v>
      </c>
      <c r="I312" s="42">
        <v>2830099.25</v>
      </c>
      <c r="J312" s="42">
        <v>2727555.01</v>
      </c>
      <c r="K312" s="42">
        <v>3032729.5</v>
      </c>
      <c r="L312" s="42">
        <v>2447252</v>
      </c>
      <c r="M312" s="42">
        <v>2994862.01</v>
      </c>
      <c r="N312" s="42">
        <v>2567346.25</v>
      </c>
      <c r="O312" s="19">
        <f>SUM(C312:N312)</f>
        <v>31915491.04</v>
      </c>
    </row>
    <row r="313" spans="1:15" ht="15">
      <c r="A313" s="13" t="s">
        <v>24</v>
      </c>
      <c r="B313" s="31" t="s">
        <v>0</v>
      </c>
      <c r="C313" s="42">
        <v>553323.25</v>
      </c>
      <c r="D313" s="42">
        <v>588190</v>
      </c>
      <c r="E313" s="42">
        <v>464066.25</v>
      </c>
      <c r="F313" s="42">
        <v>576581.02</v>
      </c>
      <c r="G313" s="42">
        <v>623985.9</v>
      </c>
      <c r="H313" s="42">
        <v>489276.1</v>
      </c>
      <c r="I313" s="42">
        <v>721544.75</v>
      </c>
      <c r="J313" s="42">
        <v>777840.01</v>
      </c>
      <c r="K313" s="42">
        <v>895124</v>
      </c>
      <c r="L313" s="42">
        <v>653563.5</v>
      </c>
      <c r="M313" s="42">
        <v>748193.51</v>
      </c>
      <c r="N313" s="42">
        <v>616151.25</v>
      </c>
      <c r="O313" s="19">
        <f>SUM(C313:N313)</f>
        <v>7707839.54</v>
      </c>
    </row>
    <row r="314" spans="1:15" ht="15">
      <c r="A314" s="13" t="s">
        <v>24</v>
      </c>
      <c r="B314" s="14" t="s">
        <v>8</v>
      </c>
      <c r="C314" s="42">
        <v>1274.9383640552996</v>
      </c>
      <c r="D314" s="42">
        <v>1365.0618875709126</v>
      </c>
      <c r="E314" s="42">
        <v>1104.919642857143</v>
      </c>
      <c r="F314" s="42">
        <v>1328.5276958525346</v>
      </c>
      <c r="G314" s="42">
        <v>1485.6807142857142</v>
      </c>
      <c r="H314" s="42">
        <v>1127.3642857142859</v>
      </c>
      <c r="I314" s="42">
        <v>1662.5455069124425</v>
      </c>
      <c r="J314" s="42">
        <v>1984.2857397959187</v>
      </c>
      <c r="K314" s="42">
        <v>2062.497695852535</v>
      </c>
      <c r="L314" s="42">
        <v>1556.1035714285715</v>
      </c>
      <c r="M314" s="42">
        <v>1723.9481797235023</v>
      </c>
      <c r="N314" s="42">
        <v>1467.0267857142858</v>
      </c>
      <c r="O314" s="19">
        <f>SUM(O313/O311/O323)</f>
        <v>1509.307513876582</v>
      </c>
    </row>
    <row r="315" spans="1:15" ht="15">
      <c r="A315" s="13" t="s">
        <v>24</v>
      </c>
      <c r="B315" s="14" t="s">
        <v>9</v>
      </c>
      <c r="C315" s="20">
        <v>0.24361701694405574</v>
      </c>
      <c r="D315" s="20">
        <v>0.21195192047307665</v>
      </c>
      <c r="E315" s="20">
        <v>0.17356448023783916</v>
      </c>
      <c r="F315" s="20">
        <v>0.22638528245882078</v>
      </c>
      <c r="G315" s="20">
        <v>0.23687993378145145</v>
      </c>
      <c r="H315" s="20">
        <v>0.20264699811002668</v>
      </c>
      <c r="I315" s="20">
        <v>0.25495386778396556</v>
      </c>
      <c r="J315" s="20">
        <v>0.28517848664764417</v>
      </c>
      <c r="K315" s="20">
        <v>0.2951545793978659</v>
      </c>
      <c r="L315" s="20">
        <v>0.26706015563579066</v>
      </c>
      <c r="M315" s="20">
        <v>0.24982570398961385</v>
      </c>
      <c r="N315" s="20">
        <v>0.23999538433898426</v>
      </c>
      <c r="O315" s="20">
        <f>SUM(O313/O312)</f>
        <v>0.24150778474126214</v>
      </c>
    </row>
    <row r="316" spans="1:15" ht="15">
      <c r="A316" s="21"/>
      <c r="B316" s="21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18"/>
    </row>
    <row r="317" spans="1:15" ht="15">
      <c r="A317" s="13" t="s">
        <v>24</v>
      </c>
      <c r="B317" s="22" t="s">
        <v>19</v>
      </c>
      <c r="C317" s="41">
        <v>8542</v>
      </c>
      <c r="D317" s="41">
        <v>8548</v>
      </c>
      <c r="E317" s="41">
        <v>8541</v>
      </c>
      <c r="F317" s="41">
        <v>8528</v>
      </c>
      <c r="G317" s="41">
        <v>8343</v>
      </c>
      <c r="H317" s="41">
        <v>8378</v>
      </c>
      <c r="I317" s="41">
        <v>8378</v>
      </c>
      <c r="J317" s="41">
        <v>8345</v>
      </c>
      <c r="K317" s="41">
        <v>8366</v>
      </c>
      <c r="L317" s="41">
        <v>8295</v>
      </c>
      <c r="M317" s="41">
        <v>8197</v>
      </c>
      <c r="N317" s="41">
        <v>8253</v>
      </c>
      <c r="O317" s="27">
        <f>SUM(C317:N317)</f>
        <v>100714</v>
      </c>
    </row>
    <row r="318" spans="1:15" ht="15">
      <c r="A318" s="13" t="s">
        <v>24</v>
      </c>
      <c r="B318" s="24" t="s">
        <v>20</v>
      </c>
      <c r="C318" s="42">
        <v>50548016.23</v>
      </c>
      <c r="D318" s="42">
        <v>52865632.75</v>
      </c>
      <c r="E318" s="42">
        <v>45009848.59</v>
      </c>
      <c r="F318" s="42">
        <v>47532556.35</v>
      </c>
      <c r="G318" s="42">
        <v>44786826.08</v>
      </c>
      <c r="H318" s="42">
        <v>43335170.06</v>
      </c>
      <c r="I318" s="42">
        <v>47959507.66</v>
      </c>
      <c r="J318" s="42">
        <v>43220657.75</v>
      </c>
      <c r="K318" s="42">
        <v>52038134.35</v>
      </c>
      <c r="L318" s="42">
        <v>48285201.35</v>
      </c>
      <c r="M318" s="42">
        <v>55634801.78</v>
      </c>
      <c r="N318" s="42">
        <v>47167282.64</v>
      </c>
      <c r="O318" s="19">
        <f>SUM(C318:N318)</f>
        <v>578383635.59</v>
      </c>
    </row>
    <row r="319" spans="1:15" ht="15">
      <c r="A319" s="13" t="s">
        <v>24</v>
      </c>
      <c r="B319" s="24" t="s">
        <v>8</v>
      </c>
      <c r="C319" s="42">
        <v>190.8898581959351</v>
      </c>
      <c r="D319" s="42">
        <v>199.7667011701956</v>
      </c>
      <c r="E319" s="42">
        <v>175.661899816571</v>
      </c>
      <c r="F319" s="42">
        <v>179.79693589995762</v>
      </c>
      <c r="G319" s="42">
        <v>178.9397342282952</v>
      </c>
      <c r="H319" s="42">
        <v>166.85470417914814</v>
      </c>
      <c r="I319" s="42">
        <v>184.6599298469879</v>
      </c>
      <c r="J319" s="42">
        <v>184.9724289566036</v>
      </c>
      <c r="K319" s="42">
        <v>200.65138598628863</v>
      </c>
      <c r="L319" s="42">
        <v>194.03335885071326</v>
      </c>
      <c r="M319" s="42">
        <v>218.9424210273625</v>
      </c>
      <c r="N319" s="42">
        <v>190.50560458823054</v>
      </c>
      <c r="O319" s="19">
        <f>SUM(O318/O317/O323)</f>
        <v>188.92111613337605</v>
      </c>
    </row>
    <row r="320" spans="1:15" ht="15">
      <c r="A320" s="21"/>
      <c r="B320" s="2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19"/>
    </row>
    <row r="321" spans="1:15" ht="15">
      <c r="A321" s="13" t="s">
        <v>24</v>
      </c>
      <c r="B321" s="24" t="s">
        <v>21</v>
      </c>
      <c r="C321" s="42">
        <v>2075818.2</v>
      </c>
      <c r="D321" s="42">
        <v>6768050.37</v>
      </c>
      <c r="E321" s="42">
        <v>6878304.03</v>
      </c>
      <c r="F321" s="42">
        <v>7760425.93</v>
      </c>
      <c r="G321" s="42">
        <v>7557791.73</v>
      </c>
      <c r="H321" s="42">
        <v>7698962.7</v>
      </c>
      <c r="I321" s="42">
        <v>8743663.65</v>
      </c>
      <c r="J321" s="42">
        <v>8029933.19</v>
      </c>
      <c r="K321" s="42">
        <v>9746470.57</v>
      </c>
      <c r="L321" s="42">
        <v>9154755.95</v>
      </c>
      <c r="M321" s="42">
        <v>10609612.16</v>
      </c>
      <c r="N321" s="42">
        <v>9029298.11</v>
      </c>
      <c r="O321" s="19">
        <f>SUM(C321:N321)</f>
        <v>94053086.58999999</v>
      </c>
    </row>
    <row r="322" spans="1:15" ht="15">
      <c r="A322" s="13" t="s">
        <v>24</v>
      </c>
      <c r="B322" s="24" t="s">
        <v>46</v>
      </c>
      <c r="C322" s="41">
        <v>18</v>
      </c>
      <c r="D322" s="41">
        <v>18</v>
      </c>
      <c r="E322" s="41">
        <v>18</v>
      </c>
      <c r="F322" s="41">
        <v>18</v>
      </c>
      <c r="G322" s="41">
        <v>18</v>
      </c>
      <c r="H322" s="41">
        <v>18</v>
      </c>
      <c r="I322" s="41">
        <v>18</v>
      </c>
      <c r="J322" s="41">
        <v>18</v>
      </c>
      <c r="K322" s="41">
        <v>18</v>
      </c>
      <c r="L322" s="41">
        <v>18</v>
      </c>
      <c r="M322" s="41">
        <v>18</v>
      </c>
      <c r="N322" s="41">
        <v>18</v>
      </c>
      <c r="O322" s="27">
        <f>AVERAGE(C322:N322)</f>
        <v>18</v>
      </c>
    </row>
    <row r="323" spans="1:15" ht="15">
      <c r="A323" s="13" t="s">
        <v>24</v>
      </c>
      <c r="B323" s="24" t="s">
        <v>22</v>
      </c>
      <c r="C323" s="42">
        <v>31</v>
      </c>
      <c r="D323" s="42">
        <v>30.77653631284916</v>
      </c>
      <c r="E323" s="42">
        <v>30</v>
      </c>
      <c r="F323" s="42">
        <v>31</v>
      </c>
      <c r="G323" s="42">
        <v>30</v>
      </c>
      <c r="H323" s="42">
        <v>31</v>
      </c>
      <c r="I323" s="42">
        <v>31</v>
      </c>
      <c r="J323" s="42">
        <v>28</v>
      </c>
      <c r="K323" s="42">
        <v>31</v>
      </c>
      <c r="L323" s="42">
        <v>30</v>
      </c>
      <c r="M323" s="42">
        <v>31</v>
      </c>
      <c r="N323" s="42">
        <v>30</v>
      </c>
      <c r="O323" s="36">
        <f>(((C322*C323)+(D322*D323)+(E322*E323)+(F322*F323)+(G322*G323)+(H322*H323)+(I322*I323)+(J322*J323)+(K322*K323)+(L322*L323)+(M322*M323)+(N322*N323))/$O$322)/COUNTIF(C323:N323,"&gt;0")</f>
        <v>30.39804469273743</v>
      </c>
    </row>
    <row r="324" spans="1:15" ht="15">
      <c r="A324" s="13"/>
      <c r="B324" s="2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19"/>
    </row>
    <row r="325" spans="1:15" ht="20.25">
      <c r="A325" s="37"/>
      <c r="B325" s="38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1"/>
    </row>
    <row r="326" spans="1:15" ht="15">
      <c r="A326" s="21"/>
      <c r="B326" s="13"/>
      <c r="C326" s="39" t="s">
        <v>31</v>
      </c>
      <c r="D326" s="39" t="s">
        <v>32</v>
      </c>
      <c r="E326" s="39" t="s">
        <v>48</v>
      </c>
      <c r="F326" s="39" t="s">
        <v>1</v>
      </c>
      <c r="G326" s="39" t="s">
        <v>2</v>
      </c>
      <c r="H326" s="39" t="s">
        <v>3</v>
      </c>
      <c r="I326" s="39" t="s">
        <v>4</v>
      </c>
      <c r="J326" s="39" t="s">
        <v>27</v>
      </c>
      <c r="K326" s="39" t="s">
        <v>28</v>
      </c>
      <c r="L326" s="39" t="s">
        <v>29</v>
      </c>
      <c r="M326" s="39" t="s">
        <v>30</v>
      </c>
      <c r="N326" s="39" t="s">
        <v>40</v>
      </c>
      <c r="O326" s="40" t="s">
        <v>26</v>
      </c>
    </row>
    <row r="327" spans="1:15" ht="15">
      <c r="A327" s="13" t="s">
        <v>25</v>
      </c>
      <c r="B327" s="14" t="s">
        <v>6</v>
      </c>
      <c r="C327" s="15">
        <f>SUM(C333+C339+C345+C351+C357+C363+C369+C375+C381+C387)</f>
        <v>1924</v>
      </c>
      <c r="D327" s="15">
        <f aca="true" t="shared" si="94" ref="D327:N329">SUM(D333+D339+D345+D351+D357+D363+D369+D375+D381+D387)</f>
        <v>1918</v>
      </c>
      <c r="E327" s="15">
        <f>SUM(E333+E339+E345+E351+E357+E363+E369+E375+E381+E387)</f>
        <v>1921</v>
      </c>
      <c r="F327" s="15">
        <f t="shared" si="94"/>
        <v>1899</v>
      </c>
      <c r="G327" s="15">
        <f t="shared" si="94"/>
        <v>1896</v>
      </c>
      <c r="H327" s="15">
        <f t="shared" si="94"/>
        <v>1888</v>
      </c>
      <c r="I327" s="15">
        <f t="shared" si="94"/>
        <v>1899</v>
      </c>
      <c r="J327" s="15">
        <f t="shared" si="94"/>
        <v>1882</v>
      </c>
      <c r="K327" s="15">
        <f t="shared" si="94"/>
        <v>1923</v>
      </c>
      <c r="L327" s="15">
        <f t="shared" si="94"/>
        <v>1912</v>
      </c>
      <c r="M327" s="15">
        <f t="shared" si="94"/>
        <v>1867</v>
      </c>
      <c r="N327" s="15">
        <f t="shared" si="94"/>
        <v>1886</v>
      </c>
      <c r="O327" s="16">
        <f>SUM(C327:N327)</f>
        <v>22815</v>
      </c>
    </row>
    <row r="328" spans="1:15" ht="15">
      <c r="A328" s="13" t="s">
        <v>25</v>
      </c>
      <c r="B328" s="14" t="s">
        <v>7</v>
      </c>
      <c r="C328" s="43">
        <f>SUM(C334+C340+C346+C352+C358+C364+C370+C376+C382+C388)</f>
        <v>71969976.64</v>
      </c>
      <c r="D328" s="43">
        <f t="shared" si="94"/>
        <v>74316492.12</v>
      </c>
      <c r="E328" s="43">
        <f>SUM(E334+E340+E346+E352+E358+E364+E370+E376+E382+E388)</f>
        <v>62832589.79</v>
      </c>
      <c r="F328" s="43">
        <f t="shared" si="94"/>
        <v>65696154.4</v>
      </c>
      <c r="G328" s="43">
        <f t="shared" si="94"/>
        <v>61138942.730000004</v>
      </c>
      <c r="H328" s="43">
        <f t="shared" si="94"/>
        <v>59748085.5</v>
      </c>
      <c r="I328" s="43">
        <f t="shared" si="94"/>
        <v>68840236.93</v>
      </c>
      <c r="J328" s="43">
        <f t="shared" si="94"/>
        <v>58612153.2</v>
      </c>
      <c r="K328" s="43">
        <f t="shared" si="94"/>
        <v>75258243.53</v>
      </c>
      <c r="L328" s="43">
        <f t="shared" si="94"/>
        <v>67292089.22</v>
      </c>
      <c r="M328" s="43">
        <f t="shared" si="94"/>
        <v>78837680.14000002</v>
      </c>
      <c r="N328" s="43">
        <f t="shared" si="94"/>
        <v>70921872.29</v>
      </c>
      <c r="O328" s="18">
        <f>SUM(C328:N328)</f>
        <v>815464516.49</v>
      </c>
    </row>
    <row r="329" spans="1:15" ht="15">
      <c r="A329" s="13" t="s">
        <v>25</v>
      </c>
      <c r="B329" s="14" t="s">
        <v>0</v>
      </c>
      <c r="C329" s="43">
        <f>SUM(C335+C341+C347+C353+C359+C365+C371+C377+C383+C389)</f>
        <v>5264130.6899999995</v>
      </c>
      <c r="D329" s="43">
        <f t="shared" si="94"/>
        <v>5327336.149999999</v>
      </c>
      <c r="E329" s="43">
        <f>SUM(E335+E341+E347+E353+E359+E365+E371+E377+E383+E389)</f>
        <v>4568388.07</v>
      </c>
      <c r="F329" s="43">
        <f t="shared" si="94"/>
        <v>4873061.47</v>
      </c>
      <c r="G329" s="43">
        <f t="shared" si="94"/>
        <v>4278615.7</v>
      </c>
      <c r="H329" s="43">
        <f t="shared" si="94"/>
        <v>4290688.9399999995</v>
      </c>
      <c r="I329" s="43">
        <f t="shared" si="94"/>
        <v>4905868</v>
      </c>
      <c r="J329" s="43">
        <f t="shared" si="94"/>
        <v>4385806.1</v>
      </c>
      <c r="K329" s="43">
        <f t="shared" si="94"/>
        <v>5611171.11</v>
      </c>
      <c r="L329" s="43">
        <f t="shared" si="94"/>
        <v>4866467.59</v>
      </c>
      <c r="M329" s="43">
        <f t="shared" si="94"/>
        <v>5962753.5</v>
      </c>
      <c r="N329" s="43">
        <f t="shared" si="94"/>
        <v>5052219.15</v>
      </c>
      <c r="O329" s="18">
        <f>SUM(C329:N329)</f>
        <v>59386506.46999999</v>
      </c>
    </row>
    <row r="330" spans="1:15" ht="15">
      <c r="A330" s="13" t="s">
        <v>25</v>
      </c>
      <c r="B330" s="14" t="s">
        <v>8</v>
      </c>
      <c r="C330" s="19">
        <f aca="true" t="shared" si="95" ref="C330:N330">SUM(C329/C327/C431)</f>
        <v>88.25918265039232</v>
      </c>
      <c r="D330" s="19">
        <f t="shared" si="95"/>
        <v>89.59830720844965</v>
      </c>
      <c r="E330" s="19">
        <f t="shared" si="95"/>
        <v>79.27100589970502</v>
      </c>
      <c r="F330" s="19">
        <f t="shared" si="95"/>
        <v>82.77805755151267</v>
      </c>
      <c r="G330" s="19">
        <f t="shared" si="95"/>
        <v>75.22179500703236</v>
      </c>
      <c r="H330" s="19">
        <f t="shared" si="95"/>
        <v>73.31002152815745</v>
      </c>
      <c r="I330" s="19">
        <f t="shared" si="95"/>
        <v>83.33533778389305</v>
      </c>
      <c r="J330" s="19">
        <f t="shared" si="95"/>
        <v>83.22844428419614</v>
      </c>
      <c r="K330" s="19">
        <f t="shared" si="95"/>
        <v>94.12663529766998</v>
      </c>
      <c r="L330" s="19">
        <f t="shared" si="95"/>
        <v>84.84078783124127</v>
      </c>
      <c r="M330" s="19">
        <f t="shared" si="95"/>
        <v>103.02457798434612</v>
      </c>
      <c r="N330" s="19">
        <f t="shared" si="95"/>
        <v>89.29337486744433</v>
      </c>
      <c r="O330" s="19">
        <f>SUM(O329/O327/O431)</f>
        <v>85.57672975781972</v>
      </c>
    </row>
    <row r="331" spans="1:15" ht="15">
      <c r="A331" s="13" t="s">
        <v>25</v>
      </c>
      <c r="B331" s="14" t="s">
        <v>9</v>
      </c>
      <c r="C331" s="20">
        <f>SUM(C329/C328)</f>
        <v>0.07314342640864861</v>
      </c>
      <c r="D331" s="20">
        <f aca="true" t="shared" si="96" ref="D331:N331">SUM(D329/D328)</f>
        <v>0.07168444039847664</v>
      </c>
      <c r="E331" s="20">
        <f>SUM(E329/E328)</f>
        <v>0.07270730182009899</v>
      </c>
      <c r="F331" s="20">
        <f t="shared" si="96"/>
        <v>0.07417574916683403</v>
      </c>
      <c r="G331" s="20">
        <f t="shared" si="96"/>
        <v>0.06998183987078574</v>
      </c>
      <c r="H331" s="20">
        <f t="shared" si="96"/>
        <v>0.07181299457703962</v>
      </c>
      <c r="I331" s="20">
        <f t="shared" si="96"/>
        <v>0.07126454263933632</v>
      </c>
      <c r="J331" s="20">
        <f t="shared" si="96"/>
        <v>0.07482758882845476</v>
      </c>
      <c r="K331" s="20">
        <f t="shared" si="96"/>
        <v>0.07455889012029936</v>
      </c>
      <c r="L331" s="20">
        <f t="shared" si="96"/>
        <v>0.07231856888987226</v>
      </c>
      <c r="M331" s="20">
        <f t="shared" si="96"/>
        <v>0.07563329475716862</v>
      </c>
      <c r="N331" s="20">
        <f t="shared" si="96"/>
        <v>0.07123640404389556</v>
      </c>
      <c r="O331" s="20">
        <f>SUM(O329/O328)</f>
        <v>0.07282537163679058</v>
      </c>
    </row>
    <row r="332" spans="1:15" ht="15">
      <c r="A332" s="21"/>
      <c r="B332" s="22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23"/>
    </row>
    <row r="333" spans="1:15" ht="15">
      <c r="A333" s="13" t="s">
        <v>25</v>
      </c>
      <c r="B333" s="24" t="s">
        <v>33</v>
      </c>
      <c r="C333" s="41">
        <v>1232</v>
      </c>
      <c r="D333" s="41">
        <v>1229</v>
      </c>
      <c r="E333" s="41">
        <v>1227</v>
      </c>
      <c r="F333" s="41">
        <v>1219</v>
      </c>
      <c r="G333" s="41">
        <v>1210</v>
      </c>
      <c r="H333" s="41">
        <v>1216</v>
      </c>
      <c r="I333" s="41">
        <v>1225</v>
      </c>
      <c r="J333" s="41">
        <v>1205</v>
      </c>
      <c r="K333" s="41">
        <v>1243</v>
      </c>
      <c r="L333" s="41">
        <v>1242</v>
      </c>
      <c r="M333" s="41">
        <v>1208</v>
      </c>
      <c r="N333" s="41">
        <v>1224</v>
      </c>
      <c r="O333" s="16">
        <f>SUM(C333:N333)</f>
        <v>14680</v>
      </c>
    </row>
    <row r="334" spans="1:15" ht="15">
      <c r="A334" s="13" t="s">
        <v>25</v>
      </c>
      <c r="B334" s="14" t="s">
        <v>7</v>
      </c>
      <c r="C334" s="42">
        <v>38008873.26</v>
      </c>
      <c r="D334" s="42">
        <v>38963000.17</v>
      </c>
      <c r="E334" s="42">
        <v>32761432.23</v>
      </c>
      <c r="F334" s="42">
        <v>34261113.76</v>
      </c>
      <c r="G334" s="42">
        <v>32623018.75</v>
      </c>
      <c r="H334" s="42">
        <v>30023090.97</v>
      </c>
      <c r="I334" s="42">
        <v>35801131.2</v>
      </c>
      <c r="J334" s="42">
        <v>30966350.14</v>
      </c>
      <c r="K334" s="42">
        <v>39639296.42</v>
      </c>
      <c r="L334" s="42">
        <v>36061620.57</v>
      </c>
      <c r="M334" s="42">
        <v>42082243.7</v>
      </c>
      <c r="N334" s="42">
        <v>37648592.96</v>
      </c>
      <c r="O334" s="18">
        <f>SUM(C334:N334)</f>
        <v>428839764.13</v>
      </c>
    </row>
    <row r="335" spans="1:15" ht="15">
      <c r="A335" s="13" t="s">
        <v>25</v>
      </c>
      <c r="B335" s="14" t="s">
        <v>0</v>
      </c>
      <c r="C335" s="42">
        <v>3596257.86</v>
      </c>
      <c r="D335" s="42">
        <v>3700289.06</v>
      </c>
      <c r="E335" s="42">
        <v>3187279.97</v>
      </c>
      <c r="F335" s="42">
        <v>3338406.85</v>
      </c>
      <c r="G335" s="42">
        <v>3039125.55</v>
      </c>
      <c r="H335" s="42">
        <v>2906263.34</v>
      </c>
      <c r="I335" s="42">
        <v>3360802.72</v>
      </c>
      <c r="J335" s="42">
        <v>3045191.41</v>
      </c>
      <c r="K335" s="42">
        <v>3897643.87</v>
      </c>
      <c r="L335" s="42">
        <v>3464555.44</v>
      </c>
      <c r="M335" s="42">
        <v>4144743.4</v>
      </c>
      <c r="N335" s="42">
        <v>3543611.35</v>
      </c>
      <c r="O335" s="18">
        <f>SUM(C335:N335)</f>
        <v>41224170.82</v>
      </c>
    </row>
    <row r="336" spans="1:15" ht="15">
      <c r="A336" s="13" t="s">
        <v>25</v>
      </c>
      <c r="B336" s="14" t="s">
        <v>8</v>
      </c>
      <c r="C336" s="42">
        <v>94.16259583158777</v>
      </c>
      <c r="D336" s="42">
        <v>97.12299692905326</v>
      </c>
      <c r="E336" s="42">
        <v>86.58733958163542</v>
      </c>
      <c r="F336" s="42">
        <v>88.34334991664242</v>
      </c>
      <c r="G336" s="42">
        <v>83.72246694214874</v>
      </c>
      <c r="H336" s="42">
        <v>77.09739335738541</v>
      </c>
      <c r="I336" s="42">
        <v>88.50040078999342</v>
      </c>
      <c r="J336" s="42">
        <v>90.25463574392411</v>
      </c>
      <c r="K336" s="42">
        <v>101.15080242908677</v>
      </c>
      <c r="L336" s="42">
        <v>92.98323778851316</v>
      </c>
      <c r="M336" s="42">
        <v>110.67996688741721</v>
      </c>
      <c r="N336" s="42">
        <v>96.50357706971677</v>
      </c>
      <c r="O336" s="19">
        <f>SUM(O335/O333/O431)</f>
        <v>92.32392404912098</v>
      </c>
    </row>
    <row r="337" spans="1:15" ht="15">
      <c r="A337" s="13" t="s">
        <v>25</v>
      </c>
      <c r="B337" s="14" t="s">
        <v>9</v>
      </c>
      <c r="C337" s="45">
        <v>9.461627119014473</v>
      </c>
      <c r="D337" s="45">
        <v>9.49693053372486</v>
      </c>
      <c r="E337" s="45">
        <v>9.72875650741964</v>
      </c>
      <c r="F337" s="45">
        <v>9.744011456795093</v>
      </c>
      <c r="G337" s="45">
        <v>9.31589309159196</v>
      </c>
      <c r="H337" s="45">
        <v>9.680093708219545</v>
      </c>
      <c r="I337" s="45">
        <v>9.387420473462582</v>
      </c>
      <c r="J337" s="45">
        <v>9.833872562418811</v>
      </c>
      <c r="K337" s="45">
        <v>9.832777627287664</v>
      </c>
      <c r="L337" s="45">
        <v>9.607320428861136</v>
      </c>
      <c r="M337" s="45">
        <v>9.849150224848872</v>
      </c>
      <c r="N337" s="45">
        <v>9.412334091117122</v>
      </c>
      <c r="O337" s="20">
        <f>SUM(O335/O334)</f>
        <v>0.09612954363882907</v>
      </c>
    </row>
    <row r="338" spans="1:15" ht="15">
      <c r="A338" s="21"/>
      <c r="B338" s="22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23"/>
    </row>
    <row r="339" spans="1:15" ht="15">
      <c r="A339" s="13" t="s">
        <v>25</v>
      </c>
      <c r="B339" s="24" t="s">
        <v>10</v>
      </c>
      <c r="C339" s="41">
        <v>70</v>
      </c>
      <c r="D339" s="41">
        <v>72</v>
      </c>
      <c r="E339" s="41">
        <v>75</v>
      </c>
      <c r="F339" s="41">
        <v>75</v>
      </c>
      <c r="G339" s="41">
        <v>77</v>
      </c>
      <c r="H339" s="41">
        <v>76</v>
      </c>
      <c r="I339" s="41">
        <v>73</v>
      </c>
      <c r="J339" s="41">
        <v>73</v>
      </c>
      <c r="K339" s="41">
        <v>70</v>
      </c>
      <c r="L339" s="41">
        <v>69</v>
      </c>
      <c r="M339" s="41">
        <v>68</v>
      </c>
      <c r="N339" s="41">
        <v>68</v>
      </c>
      <c r="O339" s="27">
        <f>SUM(C339:N339)</f>
        <v>866</v>
      </c>
    </row>
    <row r="340" spans="1:15" ht="15">
      <c r="A340" s="13" t="s">
        <v>25</v>
      </c>
      <c r="B340" s="14" t="s">
        <v>7</v>
      </c>
      <c r="C340" s="42">
        <v>2585578.55</v>
      </c>
      <c r="D340" s="42">
        <v>2866680.95</v>
      </c>
      <c r="E340" s="42">
        <v>2554142.85</v>
      </c>
      <c r="F340" s="42">
        <v>2761284.4</v>
      </c>
      <c r="G340" s="42">
        <v>2140563.85</v>
      </c>
      <c r="H340" s="42">
        <v>2395900.1</v>
      </c>
      <c r="I340" s="42">
        <v>2373953.25</v>
      </c>
      <c r="J340" s="42">
        <v>1753583.25</v>
      </c>
      <c r="K340" s="42">
        <v>2528613.0000000005</v>
      </c>
      <c r="L340" s="42">
        <v>2070927.3</v>
      </c>
      <c r="M340" s="42">
        <v>2407143.5</v>
      </c>
      <c r="N340" s="42">
        <v>2337485.58</v>
      </c>
      <c r="O340" s="19">
        <f>SUM(C340:N340)</f>
        <v>28775856.58</v>
      </c>
    </row>
    <row r="341" spans="1:15" ht="15">
      <c r="A341" s="13" t="s">
        <v>25</v>
      </c>
      <c r="B341" s="14" t="s">
        <v>0</v>
      </c>
      <c r="C341" s="42">
        <v>140264.36</v>
      </c>
      <c r="D341" s="42">
        <v>172019.9</v>
      </c>
      <c r="E341" s="42">
        <v>145760.19</v>
      </c>
      <c r="F341" s="42">
        <v>153127.55</v>
      </c>
      <c r="G341" s="42">
        <v>111299.11</v>
      </c>
      <c r="H341" s="42">
        <v>131426.29</v>
      </c>
      <c r="I341" s="42">
        <v>142430.52</v>
      </c>
      <c r="J341" s="42">
        <v>103725.52</v>
      </c>
      <c r="K341" s="42">
        <v>136141.12</v>
      </c>
      <c r="L341" s="42">
        <v>128318.43</v>
      </c>
      <c r="M341" s="42">
        <v>137600.28</v>
      </c>
      <c r="N341" s="42">
        <v>131685.85</v>
      </c>
      <c r="O341" s="19">
        <f>SUM(C341:N341)</f>
        <v>1633799.12</v>
      </c>
    </row>
    <row r="342" spans="1:15" ht="15">
      <c r="A342" s="13" t="s">
        <v>25</v>
      </c>
      <c r="B342" s="14" t="s">
        <v>8</v>
      </c>
      <c r="C342" s="42">
        <v>64.6379539170507</v>
      </c>
      <c r="D342" s="42">
        <v>77.06984767025091</v>
      </c>
      <c r="E342" s="42">
        <v>64.78230666666667</v>
      </c>
      <c r="F342" s="42">
        <v>65.861311827957</v>
      </c>
      <c r="G342" s="42">
        <v>48.18143290043291</v>
      </c>
      <c r="H342" s="42">
        <v>55.7836544991511</v>
      </c>
      <c r="I342" s="42">
        <v>62.9388068935042</v>
      </c>
      <c r="J342" s="42">
        <v>50.74634050880627</v>
      </c>
      <c r="K342" s="42">
        <v>62.737843317972356</v>
      </c>
      <c r="L342" s="42">
        <v>61.98957971014492</v>
      </c>
      <c r="M342" s="42">
        <v>65.275275142315</v>
      </c>
      <c r="N342" s="42">
        <v>64.55188725490197</v>
      </c>
      <c r="O342" s="19">
        <f>SUM(O341/O339/O431)</f>
        <v>62.025339112278154</v>
      </c>
    </row>
    <row r="343" spans="1:15" ht="15">
      <c r="A343" s="13" t="s">
        <v>25</v>
      </c>
      <c r="B343" s="14" t="s">
        <v>9</v>
      </c>
      <c r="C343" s="45">
        <v>5.424873284163036</v>
      </c>
      <c r="D343" s="45">
        <v>6.000664287387824</v>
      </c>
      <c r="E343" s="45">
        <v>5.706814323247425</v>
      </c>
      <c r="F343" s="45">
        <v>5.545518962117773</v>
      </c>
      <c r="G343" s="45">
        <v>5.199523013527487</v>
      </c>
      <c r="H343" s="45">
        <v>5.485466192851698</v>
      </c>
      <c r="I343" s="45">
        <v>5.999718823443555</v>
      </c>
      <c r="J343" s="45">
        <v>5.9150610614009915</v>
      </c>
      <c r="K343" s="45">
        <v>5.384023573397746</v>
      </c>
      <c r="L343" s="45">
        <v>6.196182260961068</v>
      </c>
      <c r="M343" s="45">
        <v>5.71633058020845</v>
      </c>
      <c r="N343" s="45">
        <v>5.6336540052580775</v>
      </c>
      <c r="O343" s="20">
        <f>SUM(O341/O340)</f>
        <v>0.05677673279535091</v>
      </c>
    </row>
    <row r="344" spans="1:15" ht="15">
      <c r="A344" s="21"/>
      <c r="B344" s="22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23"/>
    </row>
    <row r="345" spans="1:15" ht="15">
      <c r="A345" s="13" t="s">
        <v>25</v>
      </c>
      <c r="B345" s="24" t="s">
        <v>11</v>
      </c>
      <c r="C345" s="41">
        <v>0</v>
      </c>
      <c r="D345" s="41">
        <v>0</v>
      </c>
      <c r="E345" s="41">
        <v>0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27">
        <f>SUM(C345:N345)</f>
        <v>0</v>
      </c>
    </row>
    <row r="346" spans="1:15" ht="15">
      <c r="A346" s="13" t="s">
        <v>25</v>
      </c>
      <c r="B346" s="14" t="s">
        <v>7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19">
        <f>SUM(C346:N346)</f>
        <v>0</v>
      </c>
    </row>
    <row r="347" spans="1:15" ht="15">
      <c r="A347" s="13" t="s">
        <v>25</v>
      </c>
      <c r="B347" s="14" t="s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19">
        <f>SUM(C347:N347)</f>
        <v>0</v>
      </c>
    </row>
    <row r="348" spans="1:15" ht="15">
      <c r="A348" s="13" t="s">
        <v>25</v>
      </c>
      <c r="B348" s="14" t="s">
        <v>8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ht="15">
      <c r="A349" s="13" t="s">
        <v>25</v>
      </c>
      <c r="B349" s="14" t="s">
        <v>9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6">
        <v>0</v>
      </c>
    </row>
    <row r="350" spans="1:15" ht="15">
      <c r="A350" s="21"/>
      <c r="B350" s="22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23"/>
    </row>
    <row r="351" spans="1:15" ht="15">
      <c r="A351" s="13" t="s">
        <v>25</v>
      </c>
      <c r="B351" s="24" t="s">
        <v>12</v>
      </c>
      <c r="C351" s="41">
        <v>169</v>
      </c>
      <c r="D351" s="41">
        <v>166</v>
      </c>
      <c r="E351" s="41">
        <v>167</v>
      </c>
      <c r="F351" s="41">
        <v>169</v>
      </c>
      <c r="G351" s="41">
        <v>172</v>
      </c>
      <c r="H351" s="41">
        <v>153</v>
      </c>
      <c r="I351" s="41">
        <v>154</v>
      </c>
      <c r="J351" s="41">
        <v>154</v>
      </c>
      <c r="K351" s="41">
        <v>155</v>
      </c>
      <c r="L351" s="41">
        <v>157</v>
      </c>
      <c r="M351" s="41">
        <v>157</v>
      </c>
      <c r="N351" s="41">
        <v>159</v>
      </c>
      <c r="O351" s="27">
        <f>SUM(C351:N351)</f>
        <v>1932</v>
      </c>
    </row>
    <row r="352" spans="1:15" ht="15">
      <c r="A352" s="13" t="s">
        <v>25</v>
      </c>
      <c r="B352" s="14" t="s">
        <v>7</v>
      </c>
      <c r="C352" s="42">
        <v>4718332.25</v>
      </c>
      <c r="D352" s="42">
        <v>5019245.5</v>
      </c>
      <c r="E352" s="42">
        <v>4124699.25</v>
      </c>
      <c r="F352" s="42">
        <v>3907106.75</v>
      </c>
      <c r="G352" s="42">
        <v>3506169</v>
      </c>
      <c r="H352" s="42">
        <v>3164600.5</v>
      </c>
      <c r="I352" s="42">
        <v>3929915.09</v>
      </c>
      <c r="J352" s="42">
        <v>3316462.17</v>
      </c>
      <c r="K352" s="42">
        <v>4632954.07</v>
      </c>
      <c r="L352" s="42">
        <v>4105100.67</v>
      </c>
      <c r="M352" s="42">
        <v>4722198</v>
      </c>
      <c r="N352" s="42">
        <v>4192025.75</v>
      </c>
      <c r="O352" s="19">
        <f>SUM(C352:N352)</f>
        <v>49338809</v>
      </c>
    </row>
    <row r="353" spans="1:15" ht="15">
      <c r="A353" s="13" t="s">
        <v>25</v>
      </c>
      <c r="B353" s="14" t="s">
        <v>0</v>
      </c>
      <c r="C353" s="42">
        <v>260694.84</v>
      </c>
      <c r="D353" s="42">
        <v>292076.73</v>
      </c>
      <c r="E353" s="42">
        <v>270864.46</v>
      </c>
      <c r="F353" s="42">
        <v>226536.78</v>
      </c>
      <c r="G353" s="42">
        <v>227849.85</v>
      </c>
      <c r="H353" s="42">
        <v>173375.82</v>
      </c>
      <c r="I353" s="42">
        <v>229717.45</v>
      </c>
      <c r="J353" s="42">
        <v>227637.34</v>
      </c>
      <c r="K353" s="42">
        <v>255200.86</v>
      </c>
      <c r="L353" s="42">
        <v>234161.13</v>
      </c>
      <c r="M353" s="42">
        <v>264283.73</v>
      </c>
      <c r="N353" s="42">
        <v>229278.53</v>
      </c>
      <c r="O353" s="19">
        <f>SUM(C353:N353)</f>
        <v>2891677.52</v>
      </c>
    </row>
    <row r="354" spans="1:15" ht="15">
      <c r="A354" s="13" t="s">
        <v>25</v>
      </c>
      <c r="B354" s="14" t="s">
        <v>8</v>
      </c>
      <c r="C354" s="42">
        <v>49.760419927467076</v>
      </c>
      <c r="D354" s="42">
        <v>56.758012048192775</v>
      </c>
      <c r="E354" s="42">
        <v>54.0647624750499</v>
      </c>
      <c r="F354" s="42">
        <v>43.240461920213775</v>
      </c>
      <c r="G354" s="42">
        <v>44.1569476744186</v>
      </c>
      <c r="H354" s="42">
        <v>36.55404174573055</v>
      </c>
      <c r="I354" s="42">
        <v>48.118443653121076</v>
      </c>
      <c r="J354" s="42">
        <v>52.79159090909091</v>
      </c>
      <c r="K354" s="42">
        <v>53.11152133194589</v>
      </c>
      <c r="L354" s="42">
        <v>49.71573885350319</v>
      </c>
      <c r="M354" s="42">
        <v>54.30115677008425</v>
      </c>
      <c r="N354" s="42">
        <v>48.06677777777778</v>
      </c>
      <c r="O354" s="19">
        <f>SUM(O353/O351/O431)</f>
        <v>49.20747928188547</v>
      </c>
    </row>
    <row r="355" spans="1:15" ht="15">
      <c r="A355" s="13" t="s">
        <v>25</v>
      </c>
      <c r="B355" s="14" t="s">
        <v>9</v>
      </c>
      <c r="C355" s="45">
        <v>5.525148001181986</v>
      </c>
      <c r="D355" s="45">
        <v>5.819136162995015</v>
      </c>
      <c r="E355" s="45">
        <v>6.566889937490595</v>
      </c>
      <c r="F355" s="45">
        <v>5.798069888927402</v>
      </c>
      <c r="G355" s="45">
        <v>6.498541570586017</v>
      </c>
      <c r="H355" s="45">
        <v>5.478600537413806</v>
      </c>
      <c r="I355" s="45">
        <v>5.84535402773804</v>
      </c>
      <c r="J355" s="45">
        <v>6.863860593953344</v>
      </c>
      <c r="K355" s="45">
        <v>5.508383121095781</v>
      </c>
      <c r="L355" s="45">
        <v>5.704150734018418</v>
      </c>
      <c r="M355" s="45">
        <v>5.596625342689992</v>
      </c>
      <c r="N355" s="45">
        <v>5.469396985455063</v>
      </c>
      <c r="O355" s="20">
        <f>SUM(O353/O352)</f>
        <v>0.05860857970852114</v>
      </c>
    </row>
    <row r="356" spans="1:15" ht="15">
      <c r="A356" s="21"/>
      <c r="B356" s="22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23"/>
    </row>
    <row r="357" spans="1:15" ht="15">
      <c r="A357" s="13" t="s">
        <v>25</v>
      </c>
      <c r="B357" s="24" t="s">
        <v>13</v>
      </c>
      <c r="C357" s="41">
        <v>2</v>
      </c>
      <c r="D357" s="41">
        <v>2</v>
      </c>
      <c r="E357" s="41">
        <v>2</v>
      </c>
      <c r="F357" s="41">
        <v>2</v>
      </c>
      <c r="G357" s="41">
        <v>2</v>
      </c>
      <c r="H357" s="41">
        <v>2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27">
        <f>SUM(C357:N357)</f>
        <v>12</v>
      </c>
    </row>
    <row r="358" spans="1:15" ht="15">
      <c r="A358" s="13" t="s">
        <v>25</v>
      </c>
      <c r="B358" s="14" t="s">
        <v>7</v>
      </c>
      <c r="C358" s="42">
        <v>72291</v>
      </c>
      <c r="D358" s="42">
        <v>49247</v>
      </c>
      <c r="E358" s="42">
        <v>39392.5</v>
      </c>
      <c r="F358" s="42">
        <v>31747.5</v>
      </c>
      <c r="G358" s="42">
        <v>30185</v>
      </c>
      <c r="H358" s="42">
        <v>10743.5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19">
        <f>SUM(C358:N358)</f>
        <v>233606.5</v>
      </c>
    </row>
    <row r="359" spans="1:15" ht="15">
      <c r="A359" s="13" t="s">
        <v>25</v>
      </c>
      <c r="B359" s="14" t="s">
        <v>0</v>
      </c>
      <c r="C359" s="42">
        <v>6961.5</v>
      </c>
      <c r="D359" s="42">
        <v>3673</v>
      </c>
      <c r="E359" s="42">
        <v>4221.5</v>
      </c>
      <c r="F359" s="42">
        <v>5152</v>
      </c>
      <c r="G359" s="42">
        <v>1815.5</v>
      </c>
      <c r="H359" s="42">
        <v>587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19">
        <f>SUM(C359:N359)</f>
        <v>22410.5</v>
      </c>
    </row>
    <row r="360" spans="1:15" ht="15">
      <c r="A360" s="13" t="s">
        <v>25</v>
      </c>
      <c r="B360" s="14" t="s">
        <v>8</v>
      </c>
      <c r="C360" s="42">
        <v>112.28225806451614</v>
      </c>
      <c r="D360" s="42">
        <v>59.24193548387097</v>
      </c>
      <c r="E360" s="42">
        <v>70.35833333333333</v>
      </c>
      <c r="F360" s="42">
        <v>83.09677419354838</v>
      </c>
      <c r="G360" s="42">
        <v>30.258333333333336</v>
      </c>
      <c r="H360" s="42">
        <v>9.46774193548387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19">
        <f>SUM(O359/O357/O431)</f>
        <v>61.3986301369863</v>
      </c>
    </row>
    <row r="361" spans="1:15" ht="15">
      <c r="A361" s="13" t="s">
        <v>25</v>
      </c>
      <c r="B361" s="14" t="s">
        <v>9</v>
      </c>
      <c r="C361" s="45">
        <v>9.6298294393493</v>
      </c>
      <c r="D361" s="45">
        <v>7.458322334355392</v>
      </c>
      <c r="E361" s="45">
        <v>10.716506949292379</v>
      </c>
      <c r="F361" s="45">
        <v>16.228049452712813</v>
      </c>
      <c r="G361" s="45">
        <v>6.014576776544641</v>
      </c>
      <c r="H361" s="45">
        <v>5.463768790431423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20">
        <f>SUM(O359/O358)</f>
        <v>0.09593269022908181</v>
      </c>
    </row>
    <row r="362" spans="1:15" ht="15">
      <c r="A362" s="21"/>
      <c r="B362" s="22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23"/>
    </row>
    <row r="363" spans="1:15" ht="15">
      <c r="A363" s="13" t="s">
        <v>25</v>
      </c>
      <c r="B363" s="24" t="s">
        <v>14</v>
      </c>
      <c r="C363" s="41">
        <v>145</v>
      </c>
      <c r="D363" s="41">
        <v>147</v>
      </c>
      <c r="E363" s="41">
        <v>147</v>
      </c>
      <c r="F363" s="41">
        <v>144</v>
      </c>
      <c r="G363" s="41">
        <v>142</v>
      </c>
      <c r="H363" s="41">
        <v>142</v>
      </c>
      <c r="I363" s="41">
        <v>139</v>
      </c>
      <c r="J363" s="41">
        <v>140</v>
      </c>
      <c r="K363" s="41">
        <v>143</v>
      </c>
      <c r="L363" s="41">
        <v>144</v>
      </c>
      <c r="M363" s="41">
        <v>139</v>
      </c>
      <c r="N363" s="41">
        <v>139</v>
      </c>
      <c r="O363" s="27">
        <f>SUM(C363:N363)</f>
        <v>1711</v>
      </c>
    </row>
    <row r="364" spans="1:15" ht="15">
      <c r="A364" s="13" t="s">
        <v>25</v>
      </c>
      <c r="B364" s="14" t="s">
        <v>7</v>
      </c>
      <c r="C364" s="42">
        <v>9228658.5</v>
      </c>
      <c r="D364" s="42">
        <v>9396268.89</v>
      </c>
      <c r="E364" s="42">
        <v>7357575.28</v>
      </c>
      <c r="F364" s="42">
        <v>7952973.73</v>
      </c>
      <c r="G364" s="42">
        <v>7323736.86</v>
      </c>
      <c r="H364" s="42">
        <v>6726150.35</v>
      </c>
      <c r="I364" s="42">
        <v>8780261.38</v>
      </c>
      <c r="J364" s="42">
        <v>7722198.53</v>
      </c>
      <c r="K364" s="42">
        <v>10006594.41</v>
      </c>
      <c r="L364" s="42">
        <v>8545894.83</v>
      </c>
      <c r="M364" s="42">
        <v>10112891.84</v>
      </c>
      <c r="N364" s="42">
        <v>8476333.8</v>
      </c>
      <c r="O364" s="19">
        <f>SUM(C364:N364)</f>
        <v>101629538.4</v>
      </c>
    </row>
    <row r="365" spans="1:15" ht="15">
      <c r="A365" s="13" t="s">
        <v>25</v>
      </c>
      <c r="B365" s="14" t="s">
        <v>0</v>
      </c>
      <c r="C365" s="42">
        <v>433178.16</v>
      </c>
      <c r="D365" s="42">
        <v>495910.4</v>
      </c>
      <c r="E365" s="42">
        <v>283950.88</v>
      </c>
      <c r="F365" s="42">
        <v>393532.28</v>
      </c>
      <c r="G365" s="42">
        <v>332631.58</v>
      </c>
      <c r="H365" s="42">
        <v>337254.57</v>
      </c>
      <c r="I365" s="42">
        <v>388498.13</v>
      </c>
      <c r="J365" s="42">
        <v>349487.55</v>
      </c>
      <c r="K365" s="42">
        <v>446827.78</v>
      </c>
      <c r="L365" s="42">
        <v>318891.23</v>
      </c>
      <c r="M365" s="42">
        <v>525453.09</v>
      </c>
      <c r="N365" s="42">
        <v>377673.59</v>
      </c>
      <c r="O365" s="19">
        <f>SUM(C365:N365)</f>
        <v>4683289.24</v>
      </c>
    </row>
    <row r="366" spans="1:15" ht="15">
      <c r="A366" s="13" t="s">
        <v>25</v>
      </c>
      <c r="B366" s="14" t="s">
        <v>8</v>
      </c>
      <c r="C366" s="42">
        <v>96.36888987764183</v>
      </c>
      <c r="D366" s="42">
        <v>108.82387535659426</v>
      </c>
      <c r="E366" s="42">
        <v>64.38795464852608</v>
      </c>
      <c r="F366" s="42">
        <v>88.15687275985664</v>
      </c>
      <c r="G366" s="42">
        <v>78.08253051643193</v>
      </c>
      <c r="H366" s="42">
        <v>76.61394139027715</v>
      </c>
      <c r="I366" s="42">
        <v>90.15969598514735</v>
      </c>
      <c r="J366" s="42">
        <v>89.15498724489797</v>
      </c>
      <c r="K366" s="42">
        <v>100.79579968418679</v>
      </c>
      <c r="L366" s="42">
        <v>73.81741435185185</v>
      </c>
      <c r="M366" s="42">
        <v>121.94316314690182</v>
      </c>
      <c r="N366" s="42">
        <v>90.56920623501198</v>
      </c>
      <c r="O366" s="19">
        <f>SUM(O365/O363/O431)</f>
        <v>89.98898486025156</v>
      </c>
    </row>
    <row r="367" spans="1:15" ht="15">
      <c r="A367" s="13" t="s">
        <v>25</v>
      </c>
      <c r="B367" s="14" t="s">
        <v>9</v>
      </c>
      <c r="C367" s="45">
        <v>4.693836704435429</v>
      </c>
      <c r="D367" s="45">
        <v>5.277737427541838</v>
      </c>
      <c r="E367" s="45">
        <v>3.8592996903729944</v>
      </c>
      <c r="F367" s="45">
        <v>4.948240662678512</v>
      </c>
      <c r="G367" s="45">
        <v>4.541828664226475</v>
      </c>
      <c r="H367" s="45">
        <v>5.014080156563851</v>
      </c>
      <c r="I367" s="45">
        <v>4.424676136463718</v>
      </c>
      <c r="J367" s="45">
        <v>4.525751942821392</v>
      </c>
      <c r="K367" s="45">
        <v>4.465333176224937</v>
      </c>
      <c r="L367" s="45">
        <v>3.7315136254725</v>
      </c>
      <c r="M367" s="45">
        <v>5.195873725472377</v>
      </c>
      <c r="N367" s="45">
        <v>4.455624317201854</v>
      </c>
      <c r="O367" s="20">
        <f>SUM(O365/O364)</f>
        <v>0.04608196901935353</v>
      </c>
    </row>
    <row r="368" spans="1:15" ht="15">
      <c r="A368" s="21"/>
      <c r="B368" s="22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23"/>
    </row>
    <row r="369" spans="1:15" ht="15">
      <c r="A369" s="13" t="s">
        <v>25</v>
      </c>
      <c r="B369" s="24" t="s">
        <v>38</v>
      </c>
      <c r="C369" s="41">
        <v>0</v>
      </c>
      <c r="D369" s="41">
        <v>0</v>
      </c>
      <c r="E369" s="41">
        <v>0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27">
        <f>SUM(C369:N369)</f>
        <v>0</v>
      </c>
    </row>
    <row r="370" spans="1:15" ht="15">
      <c r="A370" s="13" t="s">
        <v>25</v>
      </c>
      <c r="B370" s="14" t="s">
        <v>7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19">
        <f>SUM(C370:N370)</f>
        <v>0</v>
      </c>
    </row>
    <row r="371" spans="1:15" ht="15">
      <c r="A371" s="13" t="s">
        <v>25</v>
      </c>
      <c r="B371" s="14" t="s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19">
        <f>SUM(C371:N371)</f>
        <v>0</v>
      </c>
    </row>
    <row r="372" spans="1:15" ht="15">
      <c r="A372" s="13" t="s">
        <v>25</v>
      </c>
      <c r="B372" s="14" t="s">
        <v>8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ht="15">
      <c r="A373" s="13" t="s">
        <v>25</v>
      </c>
      <c r="B373" s="14" t="s">
        <v>9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6">
        <v>0</v>
      </c>
    </row>
    <row r="374" spans="1:15" ht="15">
      <c r="A374" s="21"/>
      <c r="B374" s="22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23"/>
    </row>
    <row r="375" spans="1:15" ht="15">
      <c r="A375" s="13" t="s">
        <v>25</v>
      </c>
      <c r="B375" s="24" t="s">
        <v>15</v>
      </c>
      <c r="C375" s="41">
        <v>14</v>
      </c>
      <c r="D375" s="41">
        <v>13</v>
      </c>
      <c r="E375" s="41">
        <v>12</v>
      </c>
      <c r="F375" s="41">
        <v>12</v>
      </c>
      <c r="G375" s="41">
        <v>11</v>
      </c>
      <c r="H375" s="41">
        <v>10</v>
      </c>
      <c r="I375" s="41">
        <v>10</v>
      </c>
      <c r="J375" s="41">
        <v>10</v>
      </c>
      <c r="K375" s="41">
        <v>10</v>
      </c>
      <c r="L375" s="41">
        <v>10</v>
      </c>
      <c r="M375" s="41">
        <v>10</v>
      </c>
      <c r="N375" s="41">
        <v>10</v>
      </c>
      <c r="O375" s="27">
        <f>SUM(C375:N375)</f>
        <v>132</v>
      </c>
    </row>
    <row r="376" spans="1:15" ht="15">
      <c r="A376" s="13" t="s">
        <v>25</v>
      </c>
      <c r="B376" s="14" t="s">
        <v>7</v>
      </c>
      <c r="C376" s="42">
        <v>707890</v>
      </c>
      <c r="D376" s="42">
        <v>821225</v>
      </c>
      <c r="E376" s="42">
        <v>855544</v>
      </c>
      <c r="F376" s="42">
        <v>794892.55</v>
      </c>
      <c r="G376" s="42">
        <v>607210</v>
      </c>
      <c r="H376" s="42">
        <v>707675</v>
      </c>
      <c r="I376" s="42">
        <v>633050</v>
      </c>
      <c r="J376" s="42">
        <v>544980</v>
      </c>
      <c r="K376" s="42">
        <v>754945</v>
      </c>
      <c r="L376" s="42">
        <v>660230</v>
      </c>
      <c r="M376" s="42">
        <v>812870</v>
      </c>
      <c r="N376" s="42">
        <v>866910</v>
      </c>
      <c r="O376" s="19">
        <f>SUM(C376:N376)</f>
        <v>8767421.55</v>
      </c>
    </row>
    <row r="377" spans="1:15" ht="15">
      <c r="A377" s="13" t="s">
        <v>25</v>
      </c>
      <c r="B377" s="14" t="s">
        <v>0</v>
      </c>
      <c r="C377" s="42">
        <v>50041.47</v>
      </c>
      <c r="D377" s="42">
        <v>-1167.7000000000046</v>
      </c>
      <c r="E377" s="42">
        <v>10215.880000000003</v>
      </c>
      <c r="F377" s="42">
        <v>41772.63</v>
      </c>
      <c r="G377" s="42">
        <v>-276.31</v>
      </c>
      <c r="H377" s="42">
        <v>3820.99</v>
      </c>
      <c r="I377" s="42">
        <v>44757.06</v>
      </c>
      <c r="J377" s="42">
        <v>7703.02</v>
      </c>
      <c r="K377" s="42">
        <v>36408.18</v>
      </c>
      <c r="L377" s="42">
        <v>49004.42</v>
      </c>
      <c r="M377" s="42">
        <v>29554.39</v>
      </c>
      <c r="N377" s="42">
        <v>37522.77</v>
      </c>
      <c r="O377" s="19">
        <f>SUM(C377:N377)</f>
        <v>309356.80000000005</v>
      </c>
    </row>
    <row r="378" spans="1:15" ht="15">
      <c r="A378" s="13" t="s">
        <v>25</v>
      </c>
      <c r="B378" s="14" t="s">
        <v>8</v>
      </c>
      <c r="C378" s="42">
        <v>115.30292626728111</v>
      </c>
      <c r="D378" s="42">
        <v>-2.8975186104218476</v>
      </c>
      <c r="E378" s="42">
        <v>28.377444444444453</v>
      </c>
      <c r="F378" s="42">
        <v>112.29201612903225</v>
      </c>
      <c r="G378" s="42">
        <v>-0.8373030303030303</v>
      </c>
      <c r="H378" s="42">
        <v>12.325774193548387</v>
      </c>
      <c r="I378" s="42">
        <v>144.3776129032258</v>
      </c>
      <c r="J378" s="42">
        <v>27.510785714285717</v>
      </c>
      <c r="K378" s="42">
        <v>117.44574193548388</v>
      </c>
      <c r="L378" s="42">
        <v>163.34806666666668</v>
      </c>
      <c r="M378" s="42">
        <v>95.33674193548387</v>
      </c>
      <c r="N378" s="42">
        <v>125.0759</v>
      </c>
      <c r="O378" s="19">
        <f>SUM(O377/O375/O431)</f>
        <v>77.05026151930262</v>
      </c>
    </row>
    <row r="379" spans="1:15" ht="15">
      <c r="A379" s="13" t="s">
        <v>25</v>
      </c>
      <c r="B379" s="14" t="s">
        <v>9</v>
      </c>
      <c r="C379" s="45">
        <v>7.069102544180594</v>
      </c>
      <c r="D379" s="45">
        <v>-0.1421900210052062</v>
      </c>
      <c r="E379" s="45">
        <v>1.194080023937986</v>
      </c>
      <c r="F379" s="45">
        <v>5.25512913663614</v>
      </c>
      <c r="G379" s="45">
        <v>-0.04550485005187662</v>
      </c>
      <c r="H379" s="45">
        <v>0.539935704949306</v>
      </c>
      <c r="I379" s="45">
        <v>7.07006713529737</v>
      </c>
      <c r="J379" s="45">
        <v>1.4134500348636647</v>
      </c>
      <c r="K379" s="45">
        <v>4.822626813873859</v>
      </c>
      <c r="L379" s="45">
        <v>7.422325553216304</v>
      </c>
      <c r="M379" s="45">
        <v>3.635807693727165</v>
      </c>
      <c r="N379" s="45">
        <v>4.328335121292867</v>
      </c>
      <c r="O379" s="20">
        <f>SUM(O377/O376)</f>
        <v>0.03528480959148132</v>
      </c>
    </row>
    <row r="380" spans="1:15" ht="15">
      <c r="A380" s="21"/>
      <c r="B380" s="22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20"/>
    </row>
    <row r="381" spans="1:15" ht="15">
      <c r="A381" s="13" t="s">
        <v>25</v>
      </c>
      <c r="B381" s="24" t="s">
        <v>41</v>
      </c>
      <c r="C381" s="41">
        <v>0</v>
      </c>
      <c r="D381" s="41">
        <v>0</v>
      </c>
      <c r="E381" s="41">
        <v>0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27">
        <f>SUM(C381:N381)</f>
        <v>0</v>
      </c>
    </row>
    <row r="382" spans="1:15" ht="15">
      <c r="A382" s="13" t="s">
        <v>25</v>
      </c>
      <c r="B382" s="14" t="s">
        <v>7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19">
        <f>SUM(C382:N382)</f>
        <v>0</v>
      </c>
    </row>
    <row r="383" spans="1:15" ht="15">
      <c r="A383" s="13" t="s">
        <v>25</v>
      </c>
      <c r="B383" s="14" t="s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8">
        <f>SUM(C383:N383)</f>
        <v>0</v>
      </c>
    </row>
    <row r="384" spans="1:15" ht="15">
      <c r="A384" s="13" t="s">
        <v>25</v>
      </c>
      <c r="B384" s="14" t="s">
        <v>8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0</v>
      </c>
      <c r="I384" s="42">
        <v>0</v>
      </c>
      <c r="J384" s="42">
        <v>0</v>
      </c>
      <c r="K384" s="42">
        <v>0</v>
      </c>
      <c r="L384" s="42">
        <v>0</v>
      </c>
      <c r="M384" s="42">
        <v>0</v>
      </c>
      <c r="N384" s="42">
        <v>0</v>
      </c>
      <c r="O384" s="42">
        <v>0</v>
      </c>
    </row>
    <row r="385" spans="1:15" ht="15">
      <c r="A385" s="13" t="s">
        <v>25</v>
      </c>
      <c r="B385" s="14" t="s">
        <v>9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6">
        <v>0</v>
      </c>
    </row>
    <row r="386" spans="1:15" ht="15">
      <c r="A386" s="21"/>
      <c r="B386" s="22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20"/>
    </row>
    <row r="387" spans="1:15" ht="15">
      <c r="A387" s="13" t="s">
        <v>25</v>
      </c>
      <c r="B387" s="24" t="s">
        <v>39</v>
      </c>
      <c r="C387" s="41">
        <v>292</v>
      </c>
      <c r="D387" s="41">
        <v>289</v>
      </c>
      <c r="E387" s="41">
        <v>291</v>
      </c>
      <c r="F387" s="41">
        <v>278</v>
      </c>
      <c r="G387" s="41">
        <v>282</v>
      </c>
      <c r="H387" s="41">
        <v>289</v>
      </c>
      <c r="I387" s="41">
        <v>298</v>
      </c>
      <c r="J387" s="41">
        <v>300</v>
      </c>
      <c r="K387" s="41">
        <v>302</v>
      </c>
      <c r="L387" s="41">
        <v>290</v>
      </c>
      <c r="M387" s="41">
        <v>285</v>
      </c>
      <c r="N387" s="41">
        <v>286</v>
      </c>
      <c r="O387" s="27">
        <f>SUM(C387:N387)</f>
        <v>3482</v>
      </c>
    </row>
    <row r="388" spans="1:15" ht="15">
      <c r="A388" s="13" t="s">
        <v>25</v>
      </c>
      <c r="B388" s="14" t="s">
        <v>7</v>
      </c>
      <c r="C388" s="42">
        <v>16648353.08</v>
      </c>
      <c r="D388" s="42">
        <v>17200824.61</v>
      </c>
      <c r="E388" s="42">
        <v>15139803.68</v>
      </c>
      <c r="F388" s="42">
        <v>15987035.71</v>
      </c>
      <c r="G388" s="42">
        <v>14908059.27</v>
      </c>
      <c r="H388" s="42">
        <v>16719925.08</v>
      </c>
      <c r="I388" s="42">
        <v>17321926.01</v>
      </c>
      <c r="J388" s="42">
        <v>14308579.11</v>
      </c>
      <c r="K388" s="42">
        <v>17695840.63</v>
      </c>
      <c r="L388" s="42">
        <v>15848315.85</v>
      </c>
      <c r="M388" s="42">
        <v>18700333.1</v>
      </c>
      <c r="N388" s="42">
        <v>17400524.2</v>
      </c>
      <c r="O388" s="19">
        <f>SUM(C388:N388)</f>
        <v>197879520.32999998</v>
      </c>
    </row>
    <row r="389" spans="1:15" ht="15">
      <c r="A389" s="13" t="s">
        <v>25</v>
      </c>
      <c r="B389" s="14" t="s">
        <v>0</v>
      </c>
      <c r="C389" s="42">
        <v>776732.5</v>
      </c>
      <c r="D389" s="42">
        <v>664534.76</v>
      </c>
      <c r="E389" s="42">
        <v>666095.19</v>
      </c>
      <c r="F389" s="42">
        <v>714533.38</v>
      </c>
      <c r="G389" s="42">
        <v>566170.42</v>
      </c>
      <c r="H389" s="42">
        <v>737960.93</v>
      </c>
      <c r="I389" s="42">
        <v>739662.12</v>
      </c>
      <c r="J389" s="42">
        <v>652061.26</v>
      </c>
      <c r="K389" s="42">
        <v>838949.3</v>
      </c>
      <c r="L389" s="42">
        <v>671536.94</v>
      </c>
      <c r="M389" s="42">
        <v>861118.61</v>
      </c>
      <c r="N389" s="42">
        <v>732447.06</v>
      </c>
      <c r="O389" s="19">
        <f>SUM(C389:N389)</f>
        <v>8621802.469999999</v>
      </c>
    </row>
    <row r="390" spans="1:15" ht="15">
      <c r="A390" s="13" t="s">
        <v>25</v>
      </c>
      <c r="B390" s="14" t="s">
        <v>8</v>
      </c>
      <c r="C390" s="42">
        <v>85.80783252319928</v>
      </c>
      <c r="D390" s="42">
        <v>74.17510436432639</v>
      </c>
      <c r="E390" s="42">
        <v>76.29956357388316</v>
      </c>
      <c r="F390" s="42">
        <v>82.91174054304943</v>
      </c>
      <c r="G390" s="42">
        <v>66.92321749408984</v>
      </c>
      <c r="H390" s="42">
        <v>82.37090411876326</v>
      </c>
      <c r="I390" s="42">
        <v>80.06734358086167</v>
      </c>
      <c r="J390" s="42">
        <v>77.62634047619048</v>
      </c>
      <c r="K390" s="42">
        <v>89.61218756675925</v>
      </c>
      <c r="L390" s="42">
        <v>77.1881540229885</v>
      </c>
      <c r="M390" s="42">
        <v>97.46673571024334</v>
      </c>
      <c r="N390" s="42">
        <v>85.36679020979021</v>
      </c>
      <c r="O390" s="19">
        <f>SUM(O389/O387/O431)</f>
        <v>81.40623766847898</v>
      </c>
    </row>
    <row r="391" spans="1:15" ht="15">
      <c r="A391" s="13" t="s">
        <v>25</v>
      </c>
      <c r="B391" s="14" t="s">
        <v>9</v>
      </c>
      <c r="C391" s="45">
        <v>4.665521545990661</v>
      </c>
      <c r="D391" s="45">
        <v>3.863388965745637</v>
      </c>
      <c r="E391" s="45">
        <v>4.3996289785443246</v>
      </c>
      <c r="F391" s="45">
        <v>4.469455081989055</v>
      </c>
      <c r="G391" s="45">
        <v>3.7977473106732553</v>
      </c>
      <c r="H391" s="45">
        <v>4.413661702842989</v>
      </c>
      <c r="I391" s="45">
        <v>4.270091672098073</v>
      </c>
      <c r="J391" s="45">
        <v>4.557134953702612</v>
      </c>
      <c r="K391" s="45">
        <v>4.740940639902226</v>
      </c>
      <c r="L391" s="45">
        <v>4.237276353878322</v>
      </c>
      <c r="M391" s="45">
        <v>4.604830327861914</v>
      </c>
      <c r="N391" s="45">
        <v>4.2093390496821925</v>
      </c>
      <c r="O391" s="20">
        <f>SUM(O389/O388)</f>
        <v>0.04357096912111764</v>
      </c>
    </row>
    <row r="392" spans="1:15" ht="15">
      <c r="A392" s="21"/>
      <c r="B392" s="22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20"/>
    </row>
    <row r="393" spans="1:15" ht="15">
      <c r="A393" s="13" t="s">
        <v>25</v>
      </c>
      <c r="B393" s="24" t="s">
        <v>16</v>
      </c>
      <c r="C393" s="41">
        <v>33</v>
      </c>
      <c r="D393" s="41">
        <v>33</v>
      </c>
      <c r="E393" s="41">
        <v>33</v>
      </c>
      <c r="F393" s="41">
        <v>34</v>
      </c>
      <c r="G393" s="41">
        <v>34</v>
      </c>
      <c r="H393" s="41">
        <v>32</v>
      </c>
      <c r="I393" s="41">
        <v>32</v>
      </c>
      <c r="J393" s="41">
        <v>31</v>
      </c>
      <c r="K393" s="41">
        <v>31</v>
      </c>
      <c r="L393" s="41">
        <v>32</v>
      </c>
      <c r="M393" s="41">
        <v>34</v>
      </c>
      <c r="N393" s="41">
        <v>34</v>
      </c>
      <c r="O393" s="27">
        <f>SUM(C393:N393)</f>
        <v>393</v>
      </c>
    </row>
    <row r="394" spans="1:15" ht="15">
      <c r="A394" s="13" t="s">
        <v>25</v>
      </c>
      <c r="B394" s="14" t="s">
        <v>0</v>
      </c>
      <c r="C394" s="42">
        <v>317178.8</v>
      </c>
      <c r="D394" s="42">
        <v>433579.25</v>
      </c>
      <c r="E394" s="42">
        <v>284708.08</v>
      </c>
      <c r="F394" s="42">
        <v>327278.75</v>
      </c>
      <c r="G394" s="42">
        <v>372345.25</v>
      </c>
      <c r="H394" s="42">
        <v>268464.75</v>
      </c>
      <c r="I394" s="42">
        <v>360067.05</v>
      </c>
      <c r="J394" s="42">
        <v>261806.56</v>
      </c>
      <c r="K394" s="42">
        <v>392467</v>
      </c>
      <c r="L394" s="42">
        <v>324487.49</v>
      </c>
      <c r="M394" s="42">
        <v>416613.5</v>
      </c>
      <c r="N394" s="42">
        <v>337204.04</v>
      </c>
      <c r="O394" s="19">
        <f>SUM(C394:N394)</f>
        <v>4096200.5200000005</v>
      </c>
    </row>
    <row r="395" spans="1:15" ht="15">
      <c r="A395" s="13" t="s">
        <v>25</v>
      </c>
      <c r="B395" s="14" t="s">
        <v>8</v>
      </c>
      <c r="C395" s="42">
        <v>310.0477028347996</v>
      </c>
      <c r="D395" s="42">
        <v>423.83113391984364</v>
      </c>
      <c r="E395" s="42">
        <v>287.58391919191916</v>
      </c>
      <c r="F395" s="42">
        <v>310.51114800759007</v>
      </c>
      <c r="G395" s="42">
        <v>365.04436274509806</v>
      </c>
      <c r="H395" s="42">
        <v>270.62978830645164</v>
      </c>
      <c r="I395" s="42">
        <v>362.970816532258</v>
      </c>
      <c r="J395" s="42">
        <v>301.6204608294931</v>
      </c>
      <c r="K395" s="42">
        <v>408.3943808532778</v>
      </c>
      <c r="L395" s="42">
        <v>338.0078020833333</v>
      </c>
      <c r="M395" s="42">
        <v>395.26897533206835</v>
      </c>
      <c r="N395" s="42">
        <v>330.59219607843136</v>
      </c>
      <c r="O395" s="29">
        <f>SUM(O394/O393/O431)</f>
        <v>342.6707535292272</v>
      </c>
    </row>
    <row r="396" spans="1:15" ht="15">
      <c r="A396" s="13"/>
      <c r="B396" s="22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23"/>
    </row>
    <row r="397" spans="1:15" ht="15">
      <c r="A397" s="13" t="s">
        <v>25</v>
      </c>
      <c r="B397" s="24" t="s">
        <v>17</v>
      </c>
      <c r="C397" s="41">
        <v>18</v>
      </c>
      <c r="D397" s="41">
        <v>18</v>
      </c>
      <c r="E397" s="41">
        <v>18</v>
      </c>
      <c r="F397" s="41">
        <v>19</v>
      </c>
      <c r="G397" s="41">
        <v>19</v>
      </c>
      <c r="H397" s="41">
        <v>19</v>
      </c>
      <c r="I397" s="41">
        <v>19</v>
      </c>
      <c r="J397" s="41">
        <v>18</v>
      </c>
      <c r="K397" s="41">
        <v>18</v>
      </c>
      <c r="L397" s="41">
        <v>19</v>
      </c>
      <c r="M397" s="41">
        <v>21</v>
      </c>
      <c r="N397" s="41">
        <v>19</v>
      </c>
      <c r="O397" s="27">
        <f>SUM(C397:N397)</f>
        <v>225</v>
      </c>
    </row>
    <row r="398" spans="1:15" ht="15">
      <c r="A398" s="13" t="s">
        <v>25</v>
      </c>
      <c r="B398" s="24" t="s">
        <v>18</v>
      </c>
      <c r="C398" s="42">
        <v>969185.8</v>
      </c>
      <c r="D398" s="42">
        <v>1078575.25</v>
      </c>
      <c r="E398" s="42">
        <v>787663.35</v>
      </c>
      <c r="F398" s="42">
        <v>956731.75</v>
      </c>
      <c r="G398" s="42">
        <v>924277.25</v>
      </c>
      <c r="H398" s="42">
        <v>882712.5</v>
      </c>
      <c r="I398" s="42">
        <v>922455.75</v>
      </c>
      <c r="J398" s="42">
        <v>1055080</v>
      </c>
      <c r="K398" s="42">
        <v>1079761</v>
      </c>
      <c r="L398" s="42">
        <v>913009.5</v>
      </c>
      <c r="M398" s="42">
        <v>1179268</v>
      </c>
      <c r="N398" s="42">
        <v>940909.25</v>
      </c>
      <c r="O398" s="19">
        <f>SUM(C398:N398)</f>
        <v>11689629.4</v>
      </c>
    </row>
    <row r="399" spans="1:15" ht="15">
      <c r="A399" s="13" t="s">
        <v>25</v>
      </c>
      <c r="B399" s="14" t="s">
        <v>0</v>
      </c>
      <c r="C399" s="42">
        <v>135485.3</v>
      </c>
      <c r="D399" s="42">
        <v>234139.75</v>
      </c>
      <c r="E399" s="42">
        <v>156960.1</v>
      </c>
      <c r="F399" s="42">
        <v>173168.25</v>
      </c>
      <c r="G399" s="42">
        <v>199143.25</v>
      </c>
      <c r="H399" s="42">
        <v>157244.25</v>
      </c>
      <c r="I399" s="42">
        <v>163040.75</v>
      </c>
      <c r="J399" s="42">
        <v>141898</v>
      </c>
      <c r="K399" s="42">
        <v>227345</v>
      </c>
      <c r="L399" s="42">
        <v>154130.25</v>
      </c>
      <c r="M399" s="42">
        <v>268657</v>
      </c>
      <c r="N399" s="42">
        <v>184226</v>
      </c>
      <c r="O399" s="19">
        <f>SUM(C399:N399)</f>
        <v>2195437.9</v>
      </c>
    </row>
    <row r="400" spans="1:15" ht="15">
      <c r="A400" s="13" t="s">
        <v>25</v>
      </c>
      <c r="B400" s="14" t="s">
        <v>8</v>
      </c>
      <c r="C400" s="42">
        <v>242.8051971326165</v>
      </c>
      <c r="D400" s="42">
        <v>419.60528673835125</v>
      </c>
      <c r="E400" s="42">
        <v>290.66685185185185</v>
      </c>
      <c r="F400" s="42">
        <v>294.00382003395583</v>
      </c>
      <c r="G400" s="42">
        <v>349.3741228070175</v>
      </c>
      <c r="H400" s="42">
        <v>266.96816638370115</v>
      </c>
      <c r="I400" s="42">
        <v>276.80942275042446</v>
      </c>
      <c r="J400" s="42">
        <v>281.54365079365084</v>
      </c>
      <c r="K400" s="42">
        <v>407.42831541218635</v>
      </c>
      <c r="L400" s="42">
        <v>270.4039473684211</v>
      </c>
      <c r="M400" s="42">
        <v>412.6835637480799</v>
      </c>
      <c r="N400" s="42">
        <v>323.20350877192976</v>
      </c>
      <c r="O400" s="19">
        <f>SUM(O399/O397/O431)</f>
        <v>320.79457899543377</v>
      </c>
    </row>
    <row r="401" spans="1:15" ht="15">
      <c r="A401" s="13" t="s">
        <v>25</v>
      </c>
      <c r="B401" s="14" t="s">
        <v>9</v>
      </c>
      <c r="C401" s="20">
        <v>0.13979290658199905</v>
      </c>
      <c r="D401" s="20">
        <v>0.21708244278737157</v>
      </c>
      <c r="E401" s="20">
        <v>0.199273077768567</v>
      </c>
      <c r="F401" s="20">
        <v>0.1809997943519696</v>
      </c>
      <c r="G401" s="20">
        <v>0.21545834867189473</v>
      </c>
      <c r="H401" s="20">
        <v>0.17813755894473002</v>
      </c>
      <c r="I401" s="20">
        <v>0.17674641845963884</v>
      </c>
      <c r="J401" s="20">
        <v>0.13449027561891042</v>
      </c>
      <c r="K401" s="20">
        <v>0.21055122383564512</v>
      </c>
      <c r="L401" s="20">
        <v>0.16881560378068353</v>
      </c>
      <c r="M401" s="20">
        <v>0.22781674733817925</v>
      </c>
      <c r="N401" s="20">
        <v>0.19579571568671472</v>
      </c>
      <c r="O401" s="20">
        <f>SUM(O399/O398)</f>
        <v>0.18781073589894987</v>
      </c>
    </row>
    <row r="402" spans="1:15" ht="15">
      <c r="A402" s="21"/>
      <c r="B402" s="22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23"/>
    </row>
    <row r="403" spans="1:15" ht="15">
      <c r="A403" s="13" t="s">
        <v>25</v>
      </c>
      <c r="B403" s="24" t="s">
        <v>42</v>
      </c>
      <c r="C403" s="41">
        <v>3</v>
      </c>
      <c r="D403" s="41">
        <v>3</v>
      </c>
      <c r="E403" s="41">
        <v>3</v>
      </c>
      <c r="F403" s="41">
        <v>3</v>
      </c>
      <c r="G403" s="41">
        <v>3</v>
      </c>
      <c r="H403" s="41">
        <v>3</v>
      </c>
      <c r="I403" s="41">
        <v>3</v>
      </c>
      <c r="J403" s="41">
        <v>3</v>
      </c>
      <c r="K403" s="41">
        <v>3</v>
      </c>
      <c r="L403" s="41">
        <v>3</v>
      </c>
      <c r="M403" s="41">
        <v>3</v>
      </c>
      <c r="N403" s="41">
        <v>3</v>
      </c>
      <c r="O403" s="27">
        <f>SUM(C403:N403)</f>
        <v>36</v>
      </c>
    </row>
    <row r="404" spans="1:15" ht="15">
      <c r="A404" s="13" t="s">
        <v>25</v>
      </c>
      <c r="B404" s="24" t="s">
        <v>43</v>
      </c>
      <c r="C404" s="42">
        <v>451314</v>
      </c>
      <c r="D404" s="42">
        <v>477471</v>
      </c>
      <c r="E404" s="42">
        <v>370234</v>
      </c>
      <c r="F404" s="42">
        <v>410013</v>
      </c>
      <c r="G404" s="42">
        <v>399647</v>
      </c>
      <c r="H404" s="42">
        <v>411252.5</v>
      </c>
      <c r="I404" s="42">
        <v>470511.05</v>
      </c>
      <c r="J404" s="42">
        <v>418205</v>
      </c>
      <c r="K404" s="42">
        <v>496127</v>
      </c>
      <c r="L404" s="42">
        <v>405832.5</v>
      </c>
      <c r="M404" s="42">
        <v>510341.5</v>
      </c>
      <c r="N404" s="42">
        <v>454457</v>
      </c>
      <c r="O404" s="19">
        <f>SUM(C404:N404)</f>
        <v>5275405.55</v>
      </c>
    </row>
    <row r="405" spans="1:15" ht="15">
      <c r="A405" s="13" t="s">
        <v>25</v>
      </c>
      <c r="B405" s="14" t="s">
        <v>0</v>
      </c>
      <c r="C405" s="42">
        <v>98370</v>
      </c>
      <c r="D405" s="42">
        <v>121516</v>
      </c>
      <c r="E405" s="42">
        <v>58155</v>
      </c>
      <c r="F405" s="42">
        <v>64338</v>
      </c>
      <c r="G405" s="42">
        <v>88387</v>
      </c>
      <c r="H405" s="42">
        <v>36177.5</v>
      </c>
      <c r="I405" s="42">
        <v>97106.05</v>
      </c>
      <c r="J405" s="42">
        <v>66978</v>
      </c>
      <c r="K405" s="42">
        <v>69356</v>
      </c>
      <c r="L405" s="42">
        <v>75912.5</v>
      </c>
      <c r="M405" s="42">
        <v>58968.5</v>
      </c>
      <c r="N405" s="42">
        <v>79640</v>
      </c>
      <c r="O405" s="19">
        <f>SUM(C405:N405)</f>
        <v>914904.55</v>
      </c>
    </row>
    <row r="406" spans="1:15" ht="15">
      <c r="A406" s="13" t="s">
        <v>25</v>
      </c>
      <c r="B406" s="14" t="s">
        <v>8</v>
      </c>
      <c r="C406" s="42">
        <v>1057.741935483871</v>
      </c>
      <c r="D406" s="42">
        <v>1306.6236559139786</v>
      </c>
      <c r="E406" s="42">
        <v>646.1666666666666</v>
      </c>
      <c r="F406" s="42">
        <v>691.8064516129032</v>
      </c>
      <c r="G406" s="42">
        <v>982.077777777778</v>
      </c>
      <c r="H406" s="42">
        <v>389.005376344086</v>
      </c>
      <c r="I406" s="42">
        <v>1044.1510752688173</v>
      </c>
      <c r="J406" s="42">
        <v>797.3571428571429</v>
      </c>
      <c r="K406" s="42">
        <v>745.763440860215</v>
      </c>
      <c r="L406" s="42">
        <v>843.4722222222222</v>
      </c>
      <c r="M406" s="42">
        <v>634.0698924731183</v>
      </c>
      <c r="N406" s="42">
        <v>884.8888888888889</v>
      </c>
      <c r="O406" s="19">
        <f>SUM(O405/O403/O431)</f>
        <v>835.5292694063927</v>
      </c>
    </row>
    <row r="407" spans="1:15" ht="15">
      <c r="A407" s="13" t="s">
        <v>25</v>
      </c>
      <c r="B407" s="14" t="s">
        <v>9</v>
      </c>
      <c r="C407" s="20">
        <v>0.2179635464443824</v>
      </c>
      <c r="D407" s="20">
        <v>0.25449922613101106</v>
      </c>
      <c r="E407" s="20">
        <v>0.15707633550673358</v>
      </c>
      <c r="F407" s="20">
        <v>0.15691697580320624</v>
      </c>
      <c r="G407" s="20">
        <v>0.22116267606162437</v>
      </c>
      <c r="H407" s="20">
        <v>0.08796907009683831</v>
      </c>
      <c r="I407" s="20">
        <v>0.20638420712967315</v>
      </c>
      <c r="J407" s="20">
        <v>0.16015590440095168</v>
      </c>
      <c r="K407" s="20">
        <v>0.13979485091518906</v>
      </c>
      <c r="L407" s="20">
        <v>0.18705377218433714</v>
      </c>
      <c r="M407" s="20">
        <v>0.11554713853370734</v>
      </c>
      <c r="N407" s="20">
        <v>0.1752421021130712</v>
      </c>
      <c r="O407" s="20">
        <f>SUM(O405/O404)</f>
        <v>0.17342828742332428</v>
      </c>
    </row>
    <row r="408" spans="1:15" ht="15">
      <c r="A408" s="21"/>
      <c r="B408" s="22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23"/>
    </row>
    <row r="409" spans="1:15" ht="15">
      <c r="A409" s="13" t="s">
        <v>25</v>
      </c>
      <c r="B409" s="14" t="s">
        <v>36</v>
      </c>
      <c r="C409" s="41">
        <v>4</v>
      </c>
      <c r="D409" s="41">
        <v>4</v>
      </c>
      <c r="E409" s="41">
        <v>4</v>
      </c>
      <c r="F409" s="41">
        <v>4</v>
      </c>
      <c r="G409" s="41">
        <v>4</v>
      </c>
      <c r="H409" s="41">
        <v>4</v>
      </c>
      <c r="I409" s="41">
        <v>4</v>
      </c>
      <c r="J409" s="41">
        <v>5</v>
      </c>
      <c r="K409" s="41">
        <v>5</v>
      </c>
      <c r="L409" s="41">
        <v>5</v>
      </c>
      <c r="M409" s="41">
        <v>5</v>
      </c>
      <c r="N409" s="41">
        <v>6</v>
      </c>
      <c r="O409" s="27">
        <f>SUM(C409:N409)</f>
        <v>54</v>
      </c>
    </row>
    <row r="410" spans="1:15" ht="15">
      <c r="A410" s="13" t="s">
        <v>25</v>
      </c>
      <c r="B410" s="31" t="s">
        <v>37</v>
      </c>
      <c r="C410" s="42">
        <v>105622.5</v>
      </c>
      <c r="D410" s="42">
        <v>121178</v>
      </c>
      <c r="E410" s="42">
        <v>96353.5</v>
      </c>
      <c r="F410" s="42">
        <v>114727.5</v>
      </c>
      <c r="G410" s="42">
        <v>112905</v>
      </c>
      <c r="H410" s="42">
        <v>109206</v>
      </c>
      <c r="I410" s="42">
        <v>149708</v>
      </c>
      <c r="J410" s="42">
        <v>99267</v>
      </c>
      <c r="K410" s="42">
        <v>122986</v>
      </c>
      <c r="L410" s="42">
        <v>111877.5</v>
      </c>
      <c r="M410" s="42">
        <v>122887</v>
      </c>
      <c r="N410" s="42">
        <v>101323</v>
      </c>
      <c r="O410" s="19">
        <f>SUM(C410:N410)</f>
        <v>1368041</v>
      </c>
    </row>
    <row r="411" spans="1:15" ht="15">
      <c r="A411" s="13" t="s">
        <v>25</v>
      </c>
      <c r="B411" s="31" t="s">
        <v>0</v>
      </c>
      <c r="C411" s="42">
        <v>30827.5</v>
      </c>
      <c r="D411" s="42">
        <v>32423</v>
      </c>
      <c r="E411" s="42">
        <v>24607.98</v>
      </c>
      <c r="F411" s="42">
        <v>36871.5</v>
      </c>
      <c r="G411" s="42">
        <v>33969</v>
      </c>
      <c r="H411" s="42">
        <v>35400</v>
      </c>
      <c r="I411" s="42">
        <v>41605</v>
      </c>
      <c r="J411" s="42">
        <v>8673.06</v>
      </c>
      <c r="K411" s="42">
        <v>32749</v>
      </c>
      <c r="L411" s="42">
        <v>33687.24</v>
      </c>
      <c r="M411" s="42">
        <v>37333</v>
      </c>
      <c r="N411" s="42">
        <v>29591.04</v>
      </c>
      <c r="O411" s="19">
        <f>SUM(C411:N411)</f>
        <v>377737.31999999995</v>
      </c>
    </row>
    <row r="412" spans="1:15" ht="15">
      <c r="A412" s="13" t="s">
        <v>25</v>
      </c>
      <c r="B412" s="14" t="s">
        <v>8</v>
      </c>
      <c r="C412" s="42">
        <v>248.60887096774192</v>
      </c>
      <c r="D412" s="42">
        <v>261.4758064516129</v>
      </c>
      <c r="E412" s="42">
        <v>205.06650000000002</v>
      </c>
      <c r="F412" s="42">
        <v>297.3508064516129</v>
      </c>
      <c r="G412" s="42">
        <v>283.075</v>
      </c>
      <c r="H412" s="42">
        <v>285.48387096774195</v>
      </c>
      <c r="I412" s="42">
        <v>335.52419354838713</v>
      </c>
      <c r="J412" s="42">
        <v>61.950428571428574</v>
      </c>
      <c r="K412" s="42">
        <v>211.28387096774193</v>
      </c>
      <c r="L412" s="42">
        <v>224.5816</v>
      </c>
      <c r="M412" s="42">
        <v>240.85806451612902</v>
      </c>
      <c r="N412" s="42">
        <v>164.39466666666667</v>
      </c>
      <c r="O412" s="19">
        <f>SUM(O411/O409/O431)</f>
        <v>229.97705936073055</v>
      </c>
    </row>
    <row r="413" spans="1:15" ht="15">
      <c r="A413" s="13" t="s">
        <v>25</v>
      </c>
      <c r="B413" s="14" t="s">
        <v>9</v>
      </c>
      <c r="C413" s="20">
        <v>0.29186489621056116</v>
      </c>
      <c r="D413" s="20">
        <v>0.26756506956708315</v>
      </c>
      <c r="E413" s="20">
        <v>0.25539269460891406</v>
      </c>
      <c r="F413" s="20">
        <v>0.3213832777668824</v>
      </c>
      <c r="G413" s="20">
        <v>0.3008635578583765</v>
      </c>
      <c r="H413" s="20">
        <v>0.3241580132959727</v>
      </c>
      <c r="I413" s="20">
        <v>0.27790766024527747</v>
      </c>
      <c r="J413" s="20">
        <v>0.08737102964731483</v>
      </c>
      <c r="K413" s="20">
        <v>0.26628234107947246</v>
      </c>
      <c r="L413" s="20">
        <v>0.3011082657370785</v>
      </c>
      <c r="M413" s="20">
        <v>0.30379942548845684</v>
      </c>
      <c r="N413" s="20">
        <v>0.2920466231753896</v>
      </c>
      <c r="O413" s="20">
        <f>SUM(O411/O410)</f>
        <v>0.2761154965384809</v>
      </c>
    </row>
    <row r="414" spans="1:15" ht="15">
      <c r="A414" s="21"/>
      <c r="B414" s="22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23"/>
    </row>
    <row r="415" spans="1:15" ht="15">
      <c r="A415" s="13" t="s">
        <v>25</v>
      </c>
      <c r="B415" s="31" t="s">
        <v>35</v>
      </c>
      <c r="C415" s="41">
        <v>5</v>
      </c>
      <c r="D415" s="41">
        <v>5</v>
      </c>
      <c r="E415" s="41">
        <v>5</v>
      </c>
      <c r="F415" s="41">
        <v>5</v>
      </c>
      <c r="G415" s="41">
        <v>5</v>
      </c>
      <c r="H415" s="41">
        <v>3</v>
      </c>
      <c r="I415" s="41">
        <v>3</v>
      </c>
      <c r="J415" s="41">
        <v>3</v>
      </c>
      <c r="K415" s="41">
        <v>3</v>
      </c>
      <c r="L415" s="41">
        <v>3</v>
      </c>
      <c r="M415" s="41">
        <v>3</v>
      </c>
      <c r="N415" s="41">
        <v>4</v>
      </c>
      <c r="O415" s="27">
        <f>SUM(C415:N415)</f>
        <v>47</v>
      </c>
    </row>
    <row r="416" spans="1:15" ht="15">
      <c r="A416" s="13" t="s">
        <v>25</v>
      </c>
      <c r="B416" s="31" t="s">
        <v>0</v>
      </c>
      <c r="C416" s="42">
        <v>24723</v>
      </c>
      <c r="D416" s="42">
        <v>25180</v>
      </c>
      <c r="E416" s="42">
        <v>24956</v>
      </c>
      <c r="F416" s="42">
        <v>24515</v>
      </c>
      <c r="G416" s="42">
        <v>24855</v>
      </c>
      <c r="H416" s="42">
        <v>18246</v>
      </c>
      <c r="I416" s="42">
        <v>24461</v>
      </c>
      <c r="J416" s="42">
        <v>22605</v>
      </c>
      <c r="K416" s="42">
        <v>25566</v>
      </c>
      <c r="L416" s="42">
        <v>22672</v>
      </c>
      <c r="M416" s="42">
        <v>24178</v>
      </c>
      <c r="N416" s="42">
        <v>19823</v>
      </c>
      <c r="O416" s="19">
        <f>SUM(C416:N416)</f>
        <v>281780</v>
      </c>
    </row>
    <row r="417" spans="1:15" ht="15">
      <c r="A417" s="13" t="s">
        <v>25</v>
      </c>
      <c r="B417" s="31" t="s">
        <v>8</v>
      </c>
      <c r="C417" s="42">
        <v>159.5032258064516</v>
      </c>
      <c r="D417" s="42">
        <v>162.45161290322582</v>
      </c>
      <c r="E417" s="42">
        <v>166.37333333333333</v>
      </c>
      <c r="F417" s="42">
        <v>158.16129032258064</v>
      </c>
      <c r="G417" s="42">
        <v>165.7</v>
      </c>
      <c r="H417" s="42">
        <v>196.19354838709677</v>
      </c>
      <c r="I417" s="42">
        <v>263.02150537634407</v>
      </c>
      <c r="J417" s="42">
        <v>269.1071428571429</v>
      </c>
      <c r="K417" s="42">
        <v>274.90322580645164</v>
      </c>
      <c r="L417" s="42">
        <v>251.91111111111113</v>
      </c>
      <c r="M417" s="42">
        <v>259.97849462365593</v>
      </c>
      <c r="N417" s="42">
        <v>165.1916666666667</v>
      </c>
      <c r="O417" s="19">
        <f>SUM(O416/O415/O431)</f>
        <v>197.1063829787234</v>
      </c>
    </row>
    <row r="418" spans="1:15" ht="15">
      <c r="A418" s="21"/>
      <c r="B418" s="21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33"/>
    </row>
    <row r="419" spans="1:15" ht="15">
      <c r="A419" s="13" t="s">
        <v>25</v>
      </c>
      <c r="B419" s="14" t="s">
        <v>44</v>
      </c>
      <c r="C419" s="41">
        <v>3</v>
      </c>
      <c r="D419" s="41">
        <v>3</v>
      </c>
      <c r="E419" s="41">
        <v>3</v>
      </c>
      <c r="F419" s="41">
        <v>3</v>
      </c>
      <c r="G419" s="41">
        <v>3</v>
      </c>
      <c r="H419" s="41">
        <v>3</v>
      </c>
      <c r="I419" s="41">
        <v>3</v>
      </c>
      <c r="J419" s="41">
        <v>2</v>
      </c>
      <c r="K419" s="41">
        <v>2</v>
      </c>
      <c r="L419" s="41">
        <v>2</v>
      </c>
      <c r="M419" s="41">
        <v>2</v>
      </c>
      <c r="N419" s="41">
        <v>2</v>
      </c>
      <c r="O419" s="27">
        <f>SUM(C419:N419)</f>
        <v>31</v>
      </c>
    </row>
    <row r="420" spans="1:15" ht="15">
      <c r="A420" s="13" t="s">
        <v>25</v>
      </c>
      <c r="B420" s="31" t="s">
        <v>45</v>
      </c>
      <c r="C420" s="42">
        <v>91496</v>
      </c>
      <c r="D420" s="42">
        <v>93737.5</v>
      </c>
      <c r="E420" s="42">
        <v>79651</v>
      </c>
      <c r="F420" s="42">
        <v>95472</v>
      </c>
      <c r="G420" s="42">
        <v>102199</v>
      </c>
      <c r="H420" s="42">
        <v>89522</v>
      </c>
      <c r="I420" s="42">
        <v>104378.25</v>
      </c>
      <c r="J420" s="42">
        <v>100008.5</v>
      </c>
      <c r="K420" s="42">
        <v>143776</v>
      </c>
      <c r="L420" s="42">
        <v>140068.5</v>
      </c>
      <c r="M420" s="42">
        <v>121995</v>
      </c>
      <c r="N420" s="42">
        <v>98387</v>
      </c>
      <c r="O420" s="19">
        <f>SUM(C420:N420)</f>
        <v>1260690.75</v>
      </c>
    </row>
    <row r="421" spans="1:15" ht="15">
      <c r="A421" s="13" t="s">
        <v>25</v>
      </c>
      <c r="B421" s="31" t="s">
        <v>0</v>
      </c>
      <c r="C421" s="42">
        <v>27773</v>
      </c>
      <c r="D421" s="42">
        <v>20320.5</v>
      </c>
      <c r="E421" s="42">
        <v>20029</v>
      </c>
      <c r="F421" s="42">
        <v>28386</v>
      </c>
      <c r="G421" s="42">
        <v>25991</v>
      </c>
      <c r="H421" s="42">
        <v>21397</v>
      </c>
      <c r="I421" s="42">
        <v>33854.25</v>
      </c>
      <c r="J421" s="42">
        <v>21652.5</v>
      </c>
      <c r="K421" s="42">
        <v>37451</v>
      </c>
      <c r="L421" s="42">
        <v>38085.5</v>
      </c>
      <c r="M421" s="42">
        <v>27477</v>
      </c>
      <c r="N421" s="42">
        <v>23924</v>
      </c>
      <c r="O421" s="19">
        <f>SUM(C421:N421)</f>
        <v>326340.75</v>
      </c>
    </row>
    <row r="422" spans="1:15" ht="15">
      <c r="A422" s="13" t="s">
        <v>25</v>
      </c>
      <c r="B422" s="14" t="s">
        <v>8</v>
      </c>
      <c r="C422" s="42">
        <v>298.63440860215053</v>
      </c>
      <c r="D422" s="42">
        <v>218.5</v>
      </c>
      <c r="E422" s="42">
        <v>222.54444444444445</v>
      </c>
      <c r="F422" s="42">
        <v>305.2258064516129</v>
      </c>
      <c r="G422" s="42">
        <v>288.7888888888889</v>
      </c>
      <c r="H422" s="42">
        <v>230.07526881720435</v>
      </c>
      <c r="I422" s="42">
        <v>364.02419354838713</v>
      </c>
      <c r="J422" s="42">
        <v>386.6517857142857</v>
      </c>
      <c r="K422" s="42">
        <v>604.0483870967741</v>
      </c>
      <c r="L422" s="42">
        <v>634.7583333333333</v>
      </c>
      <c r="M422" s="42">
        <v>443.1774193548387</v>
      </c>
      <c r="N422" s="42">
        <v>398.73333333333335</v>
      </c>
      <c r="O422" s="19">
        <f>SUM(O421/O419/O431)</f>
        <v>346.09712770658416</v>
      </c>
    </row>
    <row r="423" spans="1:15" ht="15">
      <c r="A423" s="13" t="s">
        <v>25</v>
      </c>
      <c r="B423" s="14" t="s">
        <v>9</v>
      </c>
      <c r="C423" s="20">
        <v>0.30354332429833</v>
      </c>
      <c r="D423" s="20">
        <v>0.21678090412054943</v>
      </c>
      <c r="E423" s="20">
        <v>0.2514594920339983</v>
      </c>
      <c r="F423" s="20">
        <v>0.29732277526395173</v>
      </c>
      <c r="G423" s="20">
        <v>0.2543175569232575</v>
      </c>
      <c r="H423" s="20">
        <v>0.23901387368468086</v>
      </c>
      <c r="I423" s="20">
        <v>0.32434199653663476</v>
      </c>
      <c r="J423" s="20">
        <v>0.21650659693926017</v>
      </c>
      <c r="K423" s="20">
        <v>0.2604815824616069</v>
      </c>
      <c r="L423" s="20">
        <v>0.2719062458725552</v>
      </c>
      <c r="M423" s="20">
        <v>0.2252305422353375</v>
      </c>
      <c r="N423" s="20">
        <v>0.24316220638905545</v>
      </c>
      <c r="O423" s="20">
        <f>SUM(O421/O420)</f>
        <v>0.2588586852088825</v>
      </c>
    </row>
    <row r="424" spans="1:15" ht="15">
      <c r="A424" s="21"/>
      <c r="B424" s="21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18"/>
    </row>
    <row r="425" spans="1:15" ht="15">
      <c r="A425" s="13" t="s">
        <v>25</v>
      </c>
      <c r="B425" s="22" t="s">
        <v>19</v>
      </c>
      <c r="C425" s="41">
        <v>1957</v>
      </c>
      <c r="D425" s="41">
        <v>1951</v>
      </c>
      <c r="E425" s="41">
        <v>1954</v>
      </c>
      <c r="F425" s="41">
        <v>1933</v>
      </c>
      <c r="G425" s="41">
        <v>1930</v>
      </c>
      <c r="H425" s="41">
        <v>1920</v>
      </c>
      <c r="I425" s="41">
        <v>1931</v>
      </c>
      <c r="J425" s="41">
        <v>1913</v>
      </c>
      <c r="K425" s="41">
        <v>1954</v>
      </c>
      <c r="L425" s="41">
        <v>1944</v>
      </c>
      <c r="M425" s="41">
        <v>1901</v>
      </c>
      <c r="N425" s="41">
        <v>1920</v>
      </c>
      <c r="O425" s="27">
        <f>SUM(C425:N425)</f>
        <v>23208</v>
      </c>
    </row>
    <row r="426" spans="1:15" ht="15">
      <c r="A426" s="13" t="s">
        <v>25</v>
      </c>
      <c r="B426" s="24" t="s">
        <v>20</v>
      </c>
      <c r="C426" s="42">
        <v>5581309.49</v>
      </c>
      <c r="D426" s="42">
        <v>5760915.4</v>
      </c>
      <c r="E426" s="42">
        <v>4853096.15</v>
      </c>
      <c r="F426" s="42">
        <v>5200340.22</v>
      </c>
      <c r="G426" s="42">
        <v>4650960.95</v>
      </c>
      <c r="H426" s="42">
        <v>4559153.69</v>
      </c>
      <c r="I426" s="42">
        <v>5265935.05</v>
      </c>
      <c r="J426" s="42">
        <v>4647612.66</v>
      </c>
      <c r="K426" s="42">
        <v>6003638.11</v>
      </c>
      <c r="L426" s="42">
        <v>5190955.08</v>
      </c>
      <c r="M426" s="42">
        <v>6379367</v>
      </c>
      <c r="N426" s="42">
        <v>5389423.19</v>
      </c>
      <c r="O426" s="19">
        <f>SUM(C426:N426)</f>
        <v>63482706.989999995</v>
      </c>
    </row>
    <row r="427" spans="1:15" ht="15">
      <c r="A427" s="13" t="s">
        <v>25</v>
      </c>
      <c r="B427" s="24" t="s">
        <v>8</v>
      </c>
      <c r="C427" s="42">
        <v>91.99910148845336</v>
      </c>
      <c r="D427" s="42">
        <v>95.25165589193301</v>
      </c>
      <c r="E427" s="42">
        <v>82.78908478335039</v>
      </c>
      <c r="F427" s="42">
        <v>86.78370942709812</v>
      </c>
      <c r="G427" s="42">
        <v>80.32747754749569</v>
      </c>
      <c r="H427" s="42">
        <v>76.59868430779571</v>
      </c>
      <c r="I427" s="42">
        <v>87.96937989676081</v>
      </c>
      <c r="J427" s="42">
        <v>86.76746807557316</v>
      </c>
      <c r="K427" s="42">
        <v>99.11245930597286</v>
      </c>
      <c r="L427" s="42">
        <v>89.00814609053498</v>
      </c>
      <c r="M427" s="42">
        <v>108.25146357604655</v>
      </c>
      <c r="N427" s="42">
        <v>93.56637482638888</v>
      </c>
      <c r="O427" s="19">
        <f>SUM(O426/O425/O431)</f>
        <v>89.93031263192191</v>
      </c>
    </row>
    <row r="428" spans="1:15" ht="15">
      <c r="A428" s="21"/>
      <c r="B428" s="2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19"/>
    </row>
    <row r="429" spans="1:15" ht="15">
      <c r="A429" s="13" t="s">
        <v>25</v>
      </c>
      <c r="B429" s="24" t="s">
        <v>21</v>
      </c>
      <c r="C429" s="42">
        <v>14739.22</v>
      </c>
      <c r="D429" s="42">
        <v>75721.82</v>
      </c>
      <c r="E429" s="42">
        <v>135693.46</v>
      </c>
      <c r="F429" s="42">
        <v>293461.66</v>
      </c>
      <c r="G429" s="42">
        <v>332860.85</v>
      </c>
      <c r="H429" s="42">
        <v>441092.34</v>
      </c>
      <c r="I429" s="42">
        <v>580910.63</v>
      </c>
      <c r="J429" s="42">
        <v>638254.22</v>
      </c>
      <c r="K429" s="42">
        <v>874804.71</v>
      </c>
      <c r="L429" s="42">
        <v>848107.74</v>
      </c>
      <c r="M429" s="42">
        <v>1050556.17</v>
      </c>
      <c r="N429" s="42">
        <v>904080.45</v>
      </c>
      <c r="O429" s="19">
        <f>SUM(C429:N429)</f>
        <v>6190283.2700000005</v>
      </c>
    </row>
    <row r="430" spans="1:15" ht="15">
      <c r="A430" s="13" t="s">
        <v>25</v>
      </c>
      <c r="B430" s="24" t="s">
        <v>46</v>
      </c>
      <c r="C430" s="41">
        <v>6</v>
      </c>
      <c r="D430" s="41">
        <v>6</v>
      </c>
      <c r="E430" s="41">
        <v>6</v>
      </c>
      <c r="F430" s="41">
        <v>6</v>
      </c>
      <c r="G430" s="41">
        <v>6</v>
      </c>
      <c r="H430" s="41">
        <v>6</v>
      </c>
      <c r="I430" s="41">
        <v>6</v>
      </c>
      <c r="J430" s="41">
        <v>6</v>
      </c>
      <c r="K430" s="41">
        <v>6</v>
      </c>
      <c r="L430" s="41">
        <v>6</v>
      </c>
      <c r="M430" s="41">
        <v>6</v>
      </c>
      <c r="N430" s="41">
        <v>6</v>
      </c>
      <c r="O430" s="27">
        <f>AVERAGE(C430:N430)</f>
        <v>6</v>
      </c>
    </row>
    <row r="431" spans="1:15" ht="15">
      <c r="A431" s="13" t="s">
        <v>25</v>
      </c>
      <c r="B431" s="24" t="s">
        <v>22</v>
      </c>
      <c r="C431" s="42">
        <v>31</v>
      </c>
      <c r="D431" s="42">
        <v>31</v>
      </c>
      <c r="E431" s="42">
        <v>30</v>
      </c>
      <c r="F431" s="42">
        <v>31</v>
      </c>
      <c r="G431" s="42">
        <v>30</v>
      </c>
      <c r="H431" s="42">
        <v>31</v>
      </c>
      <c r="I431" s="42">
        <v>31</v>
      </c>
      <c r="J431" s="42">
        <v>28</v>
      </c>
      <c r="K431" s="42">
        <v>31</v>
      </c>
      <c r="L431" s="42">
        <v>30</v>
      </c>
      <c r="M431" s="42">
        <v>31</v>
      </c>
      <c r="N431" s="42">
        <v>30</v>
      </c>
      <c r="O431" s="36">
        <f>(((C430*C431)+(D430*D431)+(E430*E431)+(F430*F431)+(G430*G431)+(H430*H431)+(I430*I431)+(J430*J431)+(K430*K431)+(L430*L431)+(M430*M431)+(N430*N431))/$O$430)/COUNTIF(C431:N431,"&gt;0")</f>
        <v>30.416666666666668</v>
      </c>
    </row>
    <row r="432" spans="3:14" ht="15">
      <c r="C432" s="12"/>
      <c r="D432" s="12"/>
      <c r="E432" s="12"/>
      <c r="F432" s="12"/>
      <c r="G432" s="12"/>
      <c r="H432" s="12"/>
      <c r="I432" s="12"/>
      <c r="J432" s="12"/>
      <c r="K432" s="12"/>
      <c r="L432" s="50"/>
      <c r="M432" s="50"/>
      <c r="N432" s="50"/>
    </row>
    <row r="433" spans="3:14" ht="15">
      <c r="C433" s="11"/>
      <c r="D433" s="11"/>
      <c r="E433" s="11"/>
      <c r="F433" s="11"/>
      <c r="G433" s="11"/>
      <c r="H433" s="11"/>
      <c r="I433" s="11"/>
      <c r="J433" s="11"/>
      <c r="K433" s="11"/>
      <c r="L433" s="49"/>
      <c r="M433" s="49"/>
      <c r="N433" s="49"/>
    </row>
  </sheetData>
  <sheetProtection/>
  <printOptions/>
  <pageMargins left="1" right="0.25" top="0.25" bottom="0.25" header="0" footer="0"/>
  <pageSetup fitToHeight="6" horizontalDpi="600" verticalDpi="600" orientation="portrait" scale="66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  <colBreaks count="2" manualBreakCount="2">
    <brk id="6" max="430" man="1"/>
    <brk id="13" max="4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Perry, Laura</cp:lastModifiedBy>
  <cp:lastPrinted>2010-08-17T22:35:02Z</cp:lastPrinted>
  <dcterms:created xsi:type="dcterms:W3CDTF">1997-08-11T22:24:12Z</dcterms:created>
  <dcterms:modified xsi:type="dcterms:W3CDTF">2015-08-20T17:16:50Z</dcterms:modified>
  <cp:category/>
  <cp:version/>
  <cp:contentType/>
  <cp:contentStatus/>
</cp:coreProperties>
</file>