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5970" windowHeight="6630" activeTab="0"/>
  </bookViews>
  <sheets>
    <sheet name="TAX08-09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'TAX08-09'!$A$1:$O$383</definedName>
  </definedNames>
  <calcPr fullCalcOnLoad="1"/>
</workbook>
</file>

<file path=xl/sharedStrings.xml><?xml version="1.0" encoding="utf-8"?>
<sst xmlns="http://schemas.openxmlformats.org/spreadsheetml/2006/main" count="670" uniqueCount="46">
  <si>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</si>
  <si>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</si>
  <si>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</si>
  <si>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</si>
  <si>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</si>
  <si>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</si>
  <si>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</si>
  <si>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</si>
  <si>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</si>
  <si>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</si>
  <si>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</si>
  <si>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</si>
  <si>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</si>
  <si>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</si>
  <si>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</si>
  <si>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</si>
  <si>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</si>
  <si>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</si>
  <si>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</si>
  <si>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</si>
  <si>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</si>
  <si>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</si>
  <si>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</si>
  <si>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</si>
  <si>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</si>
  <si>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</si>
  <si>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</si>
  <si>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</si>
  <si>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</si>
  <si>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>Poker Drop</t>
  </si>
  <si>
    <t>FEBRUARY</t>
  </si>
  <si>
    <t>MARCH</t>
  </si>
  <si>
    <t>APRIL</t>
  </si>
  <si>
    <t>MAY</t>
  </si>
  <si>
    <t>JULY</t>
  </si>
  <si>
    <t>AUGUST</t>
  </si>
  <si>
    <t>SEPTEMBER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</si>
  <si>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</si>
  <si>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</si>
  <si>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</si>
  <si>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</si>
  <si>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</si>
  <si>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</si>
  <si>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</si>
  <si>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</si>
  <si>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2008-2009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</si>
</sst>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</numFmts>
  <fonts count="14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.85"/>
      <color indexed="8"/>
      <name val="Helvetica"/>
      <family val="2"/>
    </font>
    <font>
      <sz val="12"/>
      <name val="Helvetica"/>
      <family val="2"/>
    </font>
    <font>
      <sz val="12"/>
      <color indexed="9"/>
      <name val="Helvetica"/>
      <family val="2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0" fontId="4" fillId="0" borderId="0" xfId="28" applyNumberFormat="1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" fontId="4" fillId="0" borderId="0" xfId="15" applyNumberFormat="1" applyFont="1" applyFill="1" applyAlignment="1" applyProtection="1">
      <alignment/>
      <protection/>
    </xf>
    <xf numFmtId="43" fontId="4" fillId="0" borderId="0" xfId="15" applyFont="1" applyFill="1" applyAlignment="1" applyProtection="1">
      <alignment/>
      <protection/>
    </xf>
    <xf numFmtId="39" fontId="4" fillId="0" borderId="0" xfId="15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center"/>
      <protection/>
    </xf>
    <xf numFmtId="178" fontId="4" fillId="0" borderId="0" xfId="15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10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10" fontId="3" fillId="0" borderId="0" xfId="28" applyNumberFormat="1" applyFont="1" applyFill="1" applyAlignment="1" applyProtection="1">
      <alignment/>
      <protection/>
    </xf>
    <xf numFmtId="186" fontId="10" fillId="0" borderId="0" xfId="0" applyFont="1" applyFill="1" applyAlignment="1">
      <alignment horizontal="right" vertical="center"/>
    </xf>
    <xf numFmtId="186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9" fontId="3" fillId="0" borderId="0" xfId="15" applyNumberFormat="1" applyFont="1" applyFill="1" applyAlignment="1" applyProtection="1">
      <alignment horizontal="left"/>
      <protection/>
    </xf>
    <xf numFmtId="178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7" fontId="11" fillId="0" borderId="0" xfId="0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191" fontId="11" fillId="0" borderId="0" xfId="28" applyNumberFormat="1" applyFont="1" applyFill="1" applyAlignment="1">
      <alignment/>
    </xf>
    <xf numFmtId="43" fontId="11" fillId="0" borderId="0" xfId="15" applyFont="1" applyFill="1" applyAlignment="1">
      <alignment/>
    </xf>
    <xf numFmtId="43" fontId="11" fillId="0" borderId="0" xfId="0" applyNumberFormat="1" applyFont="1" applyFill="1" applyAlignment="1">
      <alignment/>
    </xf>
    <xf numFmtId="2" fontId="3" fillId="0" borderId="0" xfId="0" applyNumberFormat="1" applyFont="1" applyFill="1" applyAlignment="1" applyProtection="1">
      <alignment/>
      <protection/>
    </xf>
    <xf numFmtId="43" fontId="3" fillId="0" borderId="0" xfId="15" applyFont="1" applyFill="1" applyAlignment="1" applyProtection="1">
      <alignment/>
      <protection/>
    </xf>
    <xf numFmtId="44" fontId="11" fillId="0" borderId="0" xfId="17" applyFont="1" applyFill="1" applyAlignment="1">
      <alignment/>
    </xf>
    <xf numFmtId="178" fontId="3" fillId="0" borderId="0" xfId="15" applyNumberFormat="1" applyFont="1" applyFill="1" applyAlignment="1" applyProtection="1">
      <alignment/>
      <protection/>
    </xf>
    <xf numFmtId="186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3" fontId="4" fillId="0" borderId="0" xfId="0" applyFont="1" applyAlignment="1">
      <alignment horizontal="right" vertical="center"/>
    </xf>
    <xf numFmtId="186" fontId="4" fillId="0" borderId="0" xfId="0" applyFont="1" applyAlignment="1">
      <alignment horizontal="right" vertical="center"/>
    </xf>
    <xf numFmtId="187" fontId="4" fillId="0" borderId="0" xfId="0" applyFont="1" applyAlignment="1">
      <alignment horizontal="right" vertical="center"/>
    </xf>
    <xf numFmtId="3" fontId="10" fillId="0" borderId="0" xfId="0" applyFont="1" applyAlignment="1">
      <alignment horizontal="right" vertical="center"/>
    </xf>
    <xf numFmtId="186" fontId="10" fillId="0" borderId="0" xfId="0" applyFont="1" applyAlignment="1">
      <alignment horizontal="right" vertical="center"/>
    </xf>
    <xf numFmtId="187" fontId="10" fillId="0" borderId="0" xfId="0" applyFont="1" applyAlignment="1">
      <alignment horizontal="right" vertical="center"/>
    </xf>
    <xf numFmtId="3" fontId="13" fillId="0" borderId="0" xfId="0" applyAlignment="1">
      <alignment horizontal="right" vertical="center"/>
    </xf>
    <xf numFmtId="186" fontId="13" fillId="0" borderId="0" xfId="0" applyAlignment="1">
      <alignment horizontal="right" vertical="center"/>
    </xf>
    <xf numFmtId="187" fontId="13" fillId="0" borderId="0" xfId="0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G385"/>
  <sheetViews>
    <sheetView tabSelected="1" zoomScale="70" zoomScaleNormal="7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17" customWidth="1"/>
    <col min="2" max="2" width="13.296875" style="49" customWidth="1"/>
    <col min="3" max="3" width="13.09765625" style="17" customWidth="1"/>
    <col min="4" max="4" width="13.796875" style="17" bestFit="1" customWidth="1"/>
    <col min="5" max="12" width="13.09765625" style="17" customWidth="1"/>
    <col min="13" max="13" width="13.09765625" style="21" customWidth="1"/>
    <col min="14" max="14" width="13.09765625" style="17" customWidth="1"/>
    <col min="15" max="15" width="14.296875" style="17" bestFit="1" customWidth="1"/>
    <col min="16" max="16" width="17" style="17" bestFit="1" customWidth="1"/>
    <col min="17" max="21" width="9.69921875" style="17" customWidth="1"/>
    <col min="22" max="22" width="16" style="17" bestFit="1" customWidth="1"/>
    <col min="23" max="205" width="9.69921875" style="17" customWidth="1"/>
    <col min="206" max="206" width="1.69921875" style="17" customWidth="1"/>
    <col min="207" max="16384" width="9.69921875" style="17" customWidth="1"/>
  </cols>
  <sheetData>
    <row r="1" spans="1:14" ht="20.25">
      <c r="A1" s="26" t="s">
        <v>45</v>
      </c>
      <c r="B1" s="27" t="s">
        <v>38</v>
      </c>
      <c r="C1" s="27"/>
      <c r="D1" s="21"/>
      <c r="E1" s="21"/>
      <c r="F1" s="21"/>
      <c r="G1" s="21"/>
      <c r="H1" s="21"/>
      <c r="I1" s="21"/>
      <c r="J1" s="21"/>
      <c r="K1" s="21"/>
      <c r="L1" s="21"/>
      <c r="N1" s="21"/>
    </row>
    <row r="2" spans="1:15" ht="15.75">
      <c r="A2" s="28"/>
      <c r="B2" s="29"/>
      <c r="C2" s="15" t="s">
        <v>34</v>
      </c>
      <c r="D2" s="15" t="s">
        <v>35</v>
      </c>
      <c r="E2" s="15" t="s">
        <v>36</v>
      </c>
      <c r="F2" s="15" t="s">
        <v>1</v>
      </c>
      <c r="G2" s="30" t="s">
        <v>2</v>
      </c>
      <c r="H2" s="30" t="s">
        <v>3</v>
      </c>
      <c r="I2" s="30" t="s">
        <v>4</v>
      </c>
      <c r="J2" s="30" t="s">
        <v>30</v>
      </c>
      <c r="K2" s="30" t="s">
        <v>31</v>
      </c>
      <c r="L2" s="30" t="s">
        <v>32</v>
      </c>
      <c r="M2" s="30" t="s">
        <v>33</v>
      </c>
      <c r="N2" s="30" t="s">
        <v>44</v>
      </c>
      <c r="O2" s="30" t="s">
        <v>28</v>
      </c>
    </row>
    <row r="3" spans="1:15" ht="15.75">
      <c r="A3" s="31" t="s">
        <v>5</v>
      </c>
      <c r="B3" s="32" t="s">
        <v>6</v>
      </c>
      <c r="C3" s="14">
        <f>SUM(C9+C15+C21+C27+C33+C39+C45+C51+C57)</f>
        <v>17032</v>
      </c>
      <c r="D3" s="14">
        <f aca="true" t="shared" si="0" ref="D3:F5">SUM(D9+D15+D21+D27+D33+D39+D45+D51+D57)</f>
        <v>17029</v>
      </c>
      <c r="E3" s="14">
        <f t="shared" si="0"/>
        <v>16781</v>
      </c>
      <c r="F3" s="14">
        <f t="shared" si="0"/>
        <v>16681</v>
      </c>
      <c r="G3" s="14">
        <f aca="true" t="shared" si="1" ref="G3:N3">SUM(G9+G15+G21+G27+G33+G39+G45+G51+G57)</f>
        <v>16436</v>
      </c>
      <c r="H3" s="14">
        <f t="shared" si="1"/>
        <v>16442</v>
      </c>
      <c r="I3" s="14">
        <f t="shared" si="1"/>
        <v>16343</v>
      </c>
      <c r="J3" s="14">
        <f t="shared" si="1"/>
        <v>16249</v>
      </c>
      <c r="K3" s="14">
        <f t="shared" si="1"/>
        <v>16150</v>
      </c>
      <c r="L3" s="14">
        <f t="shared" si="1"/>
        <v>16052</v>
      </c>
      <c r="M3" s="14">
        <f t="shared" si="1"/>
        <v>15928</v>
      </c>
      <c r="N3" s="14">
        <f t="shared" si="1"/>
        <v>15680</v>
      </c>
      <c r="O3" s="14">
        <f>SUM(O9+O15+O21+O27+O33+O39+O45+O51+O57)</f>
        <v>196803</v>
      </c>
    </row>
    <row r="4" spans="1:15" ht="15.75">
      <c r="A4" s="31" t="s">
        <v>5</v>
      </c>
      <c r="B4" s="32" t="s">
        <v>7</v>
      </c>
      <c r="C4" s="1">
        <f>SUM(C10+C16+C22+C28+C34+C40+C46+C52+C58)</f>
        <v>938189926.37</v>
      </c>
      <c r="D4" s="1">
        <f t="shared" si="0"/>
        <v>958095648.7</v>
      </c>
      <c r="E4" s="1">
        <f t="shared" si="0"/>
        <v>847107690.1500001</v>
      </c>
      <c r="F4" s="1">
        <f t="shared" si="0"/>
        <v>811478790.73</v>
      </c>
      <c r="G4" s="1">
        <f aca="true" t="shared" si="2" ref="G4:N4">SUM(G10+G16+G22+G28+G34+G40+G46+G52+G58)</f>
        <v>807174782.92</v>
      </c>
      <c r="H4" s="1">
        <f t="shared" si="2"/>
        <v>711834954.64</v>
      </c>
      <c r="I4" s="1">
        <f t="shared" si="2"/>
        <v>818178480.41</v>
      </c>
      <c r="J4" s="1">
        <f t="shared" si="2"/>
        <v>808258862.21</v>
      </c>
      <c r="K4" s="1">
        <f t="shared" si="2"/>
        <v>856251759.38</v>
      </c>
      <c r="L4" s="1">
        <f t="shared" si="2"/>
        <v>757389910.9399999</v>
      </c>
      <c r="M4" s="1">
        <f t="shared" si="2"/>
        <v>897038325.45</v>
      </c>
      <c r="N4" s="1">
        <f t="shared" si="2"/>
        <v>812347342.6299999</v>
      </c>
      <c r="O4" s="1">
        <f>SUM(O10+O16+O22+O28+O34+O40+O46+O52+O58)</f>
        <v>10023346474.53</v>
      </c>
    </row>
    <row r="5" spans="1:15" ht="15.75">
      <c r="A5" s="31" t="s">
        <v>5</v>
      </c>
      <c r="B5" s="32" t="s">
        <v>0</v>
      </c>
      <c r="C5" s="1">
        <f>SUM(C11+C17+C23+C29+C35+C41+C47+C53+C59)</f>
        <v>62913216.460000016</v>
      </c>
      <c r="D5" s="1">
        <f t="shared" si="0"/>
        <v>65267321.58</v>
      </c>
      <c r="E5" s="1">
        <f t="shared" si="0"/>
        <v>56672923.82999999</v>
      </c>
      <c r="F5" s="1">
        <f t="shared" si="0"/>
        <v>53538275.78</v>
      </c>
      <c r="G5" s="1">
        <f aca="true" t="shared" si="3" ref="G5:N5">SUM(G11+G17+G23+G29+G35+G41+G47+G53+G59)</f>
        <v>54100650.230000004</v>
      </c>
      <c r="H5" s="1">
        <f t="shared" si="3"/>
        <v>46410935.49000001</v>
      </c>
      <c r="I5" s="1">
        <f t="shared" si="3"/>
        <v>54946618.75</v>
      </c>
      <c r="J5" s="1">
        <f t="shared" si="3"/>
        <v>54747504.16999999</v>
      </c>
      <c r="K5" s="1">
        <f t="shared" si="3"/>
        <v>57738351.95</v>
      </c>
      <c r="L5" s="1">
        <f t="shared" si="3"/>
        <v>49327950.19</v>
      </c>
      <c r="M5" s="1">
        <f t="shared" si="3"/>
        <v>59648653.489999995</v>
      </c>
      <c r="N5" s="1">
        <f t="shared" si="3"/>
        <v>55155141.12</v>
      </c>
      <c r="O5" s="1">
        <f>SUM(O11+O17+O23+O29+O35+O41+O47+O53+O59)</f>
        <v>670467543.04</v>
      </c>
    </row>
    <row r="6" spans="1:15" ht="15.75">
      <c r="A6" s="31" t="s">
        <v>5</v>
      </c>
      <c r="B6" s="32" t="s">
        <v>8</v>
      </c>
      <c r="C6" s="13">
        <f aca="true" t="shared" si="4" ref="C6:N6">SUM(C5/C3/C95)</f>
        <v>119.15562444127944</v>
      </c>
      <c r="D6" s="13">
        <f t="shared" si="4"/>
        <v>124.59293654223436</v>
      </c>
      <c r="E6" s="13">
        <f t="shared" si="4"/>
        <v>112.57359281330075</v>
      </c>
      <c r="F6" s="13">
        <f t="shared" si="4"/>
        <v>103.61495288760328</v>
      </c>
      <c r="G6" s="13">
        <f t="shared" si="4"/>
        <v>109.71982280765799</v>
      </c>
      <c r="H6" s="13">
        <f t="shared" si="4"/>
        <v>91.12852975298307</v>
      </c>
      <c r="I6" s="13">
        <f t="shared" si="4"/>
        <v>108.45448036349784</v>
      </c>
      <c r="J6" s="13">
        <f t="shared" si="4"/>
        <v>120.33159000993464</v>
      </c>
      <c r="K6" s="13">
        <f t="shared" si="4"/>
        <v>115.32677908718667</v>
      </c>
      <c r="L6" s="13">
        <f t="shared" si="4"/>
        <v>102.51908609363188</v>
      </c>
      <c r="M6" s="13">
        <f t="shared" si="4"/>
        <v>120.80299551611282</v>
      </c>
      <c r="N6" s="13">
        <f t="shared" si="4"/>
        <v>117.25157551020408</v>
      </c>
      <c r="O6" s="13">
        <f>SUM(O5/O3/O95)</f>
        <v>112.1025119673887</v>
      </c>
    </row>
    <row r="7" spans="1:15" ht="15.75">
      <c r="A7" s="31" t="s">
        <v>5</v>
      </c>
      <c r="B7" s="32" t="s">
        <v>9</v>
      </c>
      <c r="C7" s="18">
        <f>SUM(C5/C4)</f>
        <v>0.06705808140940167</v>
      </c>
      <c r="D7" s="18">
        <f>SUM(D5/D4)</f>
        <v>0.06812192672887983</v>
      </c>
      <c r="E7" s="18">
        <f>SUM(E5/E4)</f>
        <v>0.0669016755354502</v>
      </c>
      <c r="F7" s="18">
        <f>SUM(F5/F4)</f>
        <v>0.06597618618206569</v>
      </c>
      <c r="G7" s="18">
        <f aca="true" t="shared" si="5" ref="G7:N7">SUM(G5/G4)</f>
        <v>0.0670247031681142</v>
      </c>
      <c r="H7" s="18">
        <f t="shared" si="5"/>
        <v>0.06519901163531883</v>
      </c>
      <c r="I7" s="18">
        <f t="shared" si="5"/>
        <v>0.06715725244015894</v>
      </c>
      <c r="J7" s="18">
        <f t="shared" si="5"/>
        <v>0.06773511152145661</v>
      </c>
      <c r="K7" s="18">
        <f t="shared" si="5"/>
        <v>0.06743151335748208</v>
      </c>
      <c r="L7" s="18">
        <f t="shared" si="5"/>
        <v>0.06512887150659145</v>
      </c>
      <c r="M7" s="18">
        <f t="shared" si="5"/>
        <v>0.06649510037386329</v>
      </c>
      <c r="N7" s="18">
        <f t="shared" si="5"/>
        <v>0.06789600731804392</v>
      </c>
      <c r="O7" s="18">
        <f>SUM(O5/O4)</f>
        <v>0.0668905883622504</v>
      </c>
    </row>
    <row r="8" spans="2:15" ht="15.75">
      <c r="B8" s="33"/>
      <c r="C8" s="21"/>
      <c r="D8" s="21"/>
      <c r="E8" s="21"/>
      <c r="F8" s="21"/>
      <c r="G8" s="21"/>
      <c r="H8" s="21"/>
      <c r="I8" s="21"/>
      <c r="J8" s="21"/>
      <c r="K8" s="21"/>
      <c r="L8" s="21"/>
      <c r="N8" s="21"/>
      <c r="O8" s="21"/>
    </row>
    <row r="9" spans="1:15" ht="15.75">
      <c r="A9" s="31" t="s">
        <v>5</v>
      </c>
      <c r="B9" s="10" t="s">
        <v>37</v>
      </c>
      <c r="C9" s="2">
        <f>SUM(C105+C201+C297)</f>
        <v>8033</v>
      </c>
      <c r="D9" s="2">
        <f>SUM(D105+D201+D297)</f>
        <v>8032</v>
      </c>
      <c r="E9" s="2">
        <f>SUM(E105+E201+E297)</f>
        <v>7941</v>
      </c>
      <c r="F9" s="2">
        <f>SUM(F105+F201+F297)</f>
        <v>7970</v>
      </c>
      <c r="G9" s="2">
        <f>SUM(G105+G201+G297)</f>
        <v>7887</v>
      </c>
      <c r="H9" s="2">
        <f>SUM(H105+H201+H297)</f>
        <v>7936</v>
      </c>
      <c r="I9" s="2">
        <f>SUM(I105+I201+I297)</f>
        <v>7927</v>
      </c>
      <c r="J9" s="2">
        <f>SUM(J105+J201+J297)</f>
        <v>7891</v>
      </c>
      <c r="K9" s="2">
        <f>SUM(K105+K201+K297)</f>
        <v>7889</v>
      </c>
      <c r="L9" s="2">
        <f>SUM(L105+L201+L297)</f>
        <v>7844</v>
      </c>
      <c r="M9" s="2">
        <f>SUM(M105+M201+M297)</f>
        <v>7816</v>
      </c>
      <c r="N9" s="2">
        <f>SUM(N105+N201+N297)</f>
        <v>7749</v>
      </c>
      <c r="O9" s="34">
        <f>SUM(C9:N9)</f>
        <v>94915</v>
      </c>
    </row>
    <row r="10" spans="1:15" ht="15.75">
      <c r="A10" s="31" t="s">
        <v>5</v>
      </c>
      <c r="B10" s="32" t="s">
        <v>7</v>
      </c>
      <c r="C10" s="3">
        <f>SUM(C106+C202+C298)</f>
        <v>323062111.29</v>
      </c>
      <c r="D10" s="3">
        <f>SUM(D106+D202+D298)</f>
        <v>330040343.96</v>
      </c>
      <c r="E10" s="3">
        <f>SUM(E106+E202+E298)</f>
        <v>292040992.49</v>
      </c>
      <c r="F10" s="3">
        <f>SUM(F106+F202+F298)</f>
        <v>286479375.81</v>
      </c>
      <c r="G10" s="3">
        <f>SUM(G106+G202+G298)</f>
        <v>293296653.27</v>
      </c>
      <c r="H10" s="3">
        <f>SUM(H106+H202+H298)</f>
        <v>259881384.28</v>
      </c>
      <c r="I10" s="3">
        <f>SUM(I106+I202+I298)</f>
        <v>297761688.05</v>
      </c>
      <c r="J10" s="3">
        <f>SUM(J106+J202+J298)</f>
        <v>301852484.75</v>
      </c>
      <c r="K10" s="3">
        <f>SUM(K106+K202+K298)</f>
        <v>318453902.15999997</v>
      </c>
      <c r="L10" s="3">
        <f>SUM(L106+L202+L298)</f>
        <v>282649494.11</v>
      </c>
      <c r="M10" s="3">
        <f>SUM(M106+M202+M298)</f>
        <v>335210053.03000003</v>
      </c>
      <c r="N10" s="3">
        <f>SUM(N106+N202+N298)</f>
        <v>302110928.36</v>
      </c>
      <c r="O10" s="35">
        <f>SUM(C10:N10)</f>
        <v>3622839411.56</v>
      </c>
    </row>
    <row r="11" spans="1:15" ht="15.75">
      <c r="A11" s="31" t="s">
        <v>5</v>
      </c>
      <c r="B11" s="32" t="s">
        <v>0</v>
      </c>
      <c r="C11" s="3">
        <f>SUM(C107+C203+C299)</f>
        <v>30281624.250000004</v>
      </c>
      <c r="D11" s="3">
        <f>SUM(D107+D203+D299)</f>
        <v>30840733.000000004</v>
      </c>
      <c r="E11" s="3">
        <f>SUM(E107+E203+E299)</f>
        <v>27073832.24</v>
      </c>
      <c r="F11" s="3">
        <f>SUM(F107+F203+F299)</f>
        <v>26155367.03</v>
      </c>
      <c r="G11" s="3">
        <f>SUM(G107+G203+G299)</f>
        <v>26321624.08</v>
      </c>
      <c r="H11" s="3">
        <f>SUM(H107+H203+H299)</f>
        <v>23447972.14</v>
      </c>
      <c r="I11" s="3">
        <f>SUM(I107+I203+I299)</f>
        <v>27282327.34</v>
      </c>
      <c r="J11" s="3">
        <f>SUM(J107+J203+J299)</f>
        <v>27669160.229999997</v>
      </c>
      <c r="K11" s="3">
        <f>SUM(K107+K203+K299)</f>
        <v>29051067.45</v>
      </c>
      <c r="L11" s="3">
        <f>SUM(L107+L203+L299)</f>
        <v>25753378.560000002</v>
      </c>
      <c r="M11" s="3">
        <f>SUM(M107+M203+M299)</f>
        <v>30744715.55</v>
      </c>
      <c r="N11" s="3">
        <f>SUM(N107+N203+N299)</f>
        <v>27713213.949999996</v>
      </c>
      <c r="O11" s="35">
        <f>SUM(C11:N11)</f>
        <v>332335015.82</v>
      </c>
    </row>
    <row r="12" spans="1:15" ht="15.75">
      <c r="A12" s="31" t="s">
        <v>5</v>
      </c>
      <c r="B12" s="32" t="s">
        <v>8</v>
      </c>
      <c r="C12" s="13">
        <f aca="true" t="shared" si="6" ref="C12:N12">SUM(C11/C9/C95)</f>
        <v>121.60171650811373</v>
      </c>
      <c r="D12" s="13">
        <f t="shared" si="6"/>
        <v>124.82103185554995</v>
      </c>
      <c r="E12" s="13">
        <f t="shared" si="6"/>
        <v>113.64577190110397</v>
      </c>
      <c r="F12" s="13">
        <f t="shared" si="6"/>
        <v>105.94552882660369</v>
      </c>
      <c r="G12" s="13">
        <f>SUM(G11/G9/G95)</f>
        <v>111.24476598622205</v>
      </c>
      <c r="H12" s="13">
        <f t="shared" si="6"/>
        <v>95.38768639837018</v>
      </c>
      <c r="I12" s="13">
        <f t="shared" si="6"/>
        <v>111.0224644233469</v>
      </c>
      <c r="J12" s="13">
        <f t="shared" si="6"/>
        <v>125.2292857595452</v>
      </c>
      <c r="K12" s="13">
        <f t="shared" si="6"/>
        <v>118.78960680244849</v>
      </c>
      <c r="L12" s="13">
        <f t="shared" si="6"/>
        <v>109.53109641342289</v>
      </c>
      <c r="M12" s="13">
        <f t="shared" si="6"/>
        <v>126.88907596493544</v>
      </c>
      <c r="N12" s="13">
        <f t="shared" si="6"/>
        <v>119.21200133350538</v>
      </c>
      <c r="O12" s="13">
        <f>SUM(O11/O9/O95)</f>
        <v>115.21540482255845</v>
      </c>
    </row>
    <row r="13" spans="1:15" ht="15.75">
      <c r="A13" s="31" t="s">
        <v>5</v>
      </c>
      <c r="B13" s="32" t="s">
        <v>9</v>
      </c>
      <c r="C13" s="18">
        <f>SUM(C11/C10)</f>
        <v>0.09373313425422826</v>
      </c>
      <c r="D13" s="18">
        <f>SUM(D11/D10)</f>
        <v>0.09344534256011386</v>
      </c>
      <c r="E13" s="18">
        <f>SUM(E11/E10)</f>
        <v>0.09270558906529895</v>
      </c>
      <c r="F13" s="18">
        <f>SUM(F11/F10)</f>
        <v>0.0912993019342058</v>
      </c>
      <c r="G13" s="18">
        <f aca="true" t="shared" si="7" ref="G13:N13">SUM(G11/G10)</f>
        <v>0.08974403146622036</v>
      </c>
      <c r="H13" s="18">
        <f t="shared" si="7"/>
        <v>0.09022567047255994</v>
      </c>
      <c r="I13" s="18">
        <f t="shared" si="7"/>
        <v>0.0916247067198879</v>
      </c>
      <c r="J13" s="18">
        <f t="shared" si="7"/>
        <v>0.09166451040784417</v>
      </c>
      <c r="K13" s="18">
        <f t="shared" si="7"/>
        <v>0.09122534612687505</v>
      </c>
      <c r="L13" s="18">
        <f t="shared" si="7"/>
        <v>0.0911141859322679</v>
      </c>
      <c r="M13" s="18">
        <f t="shared" si="7"/>
        <v>0.09171776106383202</v>
      </c>
      <c r="N13" s="18">
        <f t="shared" si="7"/>
        <v>0.0917319148315499</v>
      </c>
      <c r="O13" s="18">
        <f>SUM(O11/O10)</f>
        <v>0.09173330033883452</v>
      </c>
    </row>
    <row r="14" spans="2:15" ht="15" customHeight="1">
      <c r="B14" s="33"/>
      <c r="C14" s="21"/>
      <c r="D14" s="21"/>
      <c r="E14" s="21"/>
      <c r="F14" s="21"/>
      <c r="G14" s="21"/>
      <c r="H14" s="21"/>
      <c r="I14" s="21"/>
      <c r="J14" s="21"/>
      <c r="K14" s="21"/>
      <c r="L14" s="21"/>
      <c r="N14" s="21"/>
      <c r="O14" s="21"/>
    </row>
    <row r="15" spans="1:15" ht="15.75">
      <c r="A15" s="31" t="s">
        <v>5</v>
      </c>
      <c r="B15" s="10" t="s">
        <v>10</v>
      </c>
      <c r="C15" s="2">
        <f>SUM(C111+C207+C303)</f>
        <v>1329</v>
      </c>
      <c r="D15" s="2">
        <f>SUM(D111+D207+D303)</f>
        <v>1353</v>
      </c>
      <c r="E15" s="2">
        <f>SUM(E111+E207+E303)</f>
        <v>1354</v>
      </c>
      <c r="F15" s="2">
        <f>SUM(F111+F207+F303)</f>
        <v>1371</v>
      </c>
      <c r="G15" s="2">
        <f>SUM(G111+G207+G303)</f>
        <v>1348</v>
      </c>
      <c r="H15" s="2">
        <f>SUM(H111+H207+H303)</f>
        <v>1329</v>
      </c>
      <c r="I15" s="2">
        <f>SUM(I111+I207+I303)</f>
        <v>1314</v>
      </c>
      <c r="J15" s="2">
        <f>SUM(J111+J207+J303)</f>
        <v>1284</v>
      </c>
      <c r="K15" s="2">
        <f>SUM(K111+K207+K303)</f>
        <v>1254</v>
      </c>
      <c r="L15" s="2">
        <f>SUM(L111+L207+L303)</f>
        <v>1223</v>
      </c>
      <c r="M15" s="2">
        <f>SUM(M111+M207+M303)</f>
        <v>1200</v>
      </c>
      <c r="N15" s="2">
        <f>SUM(N111+N207+N303)</f>
        <v>1199</v>
      </c>
      <c r="O15" s="11">
        <f>SUM(C15:N15)</f>
        <v>15558</v>
      </c>
    </row>
    <row r="16" spans="1:15" ht="15.75">
      <c r="A16" s="31" t="s">
        <v>5</v>
      </c>
      <c r="B16" s="32" t="s">
        <v>7</v>
      </c>
      <c r="C16" s="3">
        <f>SUM(C112+C208+C304)</f>
        <v>52946409.660000004</v>
      </c>
      <c r="D16" s="3">
        <f>SUM(D112+D208+D304)</f>
        <v>54844369.25</v>
      </c>
      <c r="E16" s="3">
        <f>SUM(E112+E208+E304)</f>
        <v>48617066.56</v>
      </c>
      <c r="F16" s="3">
        <f>SUM(F112+F208+F304)</f>
        <v>48276984.449999996</v>
      </c>
      <c r="G16" s="3">
        <f>SUM(G112+G208+G304)</f>
        <v>48677220.15</v>
      </c>
      <c r="H16" s="3">
        <f>SUM(H112+H208+H304)</f>
        <v>42657178.3</v>
      </c>
      <c r="I16" s="3">
        <f>SUM(I112+I208+I304)</f>
        <v>47147713.4</v>
      </c>
      <c r="J16" s="3">
        <f>SUM(J112+J208+J304)</f>
        <v>47203163.23</v>
      </c>
      <c r="K16" s="3">
        <f>SUM(K112+K208+K304)</f>
        <v>47618074.1</v>
      </c>
      <c r="L16" s="3">
        <f>SUM(L112+L208+L304)</f>
        <v>40025515.8</v>
      </c>
      <c r="M16" s="3">
        <f>SUM(M112+M208+M304)</f>
        <v>46500721.83</v>
      </c>
      <c r="N16" s="3">
        <f>SUM(N112+N208+N304)</f>
        <v>41964540.22</v>
      </c>
      <c r="O16" s="13">
        <f>SUM(C16:N16)</f>
        <v>566478956.95</v>
      </c>
    </row>
    <row r="17" spans="1:15" ht="15.75">
      <c r="A17" s="31" t="s">
        <v>5</v>
      </c>
      <c r="B17" s="32" t="s">
        <v>0</v>
      </c>
      <c r="C17" s="3">
        <f>SUM(C113+C209+C305)</f>
        <v>3580522.68</v>
      </c>
      <c r="D17" s="3">
        <f>SUM(D113+D209+D305)</f>
        <v>3740501.94</v>
      </c>
      <c r="E17" s="3">
        <f>SUM(E113+E209+E305)</f>
        <v>3298166.31</v>
      </c>
      <c r="F17" s="3">
        <f>SUM(F113+F209+F305)</f>
        <v>3166941.52</v>
      </c>
      <c r="G17" s="3">
        <f>SUM(G113+G209+G305)</f>
        <v>3276652.46</v>
      </c>
      <c r="H17" s="3">
        <f>SUM(H113+H209+H305)</f>
        <v>2750459.12</v>
      </c>
      <c r="I17" s="3">
        <f>SUM(I113+I209+I305)</f>
        <v>3084114.51</v>
      </c>
      <c r="J17" s="3">
        <f>SUM(J113+J209+J305)</f>
        <v>3160229.9299999997</v>
      </c>
      <c r="K17" s="3">
        <f>SUM(K113+K209+K305)</f>
        <v>3147897.79</v>
      </c>
      <c r="L17" s="3">
        <f>SUM(L113+L209+L305)</f>
        <v>2709329.65</v>
      </c>
      <c r="M17" s="3">
        <f>SUM(M113+M209+M305)</f>
        <v>3205688.72</v>
      </c>
      <c r="N17" s="3">
        <f>SUM(N113+N209+N305)</f>
        <v>2941584.47</v>
      </c>
      <c r="O17" s="13">
        <f>SUM(C17:N17)</f>
        <v>38062089.099999994</v>
      </c>
    </row>
    <row r="18" spans="1:15" ht="15.75">
      <c r="A18" s="31" t="s">
        <v>5</v>
      </c>
      <c r="B18" s="32" t="s">
        <v>8</v>
      </c>
      <c r="C18" s="13">
        <f aca="true" t="shared" si="8" ref="C18:N18">SUM(C17/C15/C95)</f>
        <v>86.9079997087308</v>
      </c>
      <c r="D18" s="13">
        <f t="shared" si="8"/>
        <v>89.87085314368483</v>
      </c>
      <c r="E18" s="13">
        <f t="shared" si="8"/>
        <v>81.19562555391434</v>
      </c>
      <c r="F18" s="13">
        <f t="shared" si="8"/>
        <v>74.57319062469489</v>
      </c>
      <c r="G18" s="13">
        <f t="shared" si="8"/>
        <v>81.02503610286844</v>
      </c>
      <c r="H18" s="13">
        <f t="shared" si="8"/>
        <v>66.81421933632976</v>
      </c>
      <c r="I18" s="13">
        <f t="shared" si="8"/>
        <v>75.7135196641626</v>
      </c>
      <c r="J18" s="13">
        <f t="shared" si="8"/>
        <v>87.90136654428126</v>
      </c>
      <c r="K18" s="13">
        <f t="shared" si="8"/>
        <v>80.97694577352472</v>
      </c>
      <c r="L18" s="13">
        <f t="shared" si="8"/>
        <v>73.90540495384201</v>
      </c>
      <c r="M18" s="13">
        <f t="shared" si="8"/>
        <v>86.17442795698926</v>
      </c>
      <c r="N18" s="13">
        <f t="shared" si="8"/>
        <v>81.77882874617738</v>
      </c>
      <c r="O18" s="13">
        <f>SUM(O17/O15/O95)</f>
        <v>80.50227511138674</v>
      </c>
    </row>
    <row r="19" spans="1:15" ht="15.75">
      <c r="A19" s="31" t="s">
        <v>5</v>
      </c>
      <c r="B19" s="32" t="s">
        <v>9</v>
      </c>
      <c r="C19" s="18">
        <f>SUM(C17/C16)</f>
        <v>0.06762541035346191</v>
      </c>
      <c r="D19" s="18">
        <f>SUM(D17/D16)</f>
        <v>0.0682021142945317</v>
      </c>
      <c r="E19" s="18">
        <f>SUM(E17/E16)</f>
        <v>0.06783968148159698</v>
      </c>
      <c r="F19" s="18">
        <f>SUM(F17/F16)</f>
        <v>0.06559940634403068</v>
      </c>
      <c r="G19" s="18">
        <f aca="true" t="shared" si="9" ref="G19:N19">SUM(G17/G16)</f>
        <v>0.06731387802965984</v>
      </c>
      <c r="H19" s="18">
        <f t="shared" si="9"/>
        <v>0.06447822452428834</v>
      </c>
      <c r="I19" s="18">
        <f t="shared" si="9"/>
        <v>0.06541387243607025</v>
      </c>
      <c r="J19" s="18">
        <f t="shared" si="9"/>
        <v>0.0669495371443987</v>
      </c>
      <c r="K19" s="18">
        <f t="shared" si="9"/>
        <v>0.06610720507908992</v>
      </c>
      <c r="L19" s="18">
        <f t="shared" si="9"/>
        <v>0.06769006209783811</v>
      </c>
      <c r="M19" s="18">
        <f t="shared" si="9"/>
        <v>0.06893847221812041</v>
      </c>
      <c r="N19" s="18">
        <f t="shared" si="9"/>
        <v>0.07009690692614957</v>
      </c>
      <c r="O19" s="18">
        <f>SUM(O17/O16)</f>
        <v>0.06719064959611469</v>
      </c>
    </row>
    <row r="20" spans="2:15" ht="15.75">
      <c r="B20" s="3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1"/>
    </row>
    <row r="21" spans="1:15" ht="15.75">
      <c r="A21" s="31" t="s">
        <v>5</v>
      </c>
      <c r="B21" s="10" t="s">
        <v>11</v>
      </c>
      <c r="C21" s="2">
        <f>SUM(C117+C213+C309)</f>
        <v>93</v>
      </c>
      <c r="D21" s="2">
        <f>SUM(D117+D213+D309)</f>
        <v>88</v>
      </c>
      <c r="E21" s="2">
        <f>SUM(E117+E213+E309)</f>
        <v>82</v>
      </c>
      <c r="F21" s="2">
        <f>SUM(F117+F213+F309)</f>
        <v>76</v>
      </c>
      <c r="G21" s="2">
        <f>SUM(G117+G213+G309)</f>
        <v>81</v>
      </c>
      <c r="H21" s="2">
        <f>SUM(H117+H213+H309)</f>
        <v>80</v>
      </c>
      <c r="I21" s="2">
        <f>SUM(I117+I213+I309)</f>
        <v>73</v>
      </c>
      <c r="J21" s="2">
        <f>SUM(J117+J213+J309)</f>
        <v>83</v>
      </c>
      <c r="K21" s="2">
        <f>SUM(K117+K213+K309)</f>
        <v>81</v>
      </c>
      <c r="L21" s="2">
        <f>SUM(L117+L213+L309)</f>
        <v>75</v>
      </c>
      <c r="M21" s="2">
        <f>SUM(M117+M213+M309)</f>
        <v>73</v>
      </c>
      <c r="N21" s="2">
        <f>SUM(N117+N213+N309)</f>
        <v>67</v>
      </c>
      <c r="O21" s="11">
        <f>SUM(C21:N21)</f>
        <v>952</v>
      </c>
    </row>
    <row r="22" spans="1:15" ht="15.75">
      <c r="A22" s="31" t="s">
        <v>5</v>
      </c>
      <c r="B22" s="32" t="s">
        <v>7</v>
      </c>
      <c r="C22" s="3">
        <f>SUM(C118+C214+C310)</f>
        <v>8627260.799999999</v>
      </c>
      <c r="D22" s="3">
        <f>SUM(D118+D214+D310)</f>
        <v>8997238.8</v>
      </c>
      <c r="E22" s="3">
        <f>SUM(E118+E214+E310)</f>
        <v>7358957.7</v>
      </c>
      <c r="F22" s="3">
        <f>SUM(F118+F214+F310)</f>
        <v>7729939</v>
      </c>
      <c r="G22" s="3">
        <f>SUM(G118+G214+G310)</f>
        <v>8140935.41</v>
      </c>
      <c r="H22" s="3">
        <f>SUM(H118+H214+H310)</f>
        <v>7324452.3</v>
      </c>
      <c r="I22" s="3">
        <f>SUM(I118+I214+I310)</f>
        <v>8225329.2</v>
      </c>
      <c r="J22" s="3">
        <f>SUM(J118+J214+J310)</f>
        <v>7802172.8</v>
      </c>
      <c r="K22" s="3">
        <f>SUM(K118+K214+K310)</f>
        <v>8193068.8</v>
      </c>
      <c r="L22" s="3">
        <f>SUM(L118+L214+L310)</f>
        <v>7632188.399999999</v>
      </c>
      <c r="M22" s="3">
        <f>SUM(M118+M214+M310)</f>
        <v>7929445.2</v>
      </c>
      <c r="N22" s="3">
        <f>SUM(N118+N214+N310)</f>
        <v>6780422.52</v>
      </c>
      <c r="O22" s="13">
        <f>SUM(C22:N22)</f>
        <v>94741410.93</v>
      </c>
    </row>
    <row r="23" spans="1:15" ht="15.75">
      <c r="A23" s="31" t="s">
        <v>5</v>
      </c>
      <c r="B23" s="32" t="s">
        <v>0</v>
      </c>
      <c r="C23" s="3">
        <f>SUM(C119+C215+C311)</f>
        <v>595383.8799999999</v>
      </c>
      <c r="D23" s="3">
        <f>SUM(D119+D215+D311)</f>
        <v>633803.8599999999</v>
      </c>
      <c r="E23" s="3">
        <f>SUM(E119+E215+E311)</f>
        <v>507762.25</v>
      </c>
      <c r="F23" s="3">
        <f>SUM(F119+F215+F311)</f>
        <v>516239.48</v>
      </c>
      <c r="G23" s="3">
        <f>SUM(G119+G215+G311)</f>
        <v>502610.55999999994</v>
      </c>
      <c r="H23" s="3">
        <f>SUM(H119+H215+H311)</f>
        <v>513749.17000000004</v>
      </c>
      <c r="I23" s="3">
        <f>SUM(I119+I215+I311)</f>
        <v>512313.32999999996</v>
      </c>
      <c r="J23" s="3">
        <f>SUM(J119+J215+J311)</f>
        <v>566064.5399999999</v>
      </c>
      <c r="K23" s="3">
        <f>SUM(K119+K215+K311)</f>
        <v>561712.97</v>
      </c>
      <c r="L23" s="3">
        <f>SUM(L119+L215+L311)</f>
        <v>498277.75000000006</v>
      </c>
      <c r="M23" s="3">
        <f>SUM(M119+M215+M311)</f>
        <v>513776.9</v>
      </c>
      <c r="N23" s="3">
        <f>SUM(N119+N215+N311)</f>
        <v>493912.70999999996</v>
      </c>
      <c r="O23" s="13">
        <f>SUM(C23:N23)</f>
        <v>6415607.399999999</v>
      </c>
    </row>
    <row r="24" spans="1:15" ht="15.75">
      <c r="A24" s="31" t="s">
        <v>5</v>
      </c>
      <c r="B24" s="32" t="s">
        <v>8</v>
      </c>
      <c r="C24" s="13">
        <f aca="true" t="shared" si="10" ref="C24:N24">SUM(C23/C21/C95)</f>
        <v>206.51539368713142</v>
      </c>
      <c r="D24" s="13">
        <f t="shared" si="10"/>
        <v>234.13103468899516</v>
      </c>
      <c r="E24" s="13">
        <f t="shared" si="10"/>
        <v>206.407418699187</v>
      </c>
      <c r="F24" s="13">
        <f t="shared" si="10"/>
        <v>219.28946000828844</v>
      </c>
      <c r="G24" s="13">
        <f t="shared" si="10"/>
        <v>206.83562139917694</v>
      </c>
      <c r="H24" s="13">
        <f t="shared" si="10"/>
        <v>207.32412025827279</v>
      </c>
      <c r="I24" s="13">
        <f t="shared" si="10"/>
        <v>226.38680070702605</v>
      </c>
      <c r="J24" s="13">
        <f t="shared" si="10"/>
        <v>243.57338209982782</v>
      </c>
      <c r="K24" s="13">
        <f t="shared" si="10"/>
        <v>223.70090402230187</v>
      </c>
      <c r="L24" s="13">
        <f t="shared" si="10"/>
        <v>221.64147901028636</v>
      </c>
      <c r="M24" s="13">
        <f t="shared" si="10"/>
        <v>227.0335395492709</v>
      </c>
      <c r="N24" s="13">
        <f t="shared" si="10"/>
        <v>245.72771641791041</v>
      </c>
      <c r="O24" s="13">
        <f>SUM(O23/O21/O95)</f>
        <v>221.75332028171582</v>
      </c>
    </row>
    <row r="25" spans="1:15" ht="15.75">
      <c r="A25" s="31" t="s">
        <v>5</v>
      </c>
      <c r="B25" s="32" t="s">
        <v>9</v>
      </c>
      <c r="C25" s="18">
        <f>SUM(C23/C22)</f>
        <v>0.06901192554651878</v>
      </c>
      <c r="D25" s="18">
        <f>SUM(D23/D22)</f>
        <v>0.07044426341112563</v>
      </c>
      <c r="E25" s="18">
        <f>SUM(E23/E22)</f>
        <v>0.06899920759158597</v>
      </c>
      <c r="F25" s="18">
        <f>SUM(F23/F22)</f>
        <v>0.06678441835051997</v>
      </c>
      <c r="G25" s="18">
        <f aca="true" t="shared" si="11" ref="G25:N25">SUM(G23/G22)</f>
        <v>0.06173867432759793</v>
      </c>
      <c r="H25" s="18">
        <f t="shared" si="11"/>
        <v>0.07014165004528736</v>
      </c>
      <c r="I25" s="18">
        <f t="shared" si="11"/>
        <v>0.062284842046200405</v>
      </c>
      <c r="J25" s="18">
        <f t="shared" si="11"/>
        <v>0.07255216649392845</v>
      </c>
      <c r="K25" s="18">
        <f t="shared" si="11"/>
        <v>0.06855953290664421</v>
      </c>
      <c r="L25" s="18">
        <f t="shared" si="11"/>
        <v>0.06528635351821244</v>
      </c>
      <c r="M25" s="18">
        <f t="shared" si="11"/>
        <v>0.06479354949070082</v>
      </c>
      <c r="N25" s="18">
        <f t="shared" si="11"/>
        <v>0.07284394276951342</v>
      </c>
      <c r="O25" s="18">
        <f>SUM(O23/O22)</f>
        <v>0.06771703457889382</v>
      </c>
    </row>
    <row r="26" spans="2:15" ht="15.75">
      <c r="B26" s="3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1"/>
    </row>
    <row r="27" spans="1:15" ht="15.75">
      <c r="A27" s="31" t="s">
        <v>5</v>
      </c>
      <c r="B27" s="10" t="s">
        <v>12</v>
      </c>
      <c r="C27" s="2">
        <f>SUM(C123+C219+C315)</f>
        <v>2372</v>
      </c>
      <c r="D27" s="2">
        <f>SUM(D123+D219+D315)</f>
        <v>2367</v>
      </c>
      <c r="E27" s="2">
        <f>SUM(E123+E219+E315)</f>
        <v>2275</v>
      </c>
      <c r="F27" s="2">
        <f>SUM(F123+F219+F315)</f>
        <v>2294</v>
      </c>
      <c r="G27" s="2">
        <f>SUM(G123+G219+G315)</f>
        <v>2273</v>
      </c>
      <c r="H27" s="2">
        <f>SUM(H123+H219+H315)</f>
        <v>2251</v>
      </c>
      <c r="I27" s="2">
        <f>SUM(I123+I219+I315)</f>
        <v>2227</v>
      </c>
      <c r="J27" s="2">
        <f>SUM(J123+J219+J315)</f>
        <v>2225</v>
      </c>
      <c r="K27" s="2">
        <f>SUM(K123+K219+K315)</f>
        <v>2192</v>
      </c>
      <c r="L27" s="2">
        <f>SUM(L123+L219+L315)</f>
        <v>2148</v>
      </c>
      <c r="M27" s="2">
        <f>SUM(M123+M219+M315)</f>
        <v>2132</v>
      </c>
      <c r="N27" s="2">
        <f>SUM(N123+N219+N315)</f>
        <v>2102</v>
      </c>
      <c r="O27" s="11">
        <f>SUM(C27:N27)</f>
        <v>26858</v>
      </c>
    </row>
    <row r="28" spans="1:15" ht="15.75">
      <c r="A28" s="31" t="s">
        <v>5</v>
      </c>
      <c r="B28" s="32" t="s">
        <v>7</v>
      </c>
      <c r="C28" s="3">
        <f>SUM(C124+C220+C316)</f>
        <v>138924610.32999998</v>
      </c>
      <c r="D28" s="3">
        <f>SUM(D124+D220+D316)</f>
        <v>137872227.2</v>
      </c>
      <c r="E28" s="3">
        <f>SUM(E124+E220+E316)</f>
        <v>118489597.75</v>
      </c>
      <c r="F28" s="3">
        <f>SUM(F124+F220+F316)</f>
        <v>113888180.44</v>
      </c>
      <c r="G28" s="3">
        <f>SUM(G124+G220+G316)</f>
        <v>112092663.32</v>
      </c>
      <c r="H28" s="3">
        <f>SUM(H124+H220+H316)</f>
        <v>97116179.9</v>
      </c>
      <c r="I28" s="3">
        <f>SUM(I124+I220+I316)</f>
        <v>114471885.15</v>
      </c>
      <c r="J28" s="3">
        <f>SUM(J124+J220+J316)</f>
        <v>109792094.73</v>
      </c>
      <c r="K28" s="3">
        <f>SUM(K124+K220+K316)</f>
        <v>115517809.71</v>
      </c>
      <c r="L28" s="3">
        <f>SUM(L124+L220+L316)</f>
        <v>96832667.22</v>
      </c>
      <c r="M28" s="3">
        <f>SUM(M124+M220+M316)</f>
        <v>118449587</v>
      </c>
      <c r="N28" s="3">
        <f>SUM(N124+N220+N316)</f>
        <v>106951403.9</v>
      </c>
      <c r="O28" s="11">
        <f>SUM(C28:N28)</f>
        <v>1380398906.65</v>
      </c>
    </row>
    <row r="29" spans="1:15" ht="15.75">
      <c r="A29" s="31" t="s">
        <v>5</v>
      </c>
      <c r="B29" s="32" t="s">
        <v>0</v>
      </c>
      <c r="C29" s="3">
        <f>SUM(C125+C221+C317)</f>
        <v>7581913.42</v>
      </c>
      <c r="D29" s="3">
        <f>SUM(D125+D221+D317)</f>
        <v>7645712.34</v>
      </c>
      <c r="E29" s="3">
        <f>SUM(E125+E221+E317)</f>
        <v>6612246.319999999</v>
      </c>
      <c r="F29" s="3">
        <f>SUM(F125+F221+F317)</f>
        <v>6231293.340000001</v>
      </c>
      <c r="G29" s="3">
        <f>SUM(G125+G221+G317)</f>
        <v>6010135.949999999</v>
      </c>
      <c r="H29" s="3">
        <f>SUM(H125+H221+H317)</f>
        <v>4958747.59</v>
      </c>
      <c r="I29" s="3">
        <f>SUM(I125+I221+I317)</f>
        <v>6004158.04</v>
      </c>
      <c r="J29" s="3">
        <f>SUM(J125+J221+J317)</f>
        <v>6043095.6899999995</v>
      </c>
      <c r="K29" s="3">
        <f>SUM(K125+K221+K317)</f>
        <v>6132984.819999999</v>
      </c>
      <c r="L29" s="3">
        <f>SUM(L125+L221+L317)</f>
        <v>5071188.42</v>
      </c>
      <c r="M29" s="3">
        <f>SUM(M125+M221+M317)</f>
        <v>6414676.16</v>
      </c>
      <c r="N29" s="3">
        <f>SUM(N125+N221+N317)</f>
        <v>5615515.470000001</v>
      </c>
      <c r="O29" s="13">
        <f>SUM(C29:N29)</f>
        <v>74321667.55999999</v>
      </c>
    </row>
    <row r="30" spans="1:15" ht="15.75">
      <c r="A30" s="31" t="s">
        <v>5</v>
      </c>
      <c r="B30" s="32" t="s">
        <v>8</v>
      </c>
      <c r="C30" s="13">
        <f aca="true" t="shared" si="12" ref="C30:N30">SUM(C29/C27/C95)</f>
        <v>103.11039302616548</v>
      </c>
      <c r="D30" s="13">
        <f t="shared" si="12"/>
        <v>105.00415225605951</v>
      </c>
      <c r="E30" s="13">
        <f t="shared" si="12"/>
        <v>96.88272996336995</v>
      </c>
      <c r="F30" s="13">
        <f t="shared" si="12"/>
        <v>87.69299814648278</v>
      </c>
      <c r="G30" s="13">
        <f t="shared" si="12"/>
        <v>88.1380840299164</v>
      </c>
      <c r="H30" s="13">
        <f t="shared" si="12"/>
        <v>71.11892646403409</v>
      </c>
      <c r="I30" s="13">
        <f t="shared" si="12"/>
        <v>86.97014702261106</v>
      </c>
      <c r="J30" s="13">
        <f t="shared" si="12"/>
        <v>96.99993081861957</v>
      </c>
      <c r="K30" s="13">
        <f t="shared" si="12"/>
        <v>90.25466240875912</v>
      </c>
      <c r="L30" s="13">
        <f t="shared" si="12"/>
        <v>78.76191705378318</v>
      </c>
      <c r="M30" s="13">
        <f t="shared" si="12"/>
        <v>97.0567717726805</v>
      </c>
      <c r="N30" s="13">
        <f t="shared" si="12"/>
        <v>89.05035632730734</v>
      </c>
      <c r="O30" s="13">
        <f>SUM(O29/O27/O95)</f>
        <v>91.05652574564272</v>
      </c>
    </row>
    <row r="31" spans="1:15" ht="15.75">
      <c r="A31" s="31" t="s">
        <v>5</v>
      </c>
      <c r="B31" s="32" t="s">
        <v>9</v>
      </c>
      <c r="C31" s="18">
        <f>SUM(C29/C28)</f>
        <v>0.05457574005059296</v>
      </c>
      <c r="D31" s="18">
        <f>SUM(D29/D28)</f>
        <v>0.055455057884203095</v>
      </c>
      <c r="E31" s="18">
        <f>SUM(E29/E28)</f>
        <v>0.055804445669155794</v>
      </c>
      <c r="F31" s="18">
        <f>SUM(F29/F28)</f>
        <v>0.05471413553123582</v>
      </c>
      <c r="G31" s="18">
        <f aca="true" t="shared" si="13" ref="G31:N31">SUM(G29/G28)</f>
        <v>0.053617567573021066</v>
      </c>
      <c r="H31" s="18">
        <f t="shared" si="13"/>
        <v>0.05105995309026771</v>
      </c>
      <c r="I31" s="18">
        <f t="shared" si="13"/>
        <v>0.05245094052685827</v>
      </c>
      <c r="J31" s="18">
        <f t="shared" si="13"/>
        <v>0.05504126417171601</v>
      </c>
      <c r="K31" s="18">
        <f t="shared" si="13"/>
        <v>0.05309124917964132</v>
      </c>
      <c r="L31" s="18">
        <f t="shared" si="13"/>
        <v>0.05237063653816806</v>
      </c>
      <c r="M31" s="18">
        <f t="shared" si="13"/>
        <v>0.05415532736302407</v>
      </c>
      <c r="N31" s="18">
        <f t="shared" si="13"/>
        <v>0.052505299278264084</v>
      </c>
      <c r="O31" s="18">
        <f>SUM(O29/O28)</f>
        <v>0.05384071749257349</v>
      </c>
    </row>
    <row r="32" spans="2:15" ht="15.75">
      <c r="B32" s="3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/>
    </row>
    <row r="33" spans="1:15" ht="15.75">
      <c r="A33" s="31" t="s">
        <v>5</v>
      </c>
      <c r="B33" s="10" t="s">
        <v>13</v>
      </c>
      <c r="C33" s="2">
        <f>SUM(C129+C225+C321)</f>
        <v>178</v>
      </c>
      <c r="D33" s="2">
        <f>SUM(D129+D225+D321)</f>
        <v>176</v>
      </c>
      <c r="E33" s="2">
        <f>SUM(E129+E225+E321)</f>
        <v>186</v>
      </c>
      <c r="F33" s="2">
        <f>SUM(F129+F225+F321)</f>
        <v>189</v>
      </c>
      <c r="G33" s="2">
        <f>SUM(G129+G225+G321)</f>
        <v>190</v>
      </c>
      <c r="H33" s="2">
        <f>SUM(H129+H225+H321)</f>
        <v>186</v>
      </c>
      <c r="I33" s="2">
        <f>SUM(I129+I225+I321)</f>
        <v>183</v>
      </c>
      <c r="J33" s="2">
        <f>SUM(J129+J225+J321)</f>
        <v>183</v>
      </c>
      <c r="K33" s="2">
        <f>SUM(K129+K225+K321)</f>
        <v>187</v>
      </c>
      <c r="L33" s="2">
        <f>SUM(L129+L225+L321)</f>
        <v>186</v>
      </c>
      <c r="M33" s="2">
        <f>SUM(M129+M225+M321)</f>
        <v>184</v>
      </c>
      <c r="N33" s="2">
        <f>SUM(N129+N225+N321)</f>
        <v>163</v>
      </c>
      <c r="O33" s="11">
        <f>SUM(C33:N33)</f>
        <v>2191</v>
      </c>
    </row>
    <row r="34" spans="1:15" ht="15.75">
      <c r="A34" s="31" t="s">
        <v>5</v>
      </c>
      <c r="B34" s="32" t="s">
        <v>7</v>
      </c>
      <c r="C34" s="3">
        <f>SUM(C130+C226+C322)</f>
        <v>11133818</v>
      </c>
      <c r="D34" s="3">
        <f>SUM(D130+D226+D322)</f>
        <v>11488619</v>
      </c>
      <c r="E34" s="3">
        <f>SUM(E130+E226+E322)</f>
        <v>10180434.5</v>
      </c>
      <c r="F34" s="3">
        <f>SUM(F130+F226+F322)</f>
        <v>9676972</v>
      </c>
      <c r="G34" s="3">
        <f>SUM(G130+G226+G322)</f>
        <v>9184243.5</v>
      </c>
      <c r="H34" s="3">
        <f>SUM(H130+H226+H322)</f>
        <v>7603320</v>
      </c>
      <c r="I34" s="3">
        <f>SUM(I130+I226+I322)</f>
        <v>9490745.5</v>
      </c>
      <c r="J34" s="3">
        <f>SUM(J130+J226+J322)</f>
        <v>9725346</v>
      </c>
      <c r="K34" s="3">
        <f>SUM(K130+K226+K322)</f>
        <v>10346606</v>
      </c>
      <c r="L34" s="3">
        <f>SUM(L130+L226+L322)</f>
        <v>9149349.5</v>
      </c>
      <c r="M34" s="3">
        <f>SUM(M130+M226+M322)</f>
        <v>11190375.5</v>
      </c>
      <c r="N34" s="3">
        <f>SUM(N130+N226+N322)</f>
        <v>9422809</v>
      </c>
      <c r="O34" s="13">
        <f>SUM(C34:N34)</f>
        <v>118592638.5</v>
      </c>
    </row>
    <row r="35" spans="1:15" ht="15.75">
      <c r="A35" s="31" t="s">
        <v>5</v>
      </c>
      <c r="B35" s="32" t="s">
        <v>0</v>
      </c>
      <c r="C35" s="3">
        <f>SUM(C131+C227+C323)</f>
        <v>670817.31</v>
      </c>
      <c r="D35" s="3">
        <f>SUM(D131+D227+D323)</f>
        <v>660514.94</v>
      </c>
      <c r="E35" s="3">
        <f>SUM(E131+E227+E323)</f>
        <v>608582.42</v>
      </c>
      <c r="F35" s="3">
        <f>SUM(F131+F227+F323)</f>
        <v>541004.83</v>
      </c>
      <c r="G35" s="3">
        <f>SUM(G131+G227+G323)</f>
        <v>520654.02</v>
      </c>
      <c r="H35" s="3">
        <f>SUM(H131+H227+H323)</f>
        <v>448783.01</v>
      </c>
      <c r="I35" s="3">
        <f>SUM(I131+I227+I323)</f>
        <v>528809.0800000001</v>
      </c>
      <c r="J35" s="3">
        <f>SUM(J131+J227+J323)</f>
        <v>579619.64</v>
      </c>
      <c r="K35" s="3">
        <f>SUM(K131+K227+K323)</f>
        <v>605791.09</v>
      </c>
      <c r="L35" s="3">
        <f>SUM(L131+L227+L323)</f>
        <v>521870.39</v>
      </c>
      <c r="M35" s="3">
        <f>SUM(M131+M227+M323)</f>
        <v>643368.51</v>
      </c>
      <c r="N35" s="3">
        <f>SUM(N131+N227+N323)</f>
        <v>512186.05</v>
      </c>
      <c r="O35" s="13">
        <f>SUM(C35:N35)</f>
        <v>6842001.289999999</v>
      </c>
    </row>
    <row r="36" spans="1:15" ht="15.75">
      <c r="A36" s="31" t="s">
        <v>5</v>
      </c>
      <c r="B36" s="32" t="s">
        <v>8</v>
      </c>
      <c r="C36" s="13">
        <f aca="true" t="shared" si="14" ref="C36:N36">SUM(C35/C33/C95)</f>
        <v>121.56892171076478</v>
      </c>
      <c r="D36" s="13">
        <f t="shared" si="14"/>
        <v>121.99913576555022</v>
      </c>
      <c r="E36" s="13">
        <f t="shared" si="14"/>
        <v>109.06494982078854</v>
      </c>
      <c r="F36" s="13">
        <f t="shared" si="14"/>
        <v>92.41010719493396</v>
      </c>
      <c r="G36" s="13">
        <f t="shared" si="14"/>
        <v>91.34281052631579</v>
      </c>
      <c r="H36" s="13">
        <f t="shared" si="14"/>
        <v>77.89546026538918</v>
      </c>
      <c r="I36" s="13">
        <f t="shared" si="14"/>
        <v>93.215067865327</v>
      </c>
      <c r="J36" s="13">
        <f t="shared" si="14"/>
        <v>113.11858704137394</v>
      </c>
      <c r="K36" s="13">
        <f t="shared" si="14"/>
        <v>104.50079178885629</v>
      </c>
      <c r="L36" s="13">
        <f t="shared" si="14"/>
        <v>93.60316213331899</v>
      </c>
      <c r="M36" s="13">
        <f t="shared" si="14"/>
        <v>112.79251577840112</v>
      </c>
      <c r="N36" s="13">
        <f t="shared" si="14"/>
        <v>104.7415235173824</v>
      </c>
      <c r="O36" s="13">
        <f>SUM(O35/O33/O95)</f>
        <v>102.75668237452895</v>
      </c>
    </row>
    <row r="37" spans="1:15" ht="15.75">
      <c r="A37" s="31" t="s">
        <v>5</v>
      </c>
      <c r="B37" s="32" t="s">
        <v>9</v>
      </c>
      <c r="C37" s="18">
        <f>SUM(C35/C34)</f>
        <v>0.060250428918453676</v>
      </c>
      <c r="D37" s="18">
        <f>SUM(D35/D34)</f>
        <v>0.05749297979156589</v>
      </c>
      <c r="E37" s="18">
        <f>SUM(E35/E34)</f>
        <v>0.05977961156765952</v>
      </c>
      <c r="F37" s="18">
        <f>SUM(F35/F34)</f>
        <v>0.0559064168006273</v>
      </c>
      <c r="G37" s="18">
        <f aca="true" t="shared" si="15" ref="G37:N37">SUM(G35/G34)</f>
        <v>0.05668991899006162</v>
      </c>
      <c r="H37" s="18">
        <f t="shared" si="15"/>
        <v>0.05902461161703046</v>
      </c>
      <c r="I37" s="18">
        <f t="shared" si="15"/>
        <v>0.05571839219585017</v>
      </c>
      <c r="J37" s="18">
        <f t="shared" si="15"/>
        <v>0.05959887082680657</v>
      </c>
      <c r="K37" s="18">
        <f t="shared" si="15"/>
        <v>0.05854973988571711</v>
      </c>
      <c r="L37" s="18">
        <f t="shared" si="15"/>
        <v>0.057039070373254404</v>
      </c>
      <c r="M37" s="18">
        <f t="shared" si="15"/>
        <v>0.057493022463812764</v>
      </c>
      <c r="N37" s="18">
        <f t="shared" si="15"/>
        <v>0.054355983444002734</v>
      </c>
      <c r="O37" s="18">
        <f>SUM(O35/O34)</f>
        <v>0.05769330522147038</v>
      </c>
    </row>
    <row r="38" spans="2:15" ht="15.75">
      <c r="B38" s="3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/>
    </row>
    <row r="39" spans="1:15" ht="15.75">
      <c r="A39" s="31" t="s">
        <v>5</v>
      </c>
      <c r="B39" s="10" t="s">
        <v>14</v>
      </c>
      <c r="C39" s="2">
        <f>SUM(C135+C231+C327)</f>
        <v>2547</v>
      </c>
      <c r="D39" s="2">
        <f>SUM(D135+D231+D327)</f>
        <v>2532</v>
      </c>
      <c r="E39" s="2">
        <f>SUM(E135+E231+E327)</f>
        <v>2483</v>
      </c>
      <c r="F39" s="2">
        <f>SUM(F135+F231+F327)</f>
        <v>2453</v>
      </c>
      <c r="G39" s="2">
        <f>SUM(G135+G231+G327)</f>
        <v>2427</v>
      </c>
      <c r="H39" s="2">
        <f>SUM(H135+H231+H327)</f>
        <v>2389</v>
      </c>
      <c r="I39" s="2">
        <f>SUM(I135+I231+I327)</f>
        <v>2365</v>
      </c>
      <c r="J39" s="2">
        <f>SUM(J135+J231+J327)</f>
        <v>2346</v>
      </c>
      <c r="K39" s="2">
        <f>SUM(K135+K231+K327)</f>
        <v>2321</v>
      </c>
      <c r="L39" s="2">
        <f>SUM(L135+L231+L327)</f>
        <v>2262</v>
      </c>
      <c r="M39" s="2">
        <f>SUM(M135+M231+M327)</f>
        <v>2223</v>
      </c>
      <c r="N39" s="2">
        <f>SUM(N135+N231+N327)</f>
        <v>2146</v>
      </c>
      <c r="O39" s="11">
        <f>SUM(C39:N39)</f>
        <v>28494</v>
      </c>
    </row>
    <row r="40" spans="1:15" ht="15.75">
      <c r="A40" s="31" t="s">
        <v>5</v>
      </c>
      <c r="B40" s="32" t="s">
        <v>7</v>
      </c>
      <c r="C40" s="3">
        <f>SUM(C136+C232+C328)</f>
        <v>222637265</v>
      </c>
      <c r="D40" s="3">
        <f>SUM(D136+D232+D328)</f>
        <v>231337750.98</v>
      </c>
      <c r="E40" s="3">
        <f>SUM(E136+E232+E328)</f>
        <v>203162838.19</v>
      </c>
      <c r="F40" s="3">
        <f>SUM(F136+F232+F328)</f>
        <v>190425551.52</v>
      </c>
      <c r="G40" s="3">
        <f>SUM(G136+G232+G328)</f>
        <v>188681488.13</v>
      </c>
      <c r="H40" s="3">
        <f>SUM(H136+H232+H328)</f>
        <v>161785928</v>
      </c>
      <c r="I40" s="3">
        <f>SUM(I136+I232+I328)</f>
        <v>186059374.45</v>
      </c>
      <c r="J40" s="3">
        <f>SUM(J136+J232+J328)</f>
        <v>180653863.01</v>
      </c>
      <c r="K40" s="3">
        <f>SUM(K136+K232+K328)</f>
        <v>192380322.09</v>
      </c>
      <c r="L40" s="3">
        <f>SUM(L136+L232+L328)</f>
        <v>169847653.56</v>
      </c>
      <c r="M40" s="3">
        <f>SUM(M136+M232+M328)</f>
        <v>199313994.71</v>
      </c>
      <c r="N40" s="3">
        <f>SUM(N136+N232+N328)</f>
        <v>178132090.56</v>
      </c>
      <c r="O40" s="13">
        <f>SUM(C40:N40)</f>
        <v>2304418120.2000003</v>
      </c>
    </row>
    <row r="41" spans="1:15" ht="15.75">
      <c r="A41" s="31" t="s">
        <v>5</v>
      </c>
      <c r="B41" s="32" t="s">
        <v>0</v>
      </c>
      <c r="C41" s="3">
        <f>SUM(C137+C233+C329)</f>
        <v>11077868.66</v>
      </c>
      <c r="D41" s="3">
        <f>SUM(D137+D233+D329)</f>
        <v>11894449.93</v>
      </c>
      <c r="E41" s="3">
        <f>SUM(E137+E233+E329)</f>
        <v>10124684.15</v>
      </c>
      <c r="F41" s="3">
        <f>SUM(F137+F233+F329)</f>
        <v>9304621.649999999</v>
      </c>
      <c r="G41" s="3">
        <f>SUM(G137+G233+G329)</f>
        <v>9674485.33</v>
      </c>
      <c r="H41" s="3">
        <f>SUM(H137+H233+H329)</f>
        <v>7904166.23</v>
      </c>
      <c r="I41" s="3">
        <f>SUM(I137+I233+I329)</f>
        <v>9362236.889999999</v>
      </c>
      <c r="J41" s="3">
        <f>SUM(J137+J233+J329)</f>
        <v>8923259.18</v>
      </c>
      <c r="K41" s="3">
        <f>SUM(K137+K233+K329)</f>
        <v>9757558.41</v>
      </c>
      <c r="L41" s="3">
        <f>SUM(L137+L233+L329)</f>
        <v>8009992.9</v>
      </c>
      <c r="M41" s="3">
        <f>SUM(M137+M233+M329)</f>
        <v>10016434.61</v>
      </c>
      <c r="N41" s="3">
        <f>SUM(N137+N233+N329)</f>
        <v>9293070.99</v>
      </c>
      <c r="O41" s="13">
        <f>SUM(C41:N41)</f>
        <v>115342828.93</v>
      </c>
    </row>
    <row r="42" spans="1:15" ht="15.75">
      <c r="A42" s="31" t="s">
        <v>5</v>
      </c>
      <c r="B42" s="32" t="s">
        <v>8</v>
      </c>
      <c r="C42" s="13">
        <f aca="true" t="shared" si="16" ref="C42:N42">SUM(C41/C39/C95)</f>
        <v>140.30255278189392</v>
      </c>
      <c r="D42" s="13">
        <f t="shared" si="16"/>
        <v>152.7099861891626</v>
      </c>
      <c r="E42" s="13">
        <f t="shared" si="16"/>
        <v>135.92004497247953</v>
      </c>
      <c r="F42" s="13">
        <f t="shared" si="16"/>
        <v>122.45634869403042</v>
      </c>
      <c r="G42" s="13">
        <f t="shared" si="16"/>
        <v>132.8730302156297</v>
      </c>
      <c r="H42" s="13">
        <f t="shared" si="16"/>
        <v>106.81410365169118</v>
      </c>
      <c r="I42" s="13">
        <f t="shared" si="16"/>
        <v>127.69879137966308</v>
      </c>
      <c r="J42" s="13">
        <f t="shared" si="16"/>
        <v>135.843063877725</v>
      </c>
      <c r="K42" s="13">
        <f t="shared" si="16"/>
        <v>135.61393740184292</v>
      </c>
      <c r="L42" s="13">
        <f t="shared" si="16"/>
        <v>118.13547688207606</v>
      </c>
      <c r="M42" s="13">
        <f t="shared" si="16"/>
        <v>145.34898509715148</v>
      </c>
      <c r="N42" s="13">
        <f t="shared" si="16"/>
        <v>144.34717287977634</v>
      </c>
      <c r="O42" s="13">
        <f>SUM(O41/O39/O95)</f>
        <v>133.20069129855895</v>
      </c>
    </row>
    <row r="43" spans="1:15" ht="15.75">
      <c r="A43" s="31" t="s">
        <v>5</v>
      </c>
      <c r="B43" s="32" t="s">
        <v>9</v>
      </c>
      <c r="C43" s="18">
        <f>SUM(C41/C40)</f>
        <v>0.0497574773028226</v>
      </c>
      <c r="D43" s="18">
        <f>SUM(D41/D40)</f>
        <v>0.0514159486707741</v>
      </c>
      <c r="E43" s="18">
        <f>SUM(E41/E40)</f>
        <v>0.049835315553779035</v>
      </c>
      <c r="F43" s="18">
        <f>SUM(F41/F40)</f>
        <v>0.0488622539135603</v>
      </c>
      <c r="G43" s="18">
        <f aca="true" t="shared" si="17" ref="G43:N43">SUM(G41/G40)</f>
        <v>0.05127416274846401</v>
      </c>
      <c r="H43" s="18">
        <f t="shared" si="17"/>
        <v>0.04885570907007438</v>
      </c>
      <c r="I43" s="18">
        <f t="shared" si="17"/>
        <v>0.05031854437689688</v>
      </c>
      <c r="J43" s="18">
        <f t="shared" si="17"/>
        <v>0.04939423398605131</v>
      </c>
      <c r="K43" s="18">
        <f t="shared" si="17"/>
        <v>0.05072014800679659</v>
      </c>
      <c r="L43" s="18">
        <f t="shared" si="17"/>
        <v>0.0471598678704761</v>
      </c>
      <c r="M43" s="18">
        <f t="shared" si="17"/>
        <v>0.05025454747707916</v>
      </c>
      <c r="N43" s="18">
        <f t="shared" si="17"/>
        <v>0.05216954991537489</v>
      </c>
      <c r="O43" s="18">
        <f>SUM(O41/O40)</f>
        <v>0.050052908332446806</v>
      </c>
    </row>
    <row r="44" spans="2:15" ht="15.75">
      <c r="B44" s="3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/>
    </row>
    <row r="45" spans="1:15" ht="15.75">
      <c r="A45" s="31" t="s">
        <v>5</v>
      </c>
      <c r="B45" s="10" t="s">
        <v>42</v>
      </c>
      <c r="C45" s="2">
        <f>SUM(C141+C237+C333)</f>
        <v>85</v>
      </c>
      <c r="D45" s="2">
        <f>SUM(D141+D237+D333)</f>
        <v>85</v>
      </c>
      <c r="E45" s="2">
        <f>SUM(E141+E237+E333)</f>
        <v>85</v>
      </c>
      <c r="F45" s="2">
        <f>SUM(F141+F237+F333)</f>
        <v>82</v>
      </c>
      <c r="G45" s="2">
        <f>SUM(G141+G237+G333)</f>
        <v>79</v>
      </c>
      <c r="H45" s="2">
        <f>SUM(H141+H237+H333)</f>
        <v>77</v>
      </c>
      <c r="I45" s="2">
        <f>SUM(I141+I237+I333)</f>
        <v>77</v>
      </c>
      <c r="J45" s="2">
        <f>SUM(J141+J237+J333)</f>
        <v>77</v>
      </c>
      <c r="K45" s="2">
        <f>SUM(K141+K237+K333)</f>
        <v>77</v>
      </c>
      <c r="L45" s="2">
        <f>SUM(L141+L237+L333)</f>
        <v>77</v>
      </c>
      <c r="M45" s="2">
        <f>SUM(M141+M237+M333)</f>
        <v>77</v>
      </c>
      <c r="N45" s="2">
        <f>SUM(N141+N237+N333)</f>
        <v>74</v>
      </c>
      <c r="O45" s="2">
        <f>SUM(O141+O237+O333)</f>
        <v>952</v>
      </c>
    </row>
    <row r="46" spans="1:15" ht="15.75">
      <c r="A46" s="31" t="s">
        <v>5</v>
      </c>
      <c r="B46" s="32" t="s">
        <v>7</v>
      </c>
      <c r="C46" s="3">
        <f>SUM(C142+C238+C334)</f>
        <v>9723656</v>
      </c>
      <c r="D46" s="3">
        <f>SUM(D142+D238+D334)</f>
        <v>10002772</v>
      </c>
      <c r="E46" s="3">
        <f>SUM(E142+E238+E334)</f>
        <v>9296220</v>
      </c>
      <c r="F46" s="3">
        <f>SUM(F142+F238+F334)</f>
        <v>8912284</v>
      </c>
      <c r="G46" s="3">
        <f>SUM(G142+G238+G334)</f>
        <v>7685032</v>
      </c>
      <c r="H46" s="3">
        <f>SUM(H142+H238+H334)</f>
        <v>7003698</v>
      </c>
      <c r="I46" s="3">
        <f>SUM(I142+I238+I334)</f>
        <v>8608056</v>
      </c>
      <c r="J46" s="3">
        <f>SUM(J142+J238+J334)</f>
        <v>7886078</v>
      </c>
      <c r="K46" s="3">
        <f>SUM(K142+K238+K334)</f>
        <v>7953556</v>
      </c>
      <c r="L46" s="3">
        <f>SUM(L142+L238+L334)</f>
        <v>7671752</v>
      </c>
      <c r="M46" s="3">
        <f>SUM(M142+M238+M334)</f>
        <v>9387568</v>
      </c>
      <c r="N46" s="3">
        <f>SUM(N142+N238+N334)</f>
        <v>8218198</v>
      </c>
      <c r="O46" s="3">
        <f>SUM(O142+O238+O334)</f>
        <v>102348870</v>
      </c>
    </row>
    <row r="47" spans="1:15" ht="15.75">
      <c r="A47" s="31" t="s">
        <v>5</v>
      </c>
      <c r="B47" s="32" t="s">
        <v>0</v>
      </c>
      <c r="C47" s="3">
        <f>SUM(C143+C239+C335)</f>
        <v>750283.3</v>
      </c>
      <c r="D47" s="3">
        <f>SUM(D143+D239+D335)</f>
        <v>741308.17</v>
      </c>
      <c r="E47" s="3">
        <f>SUM(E143+E239+E335)</f>
        <v>533039.4299999999</v>
      </c>
      <c r="F47" s="3">
        <f>SUM(F143+F239+F335)</f>
        <v>559644.96</v>
      </c>
      <c r="G47" s="3">
        <f>SUM(G143+G239+G335)</f>
        <v>575012.77</v>
      </c>
      <c r="H47" s="3">
        <f>SUM(H143+H239+H335)</f>
        <v>469350.64</v>
      </c>
      <c r="I47" s="3">
        <f>SUM(I143+I239+I335)</f>
        <v>476125.09</v>
      </c>
      <c r="J47" s="3">
        <f>SUM(J143+J239+J335)</f>
        <v>592442.25</v>
      </c>
      <c r="K47" s="3">
        <f>SUM(K143+K239+K335)</f>
        <v>546209.1699999999</v>
      </c>
      <c r="L47" s="3">
        <f>SUM(L143+L239+L335)</f>
        <v>510062.66</v>
      </c>
      <c r="M47" s="3">
        <f>SUM(M143+M239+M335)</f>
        <v>644923.08</v>
      </c>
      <c r="N47" s="3">
        <f>SUM(N143+N239+N335)</f>
        <v>568648.45</v>
      </c>
      <c r="O47" s="3">
        <f>SUM(O143+O239+O335)</f>
        <v>6967049.970000001</v>
      </c>
    </row>
    <row r="48" spans="1:15" ht="15.75">
      <c r="A48" s="31" t="s">
        <v>5</v>
      </c>
      <c r="B48" s="32" t="s">
        <v>8</v>
      </c>
      <c r="C48" s="13">
        <f aca="true" t="shared" si="18" ref="C48:N48">SUM(C47/C45/C95)</f>
        <v>284.737495256167</v>
      </c>
      <c r="D48" s="13">
        <f t="shared" si="18"/>
        <v>283.50886122746317</v>
      </c>
      <c r="E48" s="13">
        <f t="shared" si="18"/>
        <v>209.03507058823527</v>
      </c>
      <c r="F48" s="13">
        <f t="shared" si="18"/>
        <v>220.3326614173228</v>
      </c>
      <c r="G48" s="13">
        <f t="shared" si="18"/>
        <v>242.6214219409283</v>
      </c>
      <c r="H48" s="13">
        <f t="shared" si="18"/>
        <v>196.78653291825205</v>
      </c>
      <c r="I48" s="13">
        <f t="shared" si="18"/>
        <v>199.46589442815252</v>
      </c>
      <c r="J48" s="13">
        <f t="shared" si="18"/>
        <v>274.787685528757</v>
      </c>
      <c r="K48" s="13">
        <f t="shared" si="18"/>
        <v>228.8266317553414</v>
      </c>
      <c r="L48" s="13">
        <f t="shared" si="18"/>
        <v>220.9905050745751</v>
      </c>
      <c r="M48" s="13">
        <f t="shared" si="18"/>
        <v>270.1814327607876</v>
      </c>
      <c r="N48" s="13">
        <f t="shared" si="18"/>
        <v>256.1479504504504</v>
      </c>
      <c r="O48" s="13">
        <f>SUM(O47/O45/O95)</f>
        <v>240.81374795722832</v>
      </c>
    </row>
    <row r="49" spans="1:15" ht="15" customHeight="1">
      <c r="A49" s="31" t="s">
        <v>5</v>
      </c>
      <c r="B49" s="32" t="s">
        <v>9</v>
      </c>
      <c r="C49" s="18">
        <f>SUM(C47/C46)</f>
        <v>0.07716061736449747</v>
      </c>
      <c r="D49" s="18">
        <f>SUM(D47/D46)</f>
        <v>0.07411027363214917</v>
      </c>
      <c r="E49" s="18">
        <f>SUM(E47/E46)</f>
        <v>0.05733937342274601</v>
      </c>
      <c r="F49" s="18">
        <f>SUM(F47/F46)</f>
        <v>0.06279478526492198</v>
      </c>
      <c r="G49" s="18">
        <f aca="true" t="shared" si="19" ref="G49:N49">SUM(G47/G46)</f>
        <v>0.07482243014733056</v>
      </c>
      <c r="H49" s="18">
        <f t="shared" si="19"/>
        <v>0.06701468852597585</v>
      </c>
      <c r="I49" s="18">
        <f t="shared" si="19"/>
        <v>0.05531156976673944</v>
      </c>
      <c r="J49" s="18">
        <f t="shared" si="19"/>
        <v>0.07512508118737857</v>
      </c>
      <c r="K49" s="18">
        <f t="shared" si="19"/>
        <v>0.06867483802213752</v>
      </c>
      <c r="L49" s="18">
        <f t="shared" si="19"/>
        <v>0.06648581184584694</v>
      </c>
      <c r="M49" s="18">
        <f t="shared" si="19"/>
        <v>0.06869969730179318</v>
      </c>
      <c r="N49" s="18">
        <f t="shared" si="19"/>
        <v>0.06919381231749344</v>
      </c>
      <c r="O49" s="18">
        <f>SUM(O47/O46)</f>
        <v>0.06807158662328174</v>
      </c>
    </row>
    <row r="50" spans="2:15" ht="15.75">
      <c r="B50" s="3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</row>
    <row r="51" spans="1:15" ht="15.75">
      <c r="A51" s="31" t="s">
        <v>5</v>
      </c>
      <c r="B51" s="10" t="s">
        <v>15</v>
      </c>
      <c r="C51" s="2">
        <f>SUM(C147+C243+C339)</f>
        <v>246</v>
      </c>
      <c r="D51" s="2">
        <f>SUM(D147+D243+D339)</f>
        <v>242</v>
      </c>
      <c r="E51" s="2">
        <f>SUM(E147+E243+E339)</f>
        <v>240</v>
      </c>
      <c r="F51" s="2">
        <f>SUM(F147+F243+F339)</f>
        <v>244</v>
      </c>
      <c r="G51" s="2">
        <f>SUM(G147+G243+G339)</f>
        <v>239</v>
      </c>
      <c r="H51" s="2">
        <f>SUM(H147+H243+H339)</f>
        <v>240</v>
      </c>
      <c r="I51" s="2">
        <f>SUM(I147+I243+I339)</f>
        <v>238</v>
      </c>
      <c r="J51" s="2">
        <f>SUM(J147+J243+J339)</f>
        <v>237</v>
      </c>
      <c r="K51" s="2">
        <f>SUM(K147+K243+K339)</f>
        <v>233</v>
      </c>
      <c r="L51" s="2">
        <f>SUM(L147+L243+L339)</f>
        <v>222</v>
      </c>
      <c r="M51" s="2">
        <f>SUM(M147+M243+M339)</f>
        <v>216</v>
      </c>
      <c r="N51" s="2">
        <f>SUM(N147+N243+N339)</f>
        <v>207</v>
      </c>
      <c r="O51" s="11">
        <f>SUM(C51:N51)</f>
        <v>2804</v>
      </c>
    </row>
    <row r="52" spans="1:15" ht="15.75">
      <c r="A52" s="31" t="s">
        <v>5</v>
      </c>
      <c r="B52" s="32" t="s">
        <v>7</v>
      </c>
      <c r="C52" s="3">
        <f>SUM(C148+C244+C340)</f>
        <v>31845735</v>
      </c>
      <c r="D52" s="3">
        <f>SUM(D148+D244+D340)</f>
        <v>33155085</v>
      </c>
      <c r="E52" s="3">
        <f>SUM(E148+E244+E340)</f>
        <v>28012620</v>
      </c>
      <c r="F52" s="3">
        <f>SUM(F148+F244+F340)</f>
        <v>26422050</v>
      </c>
      <c r="G52" s="3">
        <f>SUM(G148+G244+G340)</f>
        <v>25138318</v>
      </c>
      <c r="H52" s="3">
        <f>SUM(H148+H244+H340)</f>
        <v>22617411.87</v>
      </c>
      <c r="I52" s="3">
        <f>SUM(I148+I244+I340)</f>
        <v>25815370</v>
      </c>
      <c r="J52" s="3">
        <f>SUM(J148+J244+J340)</f>
        <v>24969565</v>
      </c>
      <c r="K52" s="3">
        <f>SUM(K148+K244+K340)</f>
        <v>26927270</v>
      </c>
      <c r="L52" s="3">
        <f>SUM(L148+L244+L340)</f>
        <v>24538715</v>
      </c>
      <c r="M52" s="3">
        <f>SUM(M148+M244+M340)</f>
        <v>27543535</v>
      </c>
      <c r="N52" s="3">
        <f>SUM(N148+N244+N340)</f>
        <v>23649439.990000002</v>
      </c>
      <c r="O52" s="13">
        <f>SUM(C52:N52)</f>
        <v>320635114.86</v>
      </c>
    </row>
    <row r="53" spans="1:15" ht="15.75">
      <c r="A53" s="31" t="s">
        <v>5</v>
      </c>
      <c r="B53" s="32" t="s">
        <v>0</v>
      </c>
      <c r="C53" s="3">
        <f>SUM(C149+C245+C341)</f>
        <v>1163179.5999999999</v>
      </c>
      <c r="D53" s="3">
        <f>SUM(D149+D245+D341)</f>
        <v>1804274.65</v>
      </c>
      <c r="E53" s="3">
        <f>SUM(E149+E245+E341)</f>
        <v>1142830.41</v>
      </c>
      <c r="F53" s="3">
        <f>SUM(F149+F245+F341)</f>
        <v>1245881.56</v>
      </c>
      <c r="G53" s="3">
        <f>SUM(G149+G245+G341)</f>
        <v>1356357.7</v>
      </c>
      <c r="H53" s="3">
        <f>SUM(H149+H245+H341)</f>
        <v>772016.78</v>
      </c>
      <c r="I53" s="3">
        <f>SUM(I149+I245+I341)</f>
        <v>1557240.2100000002</v>
      </c>
      <c r="J53" s="3">
        <f>SUM(J149+J245+J341)</f>
        <v>1485275.23</v>
      </c>
      <c r="K53" s="3">
        <f>SUM(K149+K245+K341)</f>
        <v>1519615.59</v>
      </c>
      <c r="L53" s="3">
        <f>SUM(L149+L245+L341)</f>
        <v>763710.72</v>
      </c>
      <c r="M53" s="3">
        <f>SUM(M149+M245+M341)</f>
        <v>1112305.49</v>
      </c>
      <c r="N53" s="3">
        <f>SUM(N149+N245+N341)</f>
        <v>1194311.1400000001</v>
      </c>
      <c r="O53" s="13">
        <f>SUM(C53:N53)</f>
        <v>15116999.080000004</v>
      </c>
    </row>
    <row r="54" spans="1:15" ht="15.75">
      <c r="A54" s="31" t="s">
        <v>5</v>
      </c>
      <c r="B54" s="32" t="s">
        <v>8</v>
      </c>
      <c r="C54" s="13">
        <f aca="true" t="shared" si="20" ref="C54:N54">SUM(C53/C51/C95)</f>
        <v>152.5281405717283</v>
      </c>
      <c r="D54" s="13">
        <f t="shared" si="20"/>
        <v>242.36731859120331</v>
      </c>
      <c r="E54" s="13">
        <f t="shared" si="20"/>
        <v>158.72644583333332</v>
      </c>
      <c r="F54" s="13">
        <f t="shared" si="20"/>
        <v>164.84169342971475</v>
      </c>
      <c r="G54" s="13">
        <f t="shared" si="20"/>
        <v>189.1712273361227</v>
      </c>
      <c r="H54" s="13">
        <f t="shared" si="20"/>
        <v>103.84944578961527</v>
      </c>
      <c r="I54" s="13">
        <f t="shared" si="20"/>
        <v>211.0653578205476</v>
      </c>
      <c r="J54" s="13">
        <f t="shared" si="20"/>
        <v>223.8208604581073</v>
      </c>
      <c r="K54" s="13">
        <f t="shared" si="20"/>
        <v>210.38565554478748</v>
      </c>
      <c r="L54" s="13">
        <f t="shared" si="20"/>
        <v>114.76691837792754</v>
      </c>
      <c r="M54" s="13">
        <f t="shared" si="20"/>
        <v>166.1149178614098</v>
      </c>
      <c r="N54" s="13">
        <f t="shared" si="20"/>
        <v>192.32063446054752</v>
      </c>
      <c r="O54" s="13">
        <f>SUM(O53/O51/O95)</f>
        <v>177.4013323701064</v>
      </c>
    </row>
    <row r="55" spans="1:15" ht="15" customHeight="1">
      <c r="A55" s="31" t="s">
        <v>5</v>
      </c>
      <c r="B55" s="32" t="s">
        <v>9</v>
      </c>
      <c r="C55" s="18">
        <f>SUM(C53/C52)</f>
        <v>0.0365254436740116</v>
      </c>
      <c r="D55" s="18">
        <f>SUM(D53/D52)</f>
        <v>0.05441924368464143</v>
      </c>
      <c r="E55" s="18">
        <f>SUM(E53/E52)</f>
        <v>0.04079698400221043</v>
      </c>
      <c r="F55" s="18">
        <f>SUM(F53/F52)</f>
        <v>0.04715309977840478</v>
      </c>
      <c r="G55" s="18">
        <f aca="true" t="shared" si="21" ref="G55:N55">SUM(G53/G52)</f>
        <v>0.05395578574509241</v>
      </c>
      <c r="H55" s="18">
        <f t="shared" si="21"/>
        <v>0.034133736628991225</v>
      </c>
      <c r="I55" s="18">
        <f t="shared" si="21"/>
        <v>0.060322211535221076</v>
      </c>
      <c r="J55" s="18">
        <f t="shared" si="21"/>
        <v>0.0594834243207681</v>
      </c>
      <c r="K55" s="18">
        <f t="shared" si="21"/>
        <v>0.05643407556725951</v>
      </c>
      <c r="L55" s="18">
        <f t="shared" si="21"/>
        <v>0.03112268592711558</v>
      </c>
      <c r="M55" s="18">
        <f t="shared" si="21"/>
        <v>0.040383541546137776</v>
      </c>
      <c r="N55" s="18">
        <f t="shared" si="21"/>
        <v>0.0505006097609502</v>
      </c>
      <c r="O55" s="18">
        <f>SUM(O53/O52)</f>
        <v>0.04714704777921966</v>
      </c>
    </row>
    <row r="56" spans="2:15" ht="15" customHeight="1">
      <c r="B56" s="3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 customHeight="1">
      <c r="A57" s="31" t="s">
        <v>5</v>
      </c>
      <c r="B57" s="10" t="s">
        <v>43</v>
      </c>
      <c r="C57" s="2">
        <f>SUM(C153+C249+C345)</f>
        <v>2149</v>
      </c>
      <c r="D57" s="2">
        <f>SUM(D153+D249+D345)</f>
        <v>2154</v>
      </c>
      <c r="E57" s="2">
        <f>SUM(E153+E249+E345)</f>
        <v>2135</v>
      </c>
      <c r="F57" s="2">
        <f>SUM(F153+F249+F345)</f>
        <v>2002</v>
      </c>
      <c r="G57" s="2">
        <f>SUM(G153+G249+G345)</f>
        <v>1912</v>
      </c>
      <c r="H57" s="2">
        <f>SUM(H153+H249+H345)</f>
        <v>1954</v>
      </c>
      <c r="I57" s="2">
        <f>SUM(I153+I249+I345)</f>
        <v>1939</v>
      </c>
      <c r="J57" s="2">
        <f>SUM(J153+J249+J345)</f>
        <v>1923</v>
      </c>
      <c r="K57" s="2">
        <f>SUM(K153+K249+K345)</f>
        <v>1916</v>
      </c>
      <c r="L57" s="2">
        <f>SUM(L153+L249+L345)</f>
        <v>2015</v>
      </c>
      <c r="M57" s="2">
        <f>SUM(M153+M249+M345)</f>
        <v>2007</v>
      </c>
      <c r="N57" s="2">
        <f>SUM(N153+N249+N345)</f>
        <v>1973</v>
      </c>
      <c r="O57" s="11">
        <f>SUM(C57:N57)</f>
        <v>24079</v>
      </c>
    </row>
    <row r="58" spans="1:15" ht="15" customHeight="1">
      <c r="A58" s="31" t="s">
        <v>5</v>
      </c>
      <c r="B58" s="32" t="s">
        <v>7</v>
      </c>
      <c r="C58" s="3">
        <f>SUM(C154+C250+C346)</f>
        <v>139289060.29</v>
      </c>
      <c r="D58" s="3">
        <f>SUM(D154+D250+D346)</f>
        <v>140357242.51</v>
      </c>
      <c r="E58" s="3">
        <f>SUM(E154+E250+E346)</f>
        <v>129948962.96</v>
      </c>
      <c r="F58" s="3">
        <f>SUM(F154+F250+F346)</f>
        <v>119667453.51</v>
      </c>
      <c r="G58" s="3">
        <f>SUM(G154+G250+G346)</f>
        <v>114278229.14</v>
      </c>
      <c r="H58" s="3">
        <f>SUM(H154+H250+H346)</f>
        <v>105845401.99</v>
      </c>
      <c r="I58" s="3">
        <f>SUM(I154+I250+I346)</f>
        <v>120598318.66</v>
      </c>
      <c r="J58" s="3">
        <f>SUM(J154+J250+J346)</f>
        <v>118374094.69</v>
      </c>
      <c r="K58" s="3">
        <f>SUM(K154+K250+K346)</f>
        <v>128861150.52</v>
      </c>
      <c r="L58" s="3">
        <f>SUM(L154+L250+L346)</f>
        <v>119042575.35</v>
      </c>
      <c r="M58" s="3">
        <f>SUM(M154+M250+M346)</f>
        <v>141513045.18</v>
      </c>
      <c r="N58" s="3">
        <f>SUM(N154+N250+N346)</f>
        <v>135117510.07999998</v>
      </c>
      <c r="O58" s="13">
        <f>SUM(C58:N58)</f>
        <v>1512893044.8799999</v>
      </c>
    </row>
    <row r="59" spans="1:15" ht="15" customHeight="1">
      <c r="A59" s="31" t="s">
        <v>5</v>
      </c>
      <c r="B59" s="32" t="s">
        <v>0</v>
      </c>
      <c r="C59" s="3">
        <f>SUM(C155+C251+C347)</f>
        <v>7211623.36</v>
      </c>
      <c r="D59" s="3">
        <f>SUM(D155+D251+D347)</f>
        <v>7306022.75</v>
      </c>
      <c r="E59" s="3">
        <f>SUM(E155+E251+E347)</f>
        <v>6771780.3</v>
      </c>
      <c r="F59" s="3">
        <f>SUM(F155+F251+F347)</f>
        <v>5817281.409999999</v>
      </c>
      <c r="G59" s="3">
        <f>SUM(G155+G251+G347)</f>
        <v>5863117.36</v>
      </c>
      <c r="H59" s="3">
        <f>SUM(H155+H251+H347)</f>
        <v>5145690.8100000005</v>
      </c>
      <c r="I59" s="3">
        <f>SUM(I155+I251+I347)</f>
        <v>6139294.26</v>
      </c>
      <c r="J59" s="3">
        <f>SUM(J155+J251+J347)</f>
        <v>5728357.4799999995</v>
      </c>
      <c r="K59" s="3">
        <f>SUM(K155+K251+K347)</f>
        <v>6415514.66</v>
      </c>
      <c r="L59" s="3">
        <f>SUM(L155+L251+L347)</f>
        <v>5490139.14</v>
      </c>
      <c r="M59" s="3">
        <f>SUM(M155+M251+M347)</f>
        <v>6352764.470000001</v>
      </c>
      <c r="N59" s="3">
        <f>SUM(N155+N251+N347)</f>
        <v>6822697.890000001</v>
      </c>
      <c r="O59" s="13">
        <f>SUM(C59:N59)</f>
        <v>75064283.89</v>
      </c>
    </row>
    <row r="60" spans="1:15" ht="15" customHeight="1">
      <c r="A60" s="31" t="s">
        <v>5</v>
      </c>
      <c r="B60" s="32" t="s">
        <v>8</v>
      </c>
      <c r="C60" s="13">
        <f aca="true" t="shared" si="22" ref="C60:N60">SUM(C59/C57/C95)</f>
        <v>108.25175040153711</v>
      </c>
      <c r="D60" s="13">
        <f t="shared" si="22"/>
        <v>110.26104342558017</v>
      </c>
      <c r="E60" s="13">
        <f t="shared" si="22"/>
        <v>105.72646838407493</v>
      </c>
      <c r="F60" s="13">
        <f t="shared" si="22"/>
        <v>93.80719194584941</v>
      </c>
      <c r="G60" s="13">
        <f t="shared" si="22"/>
        <v>102.21613249651325</v>
      </c>
      <c r="H60" s="13">
        <f t="shared" si="22"/>
        <v>85.01739871772314</v>
      </c>
      <c r="I60" s="13">
        <f t="shared" si="22"/>
        <v>102.13602388993328</v>
      </c>
      <c r="J60" s="13">
        <f t="shared" si="22"/>
        <v>106.38803729292029</v>
      </c>
      <c r="K60" s="13">
        <f t="shared" si="22"/>
        <v>108.01257088019395</v>
      </c>
      <c r="L60" s="13">
        <f t="shared" si="22"/>
        <v>90.89690772086746</v>
      </c>
      <c r="M60" s="13">
        <f t="shared" si="22"/>
        <v>102.10657006927369</v>
      </c>
      <c r="N60" s="13">
        <f t="shared" si="22"/>
        <v>115.26774607197163</v>
      </c>
      <c r="O60" s="13">
        <f>SUM(O59/O57/O95)</f>
        <v>102.58035530763118</v>
      </c>
    </row>
    <row r="61" spans="1:15" ht="15" customHeight="1">
      <c r="A61" s="31" t="s">
        <v>5</v>
      </c>
      <c r="B61" s="32" t="s">
        <v>9</v>
      </c>
      <c r="C61" s="18">
        <f>SUM(C59/C58)</f>
        <v>0.051774513698243006</v>
      </c>
      <c r="D61" s="18">
        <f>SUM(D59/D58)</f>
        <v>0.05205305133776385</v>
      </c>
      <c r="E61" s="18">
        <f>SUM(E59/E58)</f>
        <v>0.052111076115970566</v>
      </c>
      <c r="F61" s="18">
        <f>SUM(F59/F58)</f>
        <v>0.04861205983224067</v>
      </c>
      <c r="G61" s="18">
        <f aca="true" t="shared" si="23" ref="G61:N61">SUM(G59/G58)</f>
        <v>0.0513056371639887</v>
      </c>
      <c r="H61" s="18">
        <f t="shared" si="23"/>
        <v>0.04861515675934749</v>
      </c>
      <c r="I61" s="18">
        <f t="shared" si="23"/>
        <v>0.050906963946225216</v>
      </c>
      <c r="J61" s="18">
        <f t="shared" si="23"/>
        <v>0.04839198555225715</v>
      </c>
      <c r="K61" s="18">
        <f t="shared" si="23"/>
        <v>0.04978625935055791</v>
      </c>
      <c r="L61" s="18">
        <f t="shared" si="23"/>
        <v>0.046119122707638904</v>
      </c>
      <c r="M61" s="18">
        <f t="shared" si="23"/>
        <v>0.044891723317235455</v>
      </c>
      <c r="N61" s="18">
        <f t="shared" si="23"/>
        <v>0.05049455015830619</v>
      </c>
      <c r="O61" s="18">
        <f>SUM(O59/O58)</f>
        <v>0.04961638507364146</v>
      </c>
    </row>
    <row r="62" spans="2:15" ht="15" customHeight="1">
      <c r="B62" s="3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" customHeight="1">
      <c r="A63" s="31" t="s">
        <v>5</v>
      </c>
      <c r="B63" s="10" t="s">
        <v>16</v>
      </c>
      <c r="C63" s="19">
        <f>SUM(C67+C73)</f>
        <v>229</v>
      </c>
      <c r="D63" s="19">
        <f>SUM(D67+D73)</f>
        <v>229</v>
      </c>
      <c r="E63" s="19">
        <f>SUM(E67+E73)</f>
        <v>231</v>
      </c>
      <c r="F63" s="19">
        <f>SUM(F67+F73)</f>
        <v>232</v>
      </c>
      <c r="G63" s="19">
        <f aca="true" t="shared" si="24" ref="G63:N63">SUM(G67+G73)</f>
        <v>229</v>
      </c>
      <c r="H63" s="19">
        <f t="shared" si="24"/>
        <v>231</v>
      </c>
      <c r="I63" s="19">
        <f t="shared" si="24"/>
        <v>231</v>
      </c>
      <c r="J63" s="19">
        <f t="shared" si="24"/>
        <v>231</v>
      </c>
      <c r="K63" s="19">
        <f t="shared" si="24"/>
        <v>230</v>
      </c>
      <c r="L63" s="19">
        <f t="shared" si="24"/>
        <v>230</v>
      </c>
      <c r="M63" s="19">
        <f t="shared" si="24"/>
        <v>241</v>
      </c>
      <c r="N63" s="19">
        <f t="shared" si="24"/>
        <v>246</v>
      </c>
      <c r="O63" s="11">
        <f>SUM(C63:N63)</f>
        <v>2790</v>
      </c>
    </row>
    <row r="64" spans="1:15" ht="15" customHeight="1">
      <c r="A64" s="31" t="s">
        <v>5</v>
      </c>
      <c r="B64" s="32" t="s">
        <v>0</v>
      </c>
      <c r="C64" s="20">
        <f>SUM(C69+C75)</f>
        <v>2737649.23</v>
      </c>
      <c r="D64" s="20">
        <f>SUM(D69+D75)</f>
        <v>2934181.7100000004</v>
      </c>
      <c r="E64" s="20">
        <f>SUM(E69+E75)</f>
        <v>2648534.55</v>
      </c>
      <c r="F64" s="20">
        <f>SUM(F69+F75)</f>
        <v>2767173.96</v>
      </c>
      <c r="G64" s="20">
        <f aca="true" t="shared" si="25" ref="G64:N64">SUM(G69+G75)</f>
        <v>2629229.81</v>
      </c>
      <c r="H64" s="20">
        <f t="shared" si="25"/>
        <v>2210397.89</v>
      </c>
      <c r="I64" s="20">
        <f t="shared" si="25"/>
        <v>2601627.65</v>
      </c>
      <c r="J64" s="20">
        <f t="shared" si="25"/>
        <v>2529146.15</v>
      </c>
      <c r="K64" s="20">
        <f t="shared" si="25"/>
        <v>2867709.3</v>
      </c>
      <c r="L64" s="20">
        <f t="shared" si="25"/>
        <v>2303680.55</v>
      </c>
      <c r="M64" s="20">
        <f t="shared" si="25"/>
        <v>2677910.96</v>
      </c>
      <c r="N64" s="20">
        <f t="shared" si="25"/>
        <v>2396189.01</v>
      </c>
      <c r="O64" s="13">
        <f>SUM(C64:N64)</f>
        <v>31303430.770000003</v>
      </c>
    </row>
    <row r="65" spans="1:15" ht="15" customHeight="1">
      <c r="A65" s="31" t="s">
        <v>5</v>
      </c>
      <c r="B65" s="32" t="s">
        <v>8</v>
      </c>
      <c r="C65" s="5">
        <f aca="true" t="shared" si="26" ref="C65:N65">SUM(C64/C63/C95)</f>
        <v>385.6387139033667</v>
      </c>
      <c r="D65" s="5">
        <f t="shared" si="26"/>
        <v>416.5223404355997</v>
      </c>
      <c r="E65" s="5">
        <f t="shared" si="26"/>
        <v>382.1839177489177</v>
      </c>
      <c r="F65" s="5">
        <f t="shared" si="26"/>
        <v>385.0601831387456</v>
      </c>
      <c r="G65" s="5">
        <f t="shared" si="26"/>
        <v>382.7117627365357</v>
      </c>
      <c r="H65" s="5">
        <f t="shared" si="26"/>
        <v>308.92080822056613</v>
      </c>
      <c r="I65" s="5">
        <f t="shared" si="26"/>
        <v>363.305076106689</v>
      </c>
      <c r="J65" s="5">
        <f t="shared" si="26"/>
        <v>391.02445114409403</v>
      </c>
      <c r="K65" s="5">
        <f t="shared" si="26"/>
        <v>402.20326788218796</v>
      </c>
      <c r="L65" s="5">
        <f t="shared" si="26"/>
        <v>334.1452007107372</v>
      </c>
      <c r="M65" s="5">
        <f t="shared" si="26"/>
        <v>358.44076562709137</v>
      </c>
      <c r="N65" s="5">
        <f t="shared" si="26"/>
        <v>324.6868577235772</v>
      </c>
      <c r="O65" s="5">
        <f>SUM(O64/O63/O95)</f>
        <v>369.1960401282728</v>
      </c>
    </row>
    <row r="66" spans="1:15" ht="15.75">
      <c r="A66" s="31"/>
      <c r="B66" s="33"/>
      <c r="C66" s="21"/>
      <c r="D66" s="21"/>
      <c r="E66" s="21"/>
      <c r="F66" s="21"/>
      <c r="G66" s="21"/>
      <c r="H66" s="21"/>
      <c r="I66" s="21"/>
      <c r="J66" s="21"/>
      <c r="K66" s="21"/>
      <c r="L66" s="21"/>
      <c r="N66" s="21"/>
      <c r="O66" s="21"/>
    </row>
    <row r="67" spans="1:15" ht="15.75">
      <c r="A67" s="31" t="s">
        <v>5</v>
      </c>
      <c r="B67" s="10" t="s">
        <v>17</v>
      </c>
      <c r="C67" s="2">
        <f>SUM(C163+C259+C355)</f>
        <v>67</v>
      </c>
      <c r="D67" s="2">
        <f>SUM(D163+D259+D355)</f>
        <v>71</v>
      </c>
      <c r="E67" s="2">
        <f>SUM(E163+E259+E355)</f>
        <v>71</v>
      </c>
      <c r="F67" s="2">
        <f>SUM(F163+F259+F355)</f>
        <v>72</v>
      </c>
      <c r="G67" s="2">
        <f>SUM(G163+G259+G355)</f>
        <v>72</v>
      </c>
      <c r="H67" s="2">
        <f>SUM(H163+H259+H355)</f>
        <v>71</v>
      </c>
      <c r="I67" s="2">
        <f>SUM(I163+I259+I355)</f>
        <v>72</v>
      </c>
      <c r="J67" s="2">
        <f>SUM(J163+J259+J355)</f>
        <v>72</v>
      </c>
      <c r="K67" s="2">
        <f>SUM(K163+K259+K355)</f>
        <v>75</v>
      </c>
      <c r="L67" s="2">
        <f>SUM(L163+L259+L355)</f>
        <v>79</v>
      </c>
      <c r="M67" s="2">
        <f>SUM(M163+M259+M355)</f>
        <v>84</v>
      </c>
      <c r="N67" s="2">
        <f>SUM(N163+N259+N355)</f>
        <v>92</v>
      </c>
      <c r="O67" s="11">
        <f>SUM(C67:N67)</f>
        <v>898</v>
      </c>
    </row>
    <row r="68" spans="1:15" ht="15.75">
      <c r="A68" s="31" t="s">
        <v>5</v>
      </c>
      <c r="B68" s="10" t="s">
        <v>18</v>
      </c>
      <c r="C68" s="3">
        <f>SUM(C164+C260+C356)</f>
        <v>3322762.1999999997</v>
      </c>
      <c r="D68" s="3">
        <f>SUM(D164+D260+D356)</f>
        <v>3542644.85</v>
      </c>
      <c r="E68" s="3">
        <f>SUM(E164+E260+E356)</f>
        <v>2869971.25</v>
      </c>
      <c r="F68" s="3">
        <f>SUM(F164+F260+F356)</f>
        <v>2859071.99</v>
      </c>
      <c r="G68" s="3">
        <f>SUM(G164+G260+G356)</f>
        <v>2974631.25</v>
      </c>
      <c r="H68" s="3">
        <f>SUM(H164+H260+H356)</f>
        <v>2582423.25</v>
      </c>
      <c r="I68" s="3">
        <f>SUM(I164+I260+I356)</f>
        <v>2997736.9</v>
      </c>
      <c r="J68" s="3">
        <f>SUM(J164+J260+J356)</f>
        <v>3045880.65</v>
      </c>
      <c r="K68" s="3">
        <f>SUM(K164+K260+K356)</f>
        <v>3207400.05</v>
      </c>
      <c r="L68" s="3">
        <f>SUM(L164+L260+L356)</f>
        <v>2652024.55</v>
      </c>
      <c r="M68" s="3">
        <f>SUM(M164+M260+M356)</f>
        <v>3398689.1599999997</v>
      </c>
      <c r="N68" s="3">
        <f>SUM(N164+N260+N356)</f>
        <v>3124001.63</v>
      </c>
      <c r="O68" s="13">
        <f>SUM(C68:N68)</f>
        <v>36577237.73</v>
      </c>
    </row>
    <row r="69" spans="1:15" ht="15.75">
      <c r="A69" s="31" t="s">
        <v>5</v>
      </c>
      <c r="B69" s="32" t="s">
        <v>0</v>
      </c>
      <c r="C69" s="3">
        <f>SUM(C165+C261+C357)</f>
        <v>675462.7000000001</v>
      </c>
      <c r="D69" s="3">
        <f>SUM(D165+D261+D357)</f>
        <v>643780.6</v>
      </c>
      <c r="E69" s="3">
        <f>SUM(E165+E261+E357)</f>
        <v>572177</v>
      </c>
      <c r="F69" s="3">
        <f>SUM(F165+F261+F357)</f>
        <v>578238.24</v>
      </c>
      <c r="G69" s="3">
        <f>SUM(G165+G261+G357)</f>
        <v>640701.25</v>
      </c>
      <c r="H69" s="3">
        <f>SUM(H165+H261+H357)</f>
        <v>547397.25</v>
      </c>
      <c r="I69" s="3">
        <f>SUM(I165+I261+I357)</f>
        <v>639554.9</v>
      </c>
      <c r="J69" s="3">
        <f>SUM(J165+J261+J357)</f>
        <v>589031.4</v>
      </c>
      <c r="K69" s="3">
        <f>SUM(K165+K261+K357)</f>
        <v>701194.55</v>
      </c>
      <c r="L69" s="3">
        <f>SUM(L165+L261+L357)</f>
        <v>546907.3</v>
      </c>
      <c r="M69" s="3">
        <f>SUM(M165+M261+M357)</f>
        <v>653634.16</v>
      </c>
      <c r="N69" s="3">
        <f>SUM(N165+N261+N357)</f>
        <v>556145.63</v>
      </c>
      <c r="O69" s="13">
        <f>SUM(C69:N69)</f>
        <v>7344224.98</v>
      </c>
    </row>
    <row r="70" spans="1:22" ht="15.75">
      <c r="A70" s="31" t="s">
        <v>5</v>
      </c>
      <c r="B70" s="32" t="s">
        <v>8</v>
      </c>
      <c r="C70" s="13">
        <f aca="true" t="shared" si="27" ref="C70:N70">SUM(C69/C67/C95)</f>
        <v>325.21073663938375</v>
      </c>
      <c r="D70" s="13">
        <f t="shared" si="27"/>
        <v>294.758483408189</v>
      </c>
      <c r="E70" s="13">
        <f t="shared" si="27"/>
        <v>268.62769953051645</v>
      </c>
      <c r="F70" s="13">
        <f t="shared" si="27"/>
        <v>259.2713018372703</v>
      </c>
      <c r="G70" s="13">
        <f t="shared" si="27"/>
        <v>296.6209490740741</v>
      </c>
      <c r="H70" s="13">
        <f t="shared" si="27"/>
        <v>248.90461412543053</v>
      </c>
      <c r="I70" s="13">
        <f t="shared" si="27"/>
        <v>286.53893369175626</v>
      </c>
      <c r="J70" s="13">
        <f t="shared" si="27"/>
        <v>292.17827380952383</v>
      </c>
      <c r="K70" s="13">
        <f t="shared" si="27"/>
        <v>301.58905376344086</v>
      </c>
      <c r="L70" s="13">
        <f t="shared" si="27"/>
        <v>230.95503636997077</v>
      </c>
      <c r="M70" s="13">
        <f t="shared" si="27"/>
        <v>251.01158218125963</v>
      </c>
      <c r="N70" s="13">
        <f t="shared" si="27"/>
        <v>201.50203985507247</v>
      </c>
      <c r="O70" s="13">
        <f>SUM(O69/O67/O95)</f>
        <v>269.11563849613526</v>
      </c>
      <c r="S70" s="9"/>
      <c r="T70" s="9"/>
      <c r="U70" s="9"/>
      <c r="V70" s="9"/>
    </row>
    <row r="71" spans="1:15" ht="15.75">
      <c r="A71" s="31" t="s">
        <v>5</v>
      </c>
      <c r="B71" s="32" t="s">
        <v>9</v>
      </c>
      <c r="C71" s="18">
        <f>SUM(C69/C68)</f>
        <v>0.20328349106655905</v>
      </c>
      <c r="D71" s="18">
        <f>SUM(D69/D68)</f>
        <v>0.1817231552296302</v>
      </c>
      <c r="E71" s="18">
        <f>SUM(E69/E68)</f>
        <v>0.19936680550371366</v>
      </c>
      <c r="F71" s="18">
        <f>SUM(F69/F68)</f>
        <v>0.2022468276498347</v>
      </c>
      <c r="G71" s="18">
        <f aca="true" t="shared" si="28" ref="G71:N71">SUM(G69/G68)</f>
        <v>0.21538846201524978</v>
      </c>
      <c r="H71" s="18">
        <f t="shared" si="28"/>
        <v>0.2119703847926555</v>
      </c>
      <c r="I71" s="18">
        <f t="shared" si="28"/>
        <v>0.21334590770791126</v>
      </c>
      <c r="J71" s="18">
        <f t="shared" si="28"/>
        <v>0.1933862379013439</v>
      </c>
      <c r="K71" s="18">
        <f t="shared" si="28"/>
        <v>0.218617739935497</v>
      </c>
      <c r="L71" s="18">
        <f t="shared" si="28"/>
        <v>0.20622256306036085</v>
      </c>
      <c r="M71" s="18">
        <f t="shared" si="28"/>
        <v>0.19231948825823192</v>
      </c>
      <c r="N71" s="18">
        <f t="shared" si="28"/>
        <v>0.1780234762553565</v>
      </c>
      <c r="O71" s="18">
        <f>SUM(O69/O68)</f>
        <v>0.20078675798901016</v>
      </c>
    </row>
    <row r="72" spans="2:15" ht="15.75">
      <c r="B72" s="3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1"/>
    </row>
    <row r="73" spans="1:15" ht="15.75">
      <c r="A73" s="31" t="s">
        <v>5</v>
      </c>
      <c r="B73" s="10" t="s">
        <v>19</v>
      </c>
      <c r="C73" s="2">
        <f>SUM(C169+C265+C361)</f>
        <v>162</v>
      </c>
      <c r="D73" s="2">
        <f>SUM(D169+D265+D361)</f>
        <v>158</v>
      </c>
      <c r="E73" s="2">
        <f>SUM(E169+E265+E361)</f>
        <v>160</v>
      </c>
      <c r="F73" s="2">
        <f>SUM(F169+F265+F361)</f>
        <v>160</v>
      </c>
      <c r="G73" s="2">
        <f>SUM(G169+G265+G361)</f>
        <v>157</v>
      </c>
      <c r="H73" s="2">
        <f>SUM(H169+H265+H361)</f>
        <v>160</v>
      </c>
      <c r="I73" s="2">
        <f>SUM(I169+I265+I361)</f>
        <v>159</v>
      </c>
      <c r="J73" s="2">
        <f>SUM(J169+J265+J361)</f>
        <v>159</v>
      </c>
      <c r="K73" s="2">
        <f>SUM(K169+K265+K361)</f>
        <v>155</v>
      </c>
      <c r="L73" s="2">
        <f>SUM(L169+L265+L361)</f>
        <v>151</v>
      </c>
      <c r="M73" s="2">
        <f>SUM(M169+M265+M361)</f>
        <v>157</v>
      </c>
      <c r="N73" s="2">
        <f>SUM(N169+N265+N361)</f>
        <v>154</v>
      </c>
      <c r="O73" s="11">
        <f>SUM(C73:N73)</f>
        <v>1892</v>
      </c>
    </row>
    <row r="74" spans="1:15" ht="15.75">
      <c r="A74" s="31" t="s">
        <v>5</v>
      </c>
      <c r="B74" s="10" t="s">
        <v>29</v>
      </c>
      <c r="C74" s="3">
        <f>SUM(C170+C266+C362)</f>
        <v>2925533.26</v>
      </c>
      <c r="D74" s="3">
        <f>SUM(D170+D266+D362)</f>
        <v>3181375.8600000003</v>
      </c>
      <c r="E74" s="3">
        <f>SUM(E170+E266+E362)</f>
        <v>2550348.05</v>
      </c>
      <c r="F74" s="3">
        <f>SUM(F170+F266+F362)</f>
        <v>2474596.75</v>
      </c>
      <c r="G74" s="3">
        <f>SUM(G170+G266+G362)</f>
        <v>2611368.81</v>
      </c>
      <c r="H74" s="3">
        <f>SUM(H170+H266+H362)</f>
        <v>2251278</v>
      </c>
      <c r="I74" s="3">
        <f>SUM(I170+I266+I362)</f>
        <v>2585070.5</v>
      </c>
      <c r="J74" s="3">
        <f>SUM(J170+J266+J362)</f>
        <v>2487952.75</v>
      </c>
      <c r="K74" s="3">
        <f>SUM(K170+K266+K362)</f>
        <v>2719663.75</v>
      </c>
      <c r="L74" s="3">
        <f>SUM(L170+L266+L362)</f>
        <v>2242101</v>
      </c>
      <c r="M74" s="3">
        <f>SUM(M170+M266+M362)</f>
        <v>2807153.55</v>
      </c>
      <c r="N74" s="3">
        <f>SUM(N170+N266+N362)</f>
        <v>2506247</v>
      </c>
      <c r="O74" s="13">
        <f>SUM(C74:N74)</f>
        <v>31342689.28</v>
      </c>
    </row>
    <row r="75" spans="1:15" ht="15.75">
      <c r="A75" s="31" t="s">
        <v>5</v>
      </c>
      <c r="B75" s="32" t="s">
        <v>0</v>
      </c>
      <c r="C75" s="3">
        <f>SUM(C171+C267+C363)</f>
        <v>2062186.53</v>
      </c>
      <c r="D75" s="3">
        <f>SUM(D171+D267+D363)</f>
        <v>2290401.1100000003</v>
      </c>
      <c r="E75" s="3">
        <f>SUM(E171+E267+E363)</f>
        <v>2076357.55</v>
      </c>
      <c r="F75" s="3">
        <f>SUM(F171+F267+F363)</f>
        <v>2188935.7199999997</v>
      </c>
      <c r="G75" s="3">
        <f>SUM(G171+G267+G363)</f>
        <v>1988528.56</v>
      </c>
      <c r="H75" s="3">
        <f>SUM(H171+H267+H363)</f>
        <v>1663000.6400000001</v>
      </c>
      <c r="I75" s="3">
        <f>SUM(I171+I267+I363)</f>
        <v>1962072.75</v>
      </c>
      <c r="J75" s="3">
        <f>SUM(J171+J267+J363)</f>
        <v>1940114.75</v>
      </c>
      <c r="K75" s="3">
        <f>SUM(K171+K267+K363)</f>
        <v>2166514.75</v>
      </c>
      <c r="L75" s="3">
        <f>SUM(L171+L267+L363)</f>
        <v>1756773.25</v>
      </c>
      <c r="M75" s="3">
        <f>SUM(M171+M267+M363)</f>
        <v>2024276.8</v>
      </c>
      <c r="N75" s="3">
        <f>SUM(N171+N267+N363)</f>
        <v>1840043.38</v>
      </c>
      <c r="O75" s="13">
        <f>SUM(C75:N75)</f>
        <v>23959205.79</v>
      </c>
    </row>
    <row r="76" spans="1:18" ht="15.75">
      <c r="A76" s="31" t="s">
        <v>5</v>
      </c>
      <c r="B76" s="32" t="s">
        <v>8</v>
      </c>
      <c r="C76" s="13">
        <f aca="true" t="shared" si="29" ref="C76:N76">C75/C73/C95</f>
        <v>410.63053166069295</v>
      </c>
      <c r="D76" s="13">
        <f t="shared" si="29"/>
        <v>471.23901036563865</v>
      </c>
      <c r="E76" s="13">
        <f t="shared" si="29"/>
        <v>432.57448958333333</v>
      </c>
      <c r="F76" s="13">
        <f t="shared" si="29"/>
        <v>441.6651797244094</v>
      </c>
      <c r="G76" s="13">
        <f t="shared" si="29"/>
        <v>422.1929002123142</v>
      </c>
      <c r="H76" s="13">
        <f t="shared" si="29"/>
        <v>335.5529943502825</v>
      </c>
      <c r="I76" s="13">
        <f t="shared" si="29"/>
        <v>398.0671028606208</v>
      </c>
      <c r="J76" s="13">
        <f t="shared" si="29"/>
        <v>435.7849842767296</v>
      </c>
      <c r="K76" s="13">
        <f t="shared" si="29"/>
        <v>450.8875650364204</v>
      </c>
      <c r="L76" s="13">
        <f t="shared" si="29"/>
        <v>388.13210788239644</v>
      </c>
      <c r="M76" s="13">
        <f t="shared" si="29"/>
        <v>415.9188000821862</v>
      </c>
      <c r="N76" s="13">
        <f t="shared" si="29"/>
        <v>398.2777878787878</v>
      </c>
      <c r="O76" s="13">
        <f>O75/O73/O95</f>
        <v>416.6972032707988</v>
      </c>
      <c r="Q76" s="9"/>
      <c r="R76" s="9"/>
    </row>
    <row r="77" spans="1:15" ht="15.75">
      <c r="A77" s="31" t="s">
        <v>5</v>
      </c>
      <c r="B77" s="32" t="s">
        <v>9</v>
      </c>
      <c r="C77" s="23">
        <f>C87</f>
        <v>0.20693048282076276</v>
      </c>
      <c r="D77" s="23">
        <f>D87</f>
        <v>0.21600139066875296</v>
      </c>
      <c r="E77" s="23">
        <f>E87</f>
        <v>0.23294184885862934</v>
      </c>
      <c r="F77" s="23">
        <f>F87</f>
        <v>0.21424832955106723</v>
      </c>
      <c r="G77" s="23">
        <f aca="true" t="shared" si="30" ref="G77:N77">G87</f>
        <v>0.22155088081947338</v>
      </c>
      <c r="H77" s="23">
        <f t="shared" si="30"/>
        <v>0.20943954500510378</v>
      </c>
      <c r="I77" s="23">
        <f t="shared" si="30"/>
        <v>0.23234424360960368</v>
      </c>
      <c r="J77" s="23">
        <f t="shared" si="30"/>
        <v>0.24260971194087186</v>
      </c>
      <c r="K77" s="23">
        <f t="shared" si="30"/>
        <v>0.2303719531504584</v>
      </c>
      <c r="L77" s="23">
        <f t="shared" si="30"/>
        <v>0.22968356465654313</v>
      </c>
      <c r="M77" s="23">
        <f t="shared" si="30"/>
        <v>0.22137328398013714</v>
      </c>
      <c r="N77" s="23">
        <f t="shared" si="30"/>
        <v>0.22321298738711706</v>
      </c>
      <c r="O77" s="4">
        <f>O87</f>
        <v>0.2231293459704042</v>
      </c>
    </row>
    <row r="78" spans="2:15" ht="15.75">
      <c r="B78" s="3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1"/>
    </row>
    <row r="79" spans="1:15" ht="15.75">
      <c r="A79" s="31" t="s">
        <v>5</v>
      </c>
      <c r="B79" s="36" t="s">
        <v>39</v>
      </c>
      <c r="C79" s="6">
        <f>SUM(C175,C271,C367)</f>
        <v>110</v>
      </c>
      <c r="D79" s="6">
        <f>SUM(D175,D271,D367)</f>
        <v>108</v>
      </c>
      <c r="E79" s="6">
        <f>SUM(E175,E271,E367)</f>
        <v>109</v>
      </c>
      <c r="F79" s="6">
        <f>SUM(F175,F271,F367)</f>
        <v>111</v>
      </c>
      <c r="G79" s="6">
        <f>SUM(G175,G271,G367)</f>
        <v>111</v>
      </c>
      <c r="H79" s="6">
        <f>SUM(H175,H271,H367)</f>
        <v>113</v>
      </c>
      <c r="I79" s="16">
        <f>SUM(I175,I271,I367)</f>
        <v>112</v>
      </c>
      <c r="J79" s="6">
        <f>SUM(J175,J271,J367)</f>
        <v>113</v>
      </c>
      <c r="K79" s="6">
        <f>SUM(K175,K271,K367)</f>
        <v>109</v>
      </c>
      <c r="L79" s="6">
        <f>SUM(L175,L271,L367)</f>
        <v>104</v>
      </c>
      <c r="M79" s="6">
        <f>SUM(M175,M271,M367)</f>
        <v>109</v>
      </c>
      <c r="N79" s="6">
        <f>SUM(N175,N271,N367)</f>
        <v>103</v>
      </c>
      <c r="O79" s="37">
        <f>SUM(C79:N79)</f>
        <v>1312</v>
      </c>
    </row>
    <row r="80" spans="1:59" s="38" customFormat="1" ht="15.75">
      <c r="A80" s="31" t="s">
        <v>5</v>
      </c>
      <c r="B80" s="36" t="s">
        <v>0</v>
      </c>
      <c r="C80" s="8">
        <f>SUM(C176,C272,C368)</f>
        <v>1456804.52</v>
      </c>
      <c r="D80" s="8">
        <f>SUM(D176,D272,D368)</f>
        <v>1603219.5</v>
      </c>
      <c r="E80" s="8">
        <f>SUM(E176,E272,E368)</f>
        <v>1482274.76</v>
      </c>
      <c r="F80" s="8">
        <f>SUM(F176,F272,F368)</f>
        <v>1658757.5</v>
      </c>
      <c r="G80" s="8">
        <f>SUM(G176,G272,G368)</f>
        <v>1409977.5</v>
      </c>
      <c r="H80" s="8">
        <f>SUM(H176,H272,H368)</f>
        <v>1191494</v>
      </c>
      <c r="I80" s="8">
        <f>SUM(I176,I272,I368)</f>
        <v>1361446.5</v>
      </c>
      <c r="J80" s="8">
        <f>SUM(J176,J272,J368)</f>
        <v>1336513.25</v>
      </c>
      <c r="K80" s="8">
        <f>SUM(K176,K272,K368)</f>
        <v>1539980.5</v>
      </c>
      <c r="L80" s="8">
        <f>SUM(L176,L272,L368)</f>
        <v>1241799.5</v>
      </c>
      <c r="M80" s="8">
        <f>SUM(M176,M272,M368)</f>
        <v>1402848</v>
      </c>
      <c r="N80" s="8">
        <f>SUM(N176,N272,N368)</f>
        <v>1280616.5</v>
      </c>
      <c r="O80" s="35">
        <f>SUM(C80:N80)</f>
        <v>16965732.03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15" ht="15.75">
      <c r="A81" s="31" t="s">
        <v>5</v>
      </c>
      <c r="B81" s="36" t="s">
        <v>8</v>
      </c>
      <c r="C81" s="7">
        <f aca="true" t="shared" si="31" ref="C81:N81">(C80/C79)/C95</f>
        <v>427.21540175953083</v>
      </c>
      <c r="D81" s="7">
        <f t="shared" si="31"/>
        <v>482.56520897832814</v>
      </c>
      <c r="E81" s="7">
        <f t="shared" si="31"/>
        <v>453.29503363914375</v>
      </c>
      <c r="F81" s="7">
        <f t="shared" si="31"/>
        <v>482.4363871745761</v>
      </c>
      <c r="G81" s="7">
        <f t="shared" si="31"/>
        <v>423.4166666666667</v>
      </c>
      <c r="H81" s="7">
        <f t="shared" si="31"/>
        <v>340.4098366510246</v>
      </c>
      <c r="I81" s="7">
        <f t="shared" si="31"/>
        <v>392.1216877880184</v>
      </c>
      <c r="J81" s="7">
        <f t="shared" si="31"/>
        <v>422.41253160556255</v>
      </c>
      <c r="K81" s="7">
        <f t="shared" si="31"/>
        <v>455.75036993193254</v>
      </c>
      <c r="L81" s="7">
        <f t="shared" si="31"/>
        <v>398.34461410149487</v>
      </c>
      <c r="M81" s="7">
        <f t="shared" si="31"/>
        <v>415.166617342409</v>
      </c>
      <c r="N81" s="7">
        <f t="shared" si="31"/>
        <v>414.43899676375406</v>
      </c>
      <c r="O81" s="7">
        <f>(O80/O79)/O95</f>
        <v>425.50833147737944</v>
      </c>
    </row>
    <row r="82" spans="2:15" ht="15.75">
      <c r="B82" s="3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1"/>
    </row>
    <row r="83" spans="1:15" ht="15.75">
      <c r="A83" s="31" t="s">
        <v>5</v>
      </c>
      <c r="B83" s="32" t="s">
        <v>40</v>
      </c>
      <c r="C83" s="6">
        <f>SUM(C179,C275,C371)</f>
        <v>52</v>
      </c>
      <c r="D83" s="6">
        <f>SUM(D179,D275,D371)</f>
        <v>50</v>
      </c>
      <c r="E83" s="6">
        <f>SUM(E179,E275,E371)</f>
        <v>51</v>
      </c>
      <c r="F83" s="6">
        <f>SUM(F179,F275,F371)</f>
        <v>49</v>
      </c>
      <c r="G83" s="6">
        <f>SUM(G179,G275,G371)</f>
        <v>46</v>
      </c>
      <c r="H83" s="6">
        <f>SUM(H179,H275,H371)</f>
        <v>47</v>
      </c>
      <c r="I83" s="16">
        <f>SUM(I179,I275,I371)</f>
        <v>47</v>
      </c>
      <c r="J83" s="6">
        <f>SUM(J179,J275,J371)</f>
        <v>46</v>
      </c>
      <c r="K83" s="6">
        <f>SUM(K179,K275,K371)</f>
        <v>46</v>
      </c>
      <c r="L83" s="6">
        <f>SUM(L179,L275,L371)</f>
        <v>47</v>
      </c>
      <c r="M83" s="6">
        <f>SUM(M179,M275,M371)</f>
        <v>48</v>
      </c>
      <c r="N83" s="6">
        <f>SUM(N179,N275,N371)</f>
        <v>51</v>
      </c>
      <c r="O83" s="37">
        <f>SUM(C83:N83)</f>
        <v>580</v>
      </c>
    </row>
    <row r="84" spans="1:15" ht="15.75">
      <c r="A84" s="31" t="s">
        <v>5</v>
      </c>
      <c r="B84" s="36" t="s">
        <v>41</v>
      </c>
      <c r="C84" s="8">
        <f>SUM(C180,C276,C372)</f>
        <v>2925533.26</v>
      </c>
      <c r="D84" s="8">
        <f>SUM(D180,D276,D372)</f>
        <v>3181375.8600000003</v>
      </c>
      <c r="E84" s="8">
        <f>SUM(E180,E276,E372)</f>
        <v>2550348.05</v>
      </c>
      <c r="F84" s="8">
        <f>SUM(F180,F276,F372)</f>
        <v>2474596.75</v>
      </c>
      <c r="G84" s="8">
        <f>SUM(G180,G276,G372)</f>
        <v>2611368.81</v>
      </c>
      <c r="H84" s="8">
        <f>SUM(H180,H276,H372)</f>
        <v>2251278</v>
      </c>
      <c r="I84" s="8">
        <f>SUM(I180,I276,I372)</f>
        <v>2585070.5</v>
      </c>
      <c r="J84" s="8">
        <f>SUM(J180,J276,J372)</f>
        <v>2487952.75</v>
      </c>
      <c r="K84" s="8">
        <f>SUM(K180,K276,K372)</f>
        <v>2719663.75</v>
      </c>
      <c r="L84" s="8">
        <f>SUM(L180,L276,L372)</f>
        <v>2242101</v>
      </c>
      <c r="M84" s="8">
        <f>SUM(M180,M276,M372)</f>
        <v>2807153.55</v>
      </c>
      <c r="N84" s="8">
        <f>SUM(N180,N276,N372)</f>
        <v>2506247</v>
      </c>
      <c r="O84" s="35">
        <f>SUM(C84:N84)</f>
        <v>31342689.28</v>
      </c>
    </row>
    <row r="85" spans="1:15" ht="15.75">
      <c r="A85" s="31" t="s">
        <v>5</v>
      </c>
      <c r="B85" s="36" t="s">
        <v>0</v>
      </c>
      <c r="C85" s="8">
        <f>SUM(C181,C277,C373)</f>
        <v>605382.01</v>
      </c>
      <c r="D85" s="8">
        <f>SUM(D181,D277,D373)</f>
        <v>687181.61</v>
      </c>
      <c r="E85" s="8">
        <f>SUM(E181,E277,E373)</f>
        <v>594082.79</v>
      </c>
      <c r="F85" s="8">
        <f>SUM(F181,F277,F373)</f>
        <v>530178.22</v>
      </c>
      <c r="G85" s="8">
        <f>SUM(G181,G277,G373)</f>
        <v>578551.06</v>
      </c>
      <c r="H85" s="8">
        <f>SUM(H181,H277,H373)</f>
        <v>471506.64</v>
      </c>
      <c r="I85" s="8">
        <f>SUM(I181,I277,I373)</f>
        <v>600626.25</v>
      </c>
      <c r="J85" s="8">
        <f>SUM(J181,J277,J373)</f>
        <v>603601.5</v>
      </c>
      <c r="K85" s="8">
        <f>SUM(K181,K277,K373)</f>
        <v>626534.25</v>
      </c>
      <c r="L85" s="8">
        <f>SUM(L181,L277,L373)</f>
        <v>514973.75</v>
      </c>
      <c r="M85" s="8">
        <f>SUM(M181,M277,M373)</f>
        <v>621428.8</v>
      </c>
      <c r="N85" s="8">
        <f>SUM(N181,N277,N373)</f>
        <v>559426.88</v>
      </c>
      <c r="O85" s="35">
        <f>SUM(C85:N85)</f>
        <v>6993473.76</v>
      </c>
    </row>
    <row r="86" spans="1:15" ht="15.75">
      <c r="A86" s="31" t="s">
        <v>5</v>
      </c>
      <c r="B86" s="32" t="s">
        <v>8</v>
      </c>
      <c r="C86" s="3">
        <f aca="true" t="shared" si="32" ref="C86:N86">(C85/C83)/C95</f>
        <v>375.5471526054591</v>
      </c>
      <c r="D86" s="3">
        <f t="shared" si="32"/>
        <v>446.7744213622291</v>
      </c>
      <c r="E86" s="3">
        <f t="shared" si="32"/>
        <v>388.2894052287582</v>
      </c>
      <c r="F86" s="3">
        <f t="shared" si="32"/>
        <v>349.30591386790934</v>
      </c>
      <c r="G86" s="3">
        <f t="shared" si="32"/>
        <v>419.23989855072466</v>
      </c>
      <c r="H86" s="3">
        <f t="shared" si="32"/>
        <v>323.87590541445576</v>
      </c>
      <c r="I86" s="3">
        <f t="shared" si="32"/>
        <v>412.2349004804393</v>
      </c>
      <c r="J86" s="3">
        <f t="shared" si="32"/>
        <v>468.63470496894405</v>
      </c>
      <c r="K86" s="3">
        <f t="shared" si="32"/>
        <v>439.3648316970547</v>
      </c>
      <c r="L86" s="3">
        <f t="shared" si="32"/>
        <v>365.5342217805618</v>
      </c>
      <c r="M86" s="3">
        <f t="shared" si="32"/>
        <v>417.62688172043016</v>
      </c>
      <c r="N86" s="3">
        <f t="shared" si="32"/>
        <v>365.63848366013076</v>
      </c>
      <c r="O86" s="3">
        <f>(O85/O83)/O95</f>
        <v>396.7658236034993</v>
      </c>
    </row>
    <row r="87" spans="1:15" ht="15.75">
      <c r="A87" s="31" t="s">
        <v>5</v>
      </c>
      <c r="B87" s="32" t="s">
        <v>9</v>
      </c>
      <c r="C87" s="4">
        <f>C85/C84</f>
        <v>0.20693048282076276</v>
      </c>
      <c r="D87" s="4">
        <f>D85/D84</f>
        <v>0.21600139066875296</v>
      </c>
      <c r="E87" s="4">
        <f>E85/E84</f>
        <v>0.23294184885862934</v>
      </c>
      <c r="F87" s="4">
        <f>F85/F84</f>
        <v>0.21424832955106723</v>
      </c>
      <c r="G87" s="4">
        <f aca="true" t="shared" si="33" ref="G87:N87">G85/G84</f>
        <v>0.22155088081947338</v>
      </c>
      <c r="H87" s="4">
        <f t="shared" si="33"/>
        <v>0.20943954500510378</v>
      </c>
      <c r="I87" s="4">
        <f t="shared" si="33"/>
        <v>0.23234424360960368</v>
      </c>
      <c r="J87" s="4">
        <f t="shared" si="33"/>
        <v>0.24260971194087186</v>
      </c>
      <c r="K87" s="4">
        <f t="shared" si="33"/>
        <v>0.2303719531504584</v>
      </c>
      <c r="L87" s="4">
        <f t="shared" si="33"/>
        <v>0.22968356465654313</v>
      </c>
      <c r="M87" s="4">
        <f t="shared" si="33"/>
        <v>0.22137328398013714</v>
      </c>
      <c r="N87" s="4">
        <f t="shared" si="33"/>
        <v>0.22321298738711706</v>
      </c>
      <c r="O87" s="4">
        <f>O$85/O$84</f>
        <v>0.2231293459704042</v>
      </c>
    </row>
    <row r="88" spans="2:15" ht="15.75">
      <c r="B88" s="3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1"/>
    </row>
    <row r="89" spans="1:16" ht="15.75">
      <c r="A89" s="31" t="s">
        <v>5</v>
      </c>
      <c r="B89" s="33" t="s">
        <v>20</v>
      </c>
      <c r="C89" s="19">
        <f>SUM(C3+C63)</f>
        <v>17261</v>
      </c>
      <c r="D89" s="19">
        <f>SUM(D3+D63)</f>
        <v>17258</v>
      </c>
      <c r="E89" s="19">
        <f>SUM(E3+E63)</f>
        <v>17012</v>
      </c>
      <c r="F89" s="19">
        <f>SUM(F3+F63)</f>
        <v>16913</v>
      </c>
      <c r="G89" s="19">
        <f aca="true" t="shared" si="34" ref="G89:N89">SUM(G3+G63)</f>
        <v>16665</v>
      </c>
      <c r="H89" s="19">
        <f t="shared" si="34"/>
        <v>16673</v>
      </c>
      <c r="I89" s="19">
        <f t="shared" si="34"/>
        <v>16574</v>
      </c>
      <c r="J89" s="19">
        <f t="shared" si="34"/>
        <v>16480</v>
      </c>
      <c r="K89" s="19">
        <f t="shared" si="34"/>
        <v>16380</v>
      </c>
      <c r="L89" s="19">
        <f t="shared" si="34"/>
        <v>16282</v>
      </c>
      <c r="M89" s="19">
        <f t="shared" si="34"/>
        <v>16169</v>
      </c>
      <c r="N89" s="19">
        <f t="shared" si="34"/>
        <v>15926</v>
      </c>
      <c r="O89" s="11">
        <f>SUM(C89:N89)</f>
        <v>199593</v>
      </c>
      <c r="P89" s="39"/>
    </row>
    <row r="90" spans="1:16" ht="15.75">
      <c r="A90" s="31" t="s">
        <v>5</v>
      </c>
      <c r="B90" s="10" t="s">
        <v>21</v>
      </c>
      <c r="C90" s="3">
        <f>SUM(C186+C282+C378)</f>
        <v>65650865.69</v>
      </c>
      <c r="D90" s="3">
        <f>SUM(D186+D282+D378)</f>
        <v>68201503.29</v>
      </c>
      <c r="E90" s="3">
        <f>SUM(E186+E282+E378)</f>
        <v>59321458.38</v>
      </c>
      <c r="F90" s="3">
        <f>SUM(F186+F282+F378)</f>
        <v>56305449.739999995</v>
      </c>
      <c r="G90" s="3">
        <f>SUM(G186+G282+G378)</f>
        <v>56729880.04000001</v>
      </c>
      <c r="H90" s="3">
        <f>SUM(H186+H282+H378)</f>
        <v>48621333.379999995</v>
      </c>
      <c r="I90" s="3">
        <f>SUM(I186+I282+I378)</f>
        <v>57548246.39999999</v>
      </c>
      <c r="J90" s="3">
        <f>SUM(J186+J282+J378)</f>
        <v>57276650.32</v>
      </c>
      <c r="K90" s="3">
        <f>SUM(K186+K282+K378)</f>
        <v>60606061.25</v>
      </c>
      <c r="L90" s="3">
        <f>SUM(L186+L282+L378)</f>
        <v>51631630.739999995</v>
      </c>
      <c r="M90" s="3">
        <f>SUM(M186+M282+M378)</f>
        <v>62326564.449999996</v>
      </c>
      <c r="N90" s="3">
        <f>SUM(N186+N282+N378)</f>
        <v>57551330.13</v>
      </c>
      <c r="O90" s="13">
        <f>SUM(C90:N90)</f>
        <v>701770973.8100001</v>
      </c>
      <c r="P90" s="40"/>
    </row>
    <row r="91" spans="1:22" ht="15.75">
      <c r="A91" s="31" t="s">
        <v>5</v>
      </c>
      <c r="B91" s="10" t="s">
        <v>8</v>
      </c>
      <c r="C91" s="13">
        <f aca="true" t="shared" si="35" ref="C91:N91">SUM(C90/C89/C95)</f>
        <v>122.69102954450737</v>
      </c>
      <c r="D91" s="13">
        <f t="shared" si="35"/>
        <v>128.4666086648199</v>
      </c>
      <c r="E91" s="13">
        <f t="shared" si="35"/>
        <v>116.2345371502469</v>
      </c>
      <c r="F91" s="13">
        <f t="shared" si="35"/>
        <v>107.47560998086082</v>
      </c>
      <c r="G91" s="13">
        <f t="shared" si="35"/>
        <v>113.47110719071908</v>
      </c>
      <c r="H91" s="13">
        <f t="shared" si="35"/>
        <v>94.1459840998919</v>
      </c>
      <c r="I91" s="13">
        <f t="shared" si="35"/>
        <v>112.00645861960238</v>
      </c>
      <c r="J91" s="13">
        <f t="shared" si="35"/>
        <v>124.12588921636616</v>
      </c>
      <c r="K91" s="13">
        <f t="shared" si="35"/>
        <v>119.35495933278192</v>
      </c>
      <c r="L91" s="13">
        <f t="shared" si="35"/>
        <v>105.79104324643461</v>
      </c>
      <c r="M91" s="13">
        <f t="shared" si="35"/>
        <v>124.34500198508097</v>
      </c>
      <c r="N91" s="13">
        <f t="shared" si="35"/>
        <v>120.45571210599022</v>
      </c>
      <c r="O91" s="13">
        <f>SUM(O90/O89/O95)</f>
        <v>115.69628000318589</v>
      </c>
      <c r="P91" s="41"/>
      <c r="V91" s="42"/>
    </row>
    <row r="92" spans="2:22" ht="15.75"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V92" s="42"/>
    </row>
    <row r="93" spans="1:22" ht="15.75">
      <c r="A93" s="31" t="s">
        <v>5</v>
      </c>
      <c r="B93" s="10" t="s">
        <v>22</v>
      </c>
      <c r="C93" s="13">
        <f>+C189+C285+C381</f>
        <v>1278994.13</v>
      </c>
      <c r="D93" s="13">
        <f>+D189+D285+D381</f>
        <v>5396196.859999999</v>
      </c>
      <c r="E93" s="13">
        <f>+E189+E285+E381</f>
        <v>6421543.39</v>
      </c>
      <c r="F93" s="13">
        <f>+F189+F285+F381</f>
        <v>7362135.369999999</v>
      </c>
      <c r="G93" s="13">
        <f>+G189+G285+G381</f>
        <v>8064125.2</v>
      </c>
      <c r="H93" s="13">
        <f>+H189+H285+H381</f>
        <v>7427418.77</v>
      </c>
      <c r="I93" s="13">
        <f>+I189+I285+I381</f>
        <v>9294275.23</v>
      </c>
      <c r="J93" s="13">
        <f>+J189+J285+J381</f>
        <v>9439997.14</v>
      </c>
      <c r="K93" s="13">
        <f>+K189+K285+K381</f>
        <v>10254952.29</v>
      </c>
      <c r="L93" s="13">
        <f>+L189+L285+L381</f>
        <v>8929637.399999999</v>
      </c>
      <c r="M93" s="13">
        <f>+M189+M285+M381</f>
        <v>10920943.02</v>
      </c>
      <c r="N93" s="13">
        <f>+N189+N285+N381</f>
        <v>10116058.29</v>
      </c>
      <c r="O93" s="13">
        <f>SUM(C93:N93)</f>
        <v>94906277.09</v>
      </c>
      <c r="V93" s="43"/>
    </row>
    <row r="94" spans="1:16" ht="15.75">
      <c r="A94" s="31" t="s">
        <v>5</v>
      </c>
      <c r="B94" s="10" t="s">
        <v>23</v>
      </c>
      <c r="C94" s="11">
        <f>C190+C286+C382</f>
        <v>42</v>
      </c>
      <c r="D94" s="11">
        <f>D190+D286+D382</f>
        <v>42</v>
      </c>
      <c r="E94" s="11">
        <f>E190+E286+E382</f>
        <v>41</v>
      </c>
      <c r="F94" s="11">
        <f>F190+F286+F382</f>
        <v>41</v>
      </c>
      <c r="G94" s="11">
        <f>G190+G286+G382</f>
        <v>40</v>
      </c>
      <c r="H94" s="11">
        <f>H190+H286+H382</f>
        <v>40</v>
      </c>
      <c r="I94" s="11">
        <f>I190+I286+I382</f>
        <v>40</v>
      </c>
      <c r="J94" s="11">
        <f>J190+J286+J382</f>
        <v>40</v>
      </c>
      <c r="K94" s="11">
        <f>K190+K286+K382</f>
        <v>40</v>
      </c>
      <c r="L94" s="11">
        <f>L190+L286+L382</f>
        <v>40</v>
      </c>
      <c r="M94" s="11">
        <f>M190+M286+M382</f>
        <v>40</v>
      </c>
      <c r="N94" s="11">
        <f>N190+N286+N382</f>
        <v>40</v>
      </c>
      <c r="O94" s="11">
        <f>O190+O286+O382</f>
        <v>41.66666666666667</v>
      </c>
      <c r="P94" s="41"/>
    </row>
    <row r="95" spans="1:15" ht="15.75">
      <c r="A95" s="31" t="s">
        <v>5</v>
      </c>
      <c r="B95" s="10" t="s">
        <v>24</v>
      </c>
      <c r="C95" s="25">
        <f>((C191*C190)+(C287*C286)+(C383*C382))/C94</f>
        <v>31</v>
      </c>
      <c r="D95" s="25">
        <f>((D191*D190)+(D287*D286)+(D383*D382))/D94</f>
        <v>30.761904761904763</v>
      </c>
      <c r="E95" s="25">
        <f>((E191*E190)+(E287*E286)+(E383*E382))/E94</f>
        <v>30</v>
      </c>
      <c r="F95" s="25">
        <f>((F191*F190)+(F287*F286)+(F383*F382))/F94</f>
        <v>30.975609756097562</v>
      </c>
      <c r="G95" s="24">
        <f>((G191*G190)+(G287*G286)+(G383*G382))/G94</f>
        <v>30</v>
      </c>
      <c r="H95" s="24">
        <f>((H191*H190)+(H287*H286)+(H383*H382))/H94</f>
        <v>30.975</v>
      </c>
      <c r="I95" s="24">
        <f>((I191*I190)+(I287*I286)+(I383*I382))/I94</f>
        <v>31</v>
      </c>
      <c r="J95" s="24">
        <f>((J191*J190)+(J287*J286)+(J383*J382))/J94</f>
        <v>28</v>
      </c>
      <c r="K95" s="24">
        <f>((K191*K190)+(K287*K286)+(K383*K382))/K94</f>
        <v>31</v>
      </c>
      <c r="L95" s="24">
        <f>((L191*L190)+(L287*L286)+(L383*L382))/L94</f>
        <v>29.975</v>
      </c>
      <c r="M95" s="25">
        <f>((M191*M190)+(M287*M286)+(M383*M382))/M94</f>
        <v>31</v>
      </c>
      <c r="N95" s="25">
        <f>((N191*N190)+(N287*N286)+(N383*N382))/N94</f>
        <v>30</v>
      </c>
      <c r="O95" s="24">
        <v>30.39</v>
      </c>
    </row>
    <row r="96" spans="1:15" ht="15.75">
      <c r="A96" s="31"/>
      <c r="B96" s="1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13"/>
    </row>
    <row r="97" spans="1:14" ht="20.25">
      <c r="A97" s="26"/>
      <c r="B97" s="27"/>
      <c r="C97" s="27"/>
      <c r="D97" s="21"/>
      <c r="E97" s="21"/>
      <c r="F97" s="21"/>
      <c r="G97" s="21"/>
      <c r="H97" s="21"/>
      <c r="I97" s="21"/>
      <c r="J97" s="21"/>
      <c r="K97" s="21"/>
      <c r="L97" s="21"/>
      <c r="N97" s="21"/>
    </row>
    <row r="98" spans="2:15" ht="15.75">
      <c r="B98" s="31"/>
      <c r="C98" s="15" t="s">
        <v>34</v>
      </c>
      <c r="D98" s="15" t="s">
        <v>35</v>
      </c>
      <c r="E98" s="15" t="s">
        <v>36</v>
      </c>
      <c r="F98" s="30" t="s">
        <v>1</v>
      </c>
      <c r="G98" s="30" t="s">
        <v>2</v>
      </c>
      <c r="H98" s="30" t="s">
        <v>3</v>
      </c>
      <c r="I98" s="30" t="s">
        <v>4</v>
      </c>
      <c r="J98" s="30" t="s">
        <v>30</v>
      </c>
      <c r="K98" s="30" t="s">
        <v>31</v>
      </c>
      <c r="L98" s="30" t="s">
        <v>32</v>
      </c>
      <c r="M98" s="30" t="s">
        <v>33</v>
      </c>
      <c r="N98" s="30" t="s">
        <v>44</v>
      </c>
      <c r="O98" s="30" t="s">
        <v>28</v>
      </c>
    </row>
    <row r="99" spans="1:15" ht="15.75">
      <c r="A99" s="31" t="s">
        <v>25</v>
      </c>
      <c r="B99" s="32" t="s">
        <v>6</v>
      </c>
      <c r="C99" s="14">
        <f aca="true" t="shared" si="36" ref="C99:O99">SUM(C105+C111+C117+C123+C129+C135+C141+C147+C153)</f>
        <v>5121</v>
      </c>
      <c r="D99" s="14">
        <f t="shared" si="36"/>
        <v>5114</v>
      </c>
      <c r="E99" s="14">
        <f t="shared" si="36"/>
        <v>5080</v>
      </c>
      <c r="F99" s="14">
        <f t="shared" si="36"/>
        <v>5000</v>
      </c>
      <c r="G99" s="14">
        <f t="shared" si="36"/>
        <v>4735</v>
      </c>
      <c r="H99" s="14">
        <f t="shared" si="36"/>
        <v>4729</v>
      </c>
      <c r="I99" s="14">
        <f t="shared" si="36"/>
        <v>4679</v>
      </c>
      <c r="J99" s="14">
        <f t="shared" si="36"/>
        <v>4665</v>
      </c>
      <c r="K99" s="14">
        <f t="shared" si="36"/>
        <v>4656</v>
      </c>
      <c r="L99" s="14">
        <f t="shared" si="36"/>
        <v>4625</v>
      </c>
      <c r="M99" s="14">
        <f t="shared" si="36"/>
        <v>4606</v>
      </c>
      <c r="N99" s="14">
        <f t="shared" si="36"/>
        <v>4609</v>
      </c>
      <c r="O99" s="14">
        <f t="shared" si="36"/>
        <v>57619</v>
      </c>
    </row>
    <row r="100" spans="1:15" ht="15.75">
      <c r="A100" s="31" t="s">
        <v>25</v>
      </c>
      <c r="B100" s="32" t="s">
        <v>7</v>
      </c>
      <c r="C100" s="1">
        <f aca="true" t="shared" si="37" ref="C100:K100">SUM(C106+C112+C118+C124+C130+C136+C142+C148+C154)</f>
        <v>222060208.25</v>
      </c>
      <c r="D100" s="1">
        <f t="shared" si="37"/>
        <v>219523075.08</v>
      </c>
      <c r="E100" s="1">
        <f>SUM(E106+E112+E118+E124+E130+E136+E142+E148+E154)</f>
        <v>202691152.41</v>
      </c>
      <c r="F100" s="1">
        <f>SUM(F106+F112+F118+F124+F130+F136+F142+F148+F154)</f>
        <v>182560663</v>
      </c>
      <c r="G100" s="1">
        <f t="shared" si="37"/>
        <v>170628871.07</v>
      </c>
      <c r="H100" s="1">
        <f t="shared" si="37"/>
        <v>146050319.45</v>
      </c>
      <c r="I100" s="1">
        <f t="shared" si="37"/>
        <v>170740202.48</v>
      </c>
      <c r="J100" s="1">
        <f t="shared" si="37"/>
        <v>173613272.58</v>
      </c>
      <c r="K100" s="1">
        <f t="shared" si="37"/>
        <v>185086279.34</v>
      </c>
      <c r="L100" s="1">
        <f aca="true" t="shared" si="38" ref="L100:O101">SUM(L106+L112+L118+L124+L130+L136+L142+L148+L154)</f>
        <v>159814398.9</v>
      </c>
      <c r="M100" s="1">
        <f t="shared" si="38"/>
        <v>196647939.69000003</v>
      </c>
      <c r="N100" s="1">
        <f t="shared" si="38"/>
        <v>185203129.73000002</v>
      </c>
      <c r="O100" s="1">
        <f t="shared" si="38"/>
        <v>2214619511.98</v>
      </c>
    </row>
    <row r="101" spans="1:15" ht="15.75">
      <c r="A101" s="31" t="s">
        <v>25</v>
      </c>
      <c r="B101" s="32" t="s">
        <v>0</v>
      </c>
      <c r="C101" s="1">
        <f aca="true" t="shared" si="39" ref="C101:K101">SUM(C107+C113+C119+C125+C131+C137+C143+C149+C155)</f>
        <v>13446078.540000001</v>
      </c>
      <c r="D101" s="1">
        <f t="shared" si="39"/>
        <v>13811355.77</v>
      </c>
      <c r="E101" s="1">
        <f>SUM(E107+E113+E119+E125+E131+E137+E143+E149+E155)</f>
        <v>12472723.79</v>
      </c>
      <c r="F101" s="1">
        <f>SUM(F107+F113+F119+F125+F131+F137+F143+F149+F155)</f>
        <v>11322436.790000001</v>
      </c>
      <c r="G101" s="1">
        <f t="shared" si="39"/>
        <v>10558250.68</v>
      </c>
      <c r="H101" s="1">
        <f t="shared" si="39"/>
        <v>8494881.929999998</v>
      </c>
      <c r="I101" s="1">
        <f t="shared" si="39"/>
        <v>10387008.34</v>
      </c>
      <c r="J101" s="1">
        <f t="shared" si="39"/>
        <v>10697213.270000001</v>
      </c>
      <c r="K101" s="1">
        <f t="shared" si="39"/>
        <v>11277577.629999999</v>
      </c>
      <c r="L101" s="1">
        <f t="shared" si="38"/>
        <v>9573710.469999999</v>
      </c>
      <c r="M101" s="1">
        <f t="shared" si="38"/>
        <v>11848391.510000002</v>
      </c>
      <c r="N101" s="1">
        <f t="shared" si="38"/>
        <v>11568798.1</v>
      </c>
      <c r="O101" s="1">
        <f t="shared" si="38"/>
        <v>135458426.82000002</v>
      </c>
    </row>
    <row r="102" spans="1:15" ht="15.75">
      <c r="A102" s="31" t="s">
        <v>25</v>
      </c>
      <c r="B102" s="32" t="s">
        <v>8</v>
      </c>
      <c r="C102" s="13">
        <f aca="true" t="shared" si="40" ref="C102:O102">SUM(C101/C99/C191)</f>
        <v>84.69917380048</v>
      </c>
      <c r="D102" s="13">
        <f t="shared" si="40"/>
        <v>87.11920326239166</v>
      </c>
      <c r="E102" s="13">
        <f t="shared" si="40"/>
        <v>81.84201961942257</v>
      </c>
      <c r="F102" s="13">
        <f t="shared" si="40"/>
        <v>73.18685377566541</v>
      </c>
      <c r="G102" s="13">
        <f t="shared" si="40"/>
        <v>74.32770630059836</v>
      </c>
      <c r="H102" s="13">
        <f t="shared" si="40"/>
        <v>58.06344727887886</v>
      </c>
      <c r="I102" s="13">
        <f t="shared" si="40"/>
        <v>71.61034091927556</v>
      </c>
      <c r="J102" s="13">
        <f t="shared" si="40"/>
        <v>81.8956765426428</v>
      </c>
      <c r="K102" s="13">
        <f t="shared" si="40"/>
        <v>78.13419819033366</v>
      </c>
      <c r="L102" s="13">
        <f t="shared" si="40"/>
        <v>68.99971509909909</v>
      </c>
      <c r="M102" s="13">
        <f t="shared" si="40"/>
        <v>82.98006464219182</v>
      </c>
      <c r="N102" s="13">
        <f t="shared" si="40"/>
        <v>83.6681716930643</v>
      </c>
      <c r="O102" s="13">
        <f t="shared" si="40"/>
        <v>77.33333281191055</v>
      </c>
    </row>
    <row r="103" spans="1:15" ht="15.75">
      <c r="A103" s="31" t="s">
        <v>25</v>
      </c>
      <c r="B103" s="32" t="s">
        <v>9</v>
      </c>
      <c r="C103" s="18">
        <f aca="true" t="shared" si="41" ref="C103:O103">SUM(C101/C100)</f>
        <v>0.06055149928015075</v>
      </c>
      <c r="D103" s="18">
        <f t="shared" si="41"/>
        <v>0.06291528015889344</v>
      </c>
      <c r="E103" s="18">
        <f>SUM(E101/E100)</f>
        <v>0.06153561041860574</v>
      </c>
      <c r="F103" s="18">
        <f>SUM(F101/F100)</f>
        <v>0.06202013404169112</v>
      </c>
      <c r="G103" s="18">
        <f t="shared" si="41"/>
        <v>0.061878453592232395</v>
      </c>
      <c r="H103" s="18">
        <f t="shared" si="41"/>
        <v>0.058164076340197275</v>
      </c>
      <c r="I103" s="18">
        <f t="shared" si="41"/>
        <v>0.06083516470713278</v>
      </c>
      <c r="J103" s="18">
        <f t="shared" si="41"/>
        <v>0.06161518132244634</v>
      </c>
      <c r="K103" s="18">
        <f t="shared" si="41"/>
        <v>0.06093146218193355</v>
      </c>
      <c r="L103" s="18">
        <f t="shared" si="41"/>
        <v>0.059905180859144716</v>
      </c>
      <c r="M103" s="18">
        <f t="shared" si="41"/>
        <v>0.060251795816818915</v>
      </c>
      <c r="N103" s="18">
        <f t="shared" si="41"/>
        <v>0.06246545680337947</v>
      </c>
      <c r="O103" s="18">
        <f t="shared" si="41"/>
        <v>0.06116555285783255</v>
      </c>
    </row>
    <row r="104" spans="2:15" ht="15.75">
      <c r="B104" s="3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N104" s="21"/>
      <c r="O104" s="21"/>
    </row>
    <row r="105" spans="1:15" ht="15.75">
      <c r="A105" s="31" t="s">
        <v>25</v>
      </c>
      <c r="B105" s="10" t="s">
        <v>37</v>
      </c>
      <c r="C105" s="50">
        <v>2184</v>
      </c>
      <c r="D105" s="50">
        <v>2171</v>
      </c>
      <c r="E105" s="50">
        <v>2146</v>
      </c>
      <c r="F105" s="50">
        <v>2095</v>
      </c>
      <c r="G105" s="53">
        <v>1978</v>
      </c>
      <c r="H105" s="50">
        <v>1980</v>
      </c>
      <c r="I105" s="50">
        <v>1963</v>
      </c>
      <c r="J105" s="53">
        <v>1962</v>
      </c>
      <c r="K105" s="50">
        <v>1960</v>
      </c>
      <c r="L105" s="56">
        <v>1964</v>
      </c>
      <c r="M105" s="50">
        <v>1987</v>
      </c>
      <c r="N105" s="50">
        <v>2007</v>
      </c>
      <c r="O105" s="34">
        <f>SUM(C105:N105)</f>
        <v>24397</v>
      </c>
    </row>
    <row r="106" spans="1:15" ht="15.75">
      <c r="A106" s="31" t="s">
        <v>25</v>
      </c>
      <c r="B106" s="36" t="s">
        <v>7</v>
      </c>
      <c r="C106" s="51">
        <v>68979944.36</v>
      </c>
      <c r="D106" s="51">
        <v>69127956.12</v>
      </c>
      <c r="E106" s="51">
        <v>64809732.51</v>
      </c>
      <c r="F106" s="51">
        <v>59405323.66</v>
      </c>
      <c r="G106" s="54">
        <v>56267413.74</v>
      </c>
      <c r="H106" s="51">
        <v>49406028.3</v>
      </c>
      <c r="I106" s="51">
        <v>56675198.98</v>
      </c>
      <c r="J106" s="54">
        <v>59722664.47</v>
      </c>
      <c r="K106" s="51">
        <v>63616146.91</v>
      </c>
      <c r="L106" s="57">
        <v>55827286.89</v>
      </c>
      <c r="M106" s="51">
        <v>69868900.7</v>
      </c>
      <c r="N106" s="51">
        <v>65912331.02</v>
      </c>
      <c r="O106" s="35">
        <f>SUM(C106:N106)</f>
        <v>739618927.66</v>
      </c>
    </row>
    <row r="107" spans="1:15" ht="15.75">
      <c r="A107" s="31" t="s">
        <v>25</v>
      </c>
      <c r="B107" s="36" t="s">
        <v>0</v>
      </c>
      <c r="C107" s="51">
        <v>5656597.62</v>
      </c>
      <c r="D107" s="51">
        <v>5660492.48</v>
      </c>
      <c r="E107" s="51">
        <v>5263444.54</v>
      </c>
      <c r="F107" s="51">
        <v>4920907.75</v>
      </c>
      <c r="G107" s="54">
        <v>4615074.22</v>
      </c>
      <c r="H107" s="51">
        <v>3826948.55</v>
      </c>
      <c r="I107" s="51">
        <v>4541483.85</v>
      </c>
      <c r="J107" s="54">
        <v>4886718.22</v>
      </c>
      <c r="K107" s="51">
        <v>5243737.58</v>
      </c>
      <c r="L107" s="57">
        <v>4557182.12</v>
      </c>
      <c r="M107" s="51">
        <v>5795892.27</v>
      </c>
      <c r="N107" s="51">
        <v>5502954.31</v>
      </c>
      <c r="O107" s="35">
        <f>SUM(C107:N107)</f>
        <v>60471433.50999999</v>
      </c>
    </row>
    <row r="108" spans="1:15" ht="15.75">
      <c r="A108" s="31" t="s">
        <v>25</v>
      </c>
      <c r="B108" s="32" t="s">
        <v>8</v>
      </c>
      <c r="C108" s="51">
        <v>83.5489427507976</v>
      </c>
      <c r="D108" s="51">
        <v>84.10710806674491</v>
      </c>
      <c r="E108" s="51">
        <v>81.75589530910221</v>
      </c>
      <c r="F108" s="51">
        <v>75.91443664528073</v>
      </c>
      <c r="G108" s="54">
        <v>77.77341118975396</v>
      </c>
      <c r="H108" s="51">
        <v>62.47441771247831</v>
      </c>
      <c r="I108" s="51">
        <v>74.63040195224558</v>
      </c>
      <c r="J108" s="54">
        <v>88.95293104703654</v>
      </c>
      <c r="K108" s="51">
        <v>86.30246181698485</v>
      </c>
      <c r="L108" s="57">
        <v>77.34524983027835</v>
      </c>
      <c r="M108" s="51">
        <v>94.0937427147426</v>
      </c>
      <c r="N108" s="51">
        <v>91.3960190998173</v>
      </c>
      <c r="O108" s="44">
        <f>SUM(O107/O105/O191)</f>
        <v>81.534282566558</v>
      </c>
    </row>
    <row r="109" spans="1:15" ht="15.75">
      <c r="A109" s="31" t="s">
        <v>25</v>
      </c>
      <c r="B109" s="32" t="s">
        <v>9</v>
      </c>
      <c r="C109" s="52">
        <v>0.08200351091150111</v>
      </c>
      <c r="D109" s="52">
        <v>0.0818842737108253</v>
      </c>
      <c r="E109" s="52">
        <v>0.08121379823914351</v>
      </c>
      <c r="F109" s="52">
        <v>0.0828361407163487</v>
      </c>
      <c r="G109" s="55">
        <v>0.08202037224112159</v>
      </c>
      <c r="H109" s="52">
        <v>0.07745914176226142</v>
      </c>
      <c r="I109" s="52">
        <v>0.0801317671880188</v>
      </c>
      <c r="J109" s="55">
        <v>0.08182351312297369</v>
      </c>
      <c r="K109" s="52">
        <v>0.08242777713995317</v>
      </c>
      <c r="L109" s="58">
        <v>0.08163001238049239</v>
      </c>
      <c r="M109" s="52">
        <v>0.08295382082632367</v>
      </c>
      <c r="N109" s="52">
        <v>0.08348899553150714</v>
      </c>
      <c r="O109" s="18">
        <f>SUM(O107/O106)</f>
        <v>0.08176025686811314</v>
      </c>
    </row>
    <row r="110" spans="2:15" ht="15.75">
      <c r="B110" s="33"/>
      <c r="C110" s="12"/>
      <c r="D110" s="12"/>
      <c r="E110" s="12"/>
      <c r="F110" s="12"/>
      <c r="G110" s="12"/>
      <c r="H110" s="12"/>
      <c r="I110" s="12"/>
      <c r="J110" s="12"/>
      <c r="K110" s="12"/>
      <c r="L110" s="59"/>
      <c r="M110" s="12"/>
      <c r="N110" s="12"/>
      <c r="O110" s="21"/>
    </row>
    <row r="111" spans="1:15" ht="15.75">
      <c r="A111" s="31" t="s">
        <v>25</v>
      </c>
      <c r="B111" s="10" t="s">
        <v>10</v>
      </c>
      <c r="C111" s="50">
        <v>411</v>
      </c>
      <c r="D111" s="50">
        <v>417</v>
      </c>
      <c r="E111" s="50">
        <v>422</v>
      </c>
      <c r="F111" s="50">
        <v>433</v>
      </c>
      <c r="G111" s="53">
        <v>430</v>
      </c>
      <c r="H111" s="50">
        <v>427</v>
      </c>
      <c r="I111" s="50">
        <v>419</v>
      </c>
      <c r="J111" s="53">
        <v>414</v>
      </c>
      <c r="K111" s="50">
        <v>414</v>
      </c>
      <c r="L111" s="56">
        <v>405</v>
      </c>
      <c r="M111" s="50">
        <v>403</v>
      </c>
      <c r="N111" s="50">
        <v>406</v>
      </c>
      <c r="O111" s="11">
        <f>SUM(C111:N111)</f>
        <v>5001</v>
      </c>
    </row>
    <row r="112" spans="1:15" ht="15.75">
      <c r="A112" s="31" t="s">
        <v>25</v>
      </c>
      <c r="B112" s="32" t="s">
        <v>7</v>
      </c>
      <c r="C112" s="51">
        <v>13998988.13</v>
      </c>
      <c r="D112" s="51">
        <v>13696450.9</v>
      </c>
      <c r="E112" s="51">
        <v>12748057.85</v>
      </c>
      <c r="F112" s="51">
        <v>12223947.1</v>
      </c>
      <c r="G112" s="54">
        <v>11413078.9</v>
      </c>
      <c r="H112" s="51">
        <v>9502885.05</v>
      </c>
      <c r="I112" s="51">
        <v>10867444.15</v>
      </c>
      <c r="J112" s="54">
        <v>11290753</v>
      </c>
      <c r="K112" s="51">
        <v>11680360.15</v>
      </c>
      <c r="L112" s="57">
        <v>9978999.54</v>
      </c>
      <c r="M112" s="51">
        <v>12300521.45</v>
      </c>
      <c r="N112" s="51">
        <v>11408932.82</v>
      </c>
      <c r="O112" s="13">
        <f>SUM(C112:N112)</f>
        <v>141110419.04000002</v>
      </c>
    </row>
    <row r="113" spans="1:15" ht="15.75">
      <c r="A113" s="31" t="s">
        <v>25</v>
      </c>
      <c r="B113" s="32" t="s">
        <v>0</v>
      </c>
      <c r="C113" s="51">
        <v>923453.72</v>
      </c>
      <c r="D113" s="51">
        <v>975453.1</v>
      </c>
      <c r="E113" s="51">
        <v>870293.96</v>
      </c>
      <c r="F113" s="51">
        <v>782549.78</v>
      </c>
      <c r="G113" s="54">
        <v>771299.3</v>
      </c>
      <c r="H113" s="51">
        <v>643987.76</v>
      </c>
      <c r="I113" s="51">
        <v>677295.22</v>
      </c>
      <c r="J113" s="54">
        <v>769287.9</v>
      </c>
      <c r="K113" s="51">
        <v>730120.06</v>
      </c>
      <c r="L113" s="57">
        <v>665477.03</v>
      </c>
      <c r="M113" s="51">
        <v>810339.98</v>
      </c>
      <c r="N113" s="51">
        <v>755849.85</v>
      </c>
      <c r="O113" s="13">
        <f>SUM(C113:N113)</f>
        <v>9375407.659999998</v>
      </c>
    </row>
    <row r="114" spans="1:15" ht="15.75">
      <c r="A114" s="31" t="s">
        <v>25</v>
      </c>
      <c r="B114" s="32" t="s">
        <v>8</v>
      </c>
      <c r="C114" s="51">
        <v>72.4789043246213</v>
      </c>
      <c r="D114" s="51">
        <v>75.45858281117042</v>
      </c>
      <c r="E114" s="51">
        <v>68.74359873617693</v>
      </c>
      <c r="F114" s="51">
        <v>58.41000649812519</v>
      </c>
      <c r="G114" s="54">
        <v>59.79064341085272</v>
      </c>
      <c r="H114" s="51">
        <v>48.748866463227124</v>
      </c>
      <c r="I114" s="51">
        <v>52.14375394564631</v>
      </c>
      <c r="J114" s="54">
        <v>66.36369047619048</v>
      </c>
      <c r="K114" s="51">
        <v>56.88951690821256</v>
      </c>
      <c r="L114" s="57">
        <v>54.7717720164609</v>
      </c>
      <c r="M114" s="51">
        <v>64.86352197230448</v>
      </c>
      <c r="N114" s="51">
        <v>62.05663793103447</v>
      </c>
      <c r="O114" s="13">
        <f>SUM(O113/O111/O191)</f>
        <v>61.66797995664024</v>
      </c>
    </row>
    <row r="115" spans="1:15" ht="15.75">
      <c r="A115" s="31" t="s">
        <v>25</v>
      </c>
      <c r="B115" s="32" t="s">
        <v>9</v>
      </c>
      <c r="C115" s="52">
        <v>0.06596574776865677</v>
      </c>
      <c r="D115" s="52">
        <v>0.07121940618938005</v>
      </c>
      <c r="E115" s="52">
        <v>0.06826874887455894</v>
      </c>
      <c r="F115" s="52">
        <v>0.06401776558735271</v>
      </c>
      <c r="G115" s="55">
        <v>0.06758030035173068</v>
      </c>
      <c r="H115" s="52">
        <v>0.06776760495487631</v>
      </c>
      <c r="I115" s="52">
        <v>0.06232332190085376</v>
      </c>
      <c r="J115" s="55">
        <v>0.06813433081035428</v>
      </c>
      <c r="K115" s="52">
        <v>0.06250835167954988</v>
      </c>
      <c r="L115" s="58">
        <v>0.06668775034335755</v>
      </c>
      <c r="M115" s="52">
        <v>0.0658785063132425</v>
      </c>
      <c r="N115" s="52">
        <v>0.06625070564663033</v>
      </c>
      <c r="O115" s="18">
        <f>SUM(O113/O112)</f>
        <v>0.06644022265529796</v>
      </c>
    </row>
    <row r="116" spans="2:15" ht="15.75">
      <c r="B116" s="33"/>
      <c r="C116" s="12"/>
      <c r="D116" s="12"/>
      <c r="E116" s="12"/>
      <c r="F116" s="12"/>
      <c r="G116" s="12"/>
      <c r="H116" s="12"/>
      <c r="I116" s="12"/>
      <c r="J116" s="12"/>
      <c r="K116" s="12"/>
      <c r="L116" s="59"/>
      <c r="M116" s="12"/>
      <c r="N116" s="12"/>
      <c r="O116" s="21"/>
    </row>
    <row r="117" spans="1:15" ht="15.75">
      <c r="A117" s="31" t="s">
        <v>25</v>
      </c>
      <c r="B117" s="10" t="s">
        <v>11</v>
      </c>
      <c r="C117" s="50">
        <v>9</v>
      </c>
      <c r="D117" s="50">
        <v>4</v>
      </c>
      <c r="E117" s="50">
        <v>4</v>
      </c>
      <c r="F117" s="50">
        <v>4</v>
      </c>
      <c r="G117" s="53">
        <v>4</v>
      </c>
      <c r="H117" s="50">
        <v>4</v>
      </c>
      <c r="I117" s="50">
        <v>4</v>
      </c>
      <c r="J117" s="53">
        <v>4</v>
      </c>
      <c r="K117" s="50">
        <v>4</v>
      </c>
      <c r="L117" s="56">
        <v>4</v>
      </c>
      <c r="M117" s="50">
        <v>4</v>
      </c>
      <c r="N117" s="50">
        <v>4</v>
      </c>
      <c r="O117" s="11">
        <f>SUM(C117:N117)</f>
        <v>53</v>
      </c>
    </row>
    <row r="118" spans="1:15" ht="15.75">
      <c r="A118" s="31" t="s">
        <v>25</v>
      </c>
      <c r="B118" s="32" t="s">
        <v>7</v>
      </c>
      <c r="C118" s="51">
        <v>295771.1</v>
      </c>
      <c r="D118" s="51">
        <v>178275.7</v>
      </c>
      <c r="E118" s="51">
        <v>237665.9</v>
      </c>
      <c r="F118" s="51">
        <v>213770</v>
      </c>
      <c r="G118" s="54">
        <v>364207.9</v>
      </c>
      <c r="H118" s="51">
        <v>205142.5</v>
      </c>
      <c r="I118" s="51">
        <v>211946.6</v>
      </c>
      <c r="J118" s="54">
        <v>164558.6</v>
      </c>
      <c r="K118" s="51">
        <v>256229.3</v>
      </c>
      <c r="L118" s="57">
        <v>155193</v>
      </c>
      <c r="M118" s="51">
        <v>244978.4</v>
      </c>
      <c r="N118" s="51">
        <v>264560.5</v>
      </c>
      <c r="O118" s="13">
        <f>SUM(C118:N118)</f>
        <v>2792299.5</v>
      </c>
    </row>
    <row r="119" spans="1:15" ht="15.75">
      <c r="A119" s="31" t="s">
        <v>25</v>
      </c>
      <c r="B119" s="32" t="s">
        <v>0</v>
      </c>
      <c r="C119" s="51">
        <v>21554.83</v>
      </c>
      <c r="D119" s="51">
        <v>6624.08</v>
      </c>
      <c r="E119" s="51">
        <v>3402.47</v>
      </c>
      <c r="F119" s="51">
        <v>12840.1</v>
      </c>
      <c r="G119" s="54">
        <v>7927.91</v>
      </c>
      <c r="H119" s="51">
        <v>11510.53</v>
      </c>
      <c r="I119" s="51">
        <v>106.61</v>
      </c>
      <c r="J119" s="54">
        <v>14133.33</v>
      </c>
      <c r="K119" s="51">
        <v>10058.07</v>
      </c>
      <c r="L119" s="57">
        <v>8790.95</v>
      </c>
      <c r="M119" s="51">
        <v>1684.84</v>
      </c>
      <c r="N119" s="51">
        <v>17232.62</v>
      </c>
      <c r="O119" s="13">
        <f>SUM(C119:N119)</f>
        <v>115866.33999999998</v>
      </c>
    </row>
    <row r="120" spans="1:15" ht="15.75">
      <c r="A120" s="31" t="s">
        <v>25</v>
      </c>
      <c r="B120" s="32" t="s">
        <v>8</v>
      </c>
      <c r="C120" s="51">
        <v>77.25745519713263</v>
      </c>
      <c r="D120" s="51">
        <v>53.42</v>
      </c>
      <c r="E120" s="51">
        <v>28.35391666666667</v>
      </c>
      <c r="F120" s="51">
        <v>103.74605513307985</v>
      </c>
      <c r="G120" s="54">
        <v>66.06591666666667</v>
      </c>
      <c r="H120" s="51">
        <v>93.01438383838384</v>
      </c>
      <c r="I120" s="51">
        <v>0.859758064516129</v>
      </c>
      <c r="J120" s="54">
        <v>126.19044642857143</v>
      </c>
      <c r="K120" s="51">
        <v>81.11346774193548</v>
      </c>
      <c r="L120" s="57">
        <v>73.25791666666667</v>
      </c>
      <c r="M120" s="51">
        <v>13.58741935483871</v>
      </c>
      <c r="N120" s="51">
        <v>143.60516666666666</v>
      </c>
      <c r="O120" s="13">
        <f>SUM(O119/O117/O191)</f>
        <v>71.91307100297915</v>
      </c>
    </row>
    <row r="121" spans="1:15" ht="15.75">
      <c r="A121" s="31" t="s">
        <v>25</v>
      </c>
      <c r="B121" s="32" t="s">
        <v>9</v>
      </c>
      <c r="C121" s="52">
        <v>0.07287672798322757</v>
      </c>
      <c r="D121" s="52">
        <v>0.03715638194100486</v>
      </c>
      <c r="E121" s="52">
        <v>0.014316189238759117</v>
      </c>
      <c r="F121" s="52">
        <v>0.06006502315572812</v>
      </c>
      <c r="G121" s="55">
        <v>0.021767539913329723</v>
      </c>
      <c r="H121" s="52">
        <v>0.05610992358969984</v>
      </c>
      <c r="I121" s="52">
        <v>0.0005030040585694698</v>
      </c>
      <c r="J121" s="55">
        <v>0.0858863043317092</v>
      </c>
      <c r="K121" s="52">
        <v>0.03925417584952228</v>
      </c>
      <c r="L121" s="58">
        <v>0.05664527394921163</v>
      </c>
      <c r="M121" s="52">
        <v>0.006877504302420132</v>
      </c>
      <c r="N121" s="52">
        <v>0.06513678345784801</v>
      </c>
      <c r="O121" s="18">
        <f>SUM(O119/O118)</f>
        <v>0.04149495424828174</v>
      </c>
    </row>
    <row r="122" spans="2:15" ht="15.75">
      <c r="B122" s="33"/>
      <c r="C122" s="12"/>
      <c r="D122" s="12"/>
      <c r="E122" s="12"/>
      <c r="F122" s="12"/>
      <c r="G122" s="12"/>
      <c r="H122" s="12"/>
      <c r="I122" s="12"/>
      <c r="J122" s="12"/>
      <c r="K122" s="12"/>
      <c r="L122" s="59"/>
      <c r="M122" s="12"/>
      <c r="N122" s="12"/>
      <c r="O122" s="21"/>
    </row>
    <row r="123" spans="1:15" ht="15.75">
      <c r="A123" s="31" t="s">
        <v>25</v>
      </c>
      <c r="B123" s="10" t="s">
        <v>12</v>
      </c>
      <c r="C123" s="50">
        <v>794</v>
      </c>
      <c r="D123" s="50">
        <v>802</v>
      </c>
      <c r="E123" s="50">
        <v>801</v>
      </c>
      <c r="F123" s="50">
        <v>800</v>
      </c>
      <c r="G123" s="53">
        <v>783</v>
      </c>
      <c r="H123" s="50">
        <v>777</v>
      </c>
      <c r="I123" s="50">
        <v>775</v>
      </c>
      <c r="J123" s="53">
        <v>777</v>
      </c>
      <c r="K123" s="50">
        <v>787</v>
      </c>
      <c r="L123" s="56">
        <v>782</v>
      </c>
      <c r="M123" s="50">
        <v>772</v>
      </c>
      <c r="N123" s="50">
        <v>777</v>
      </c>
      <c r="O123" s="11">
        <f>SUM(C123:N123)</f>
        <v>9427</v>
      </c>
    </row>
    <row r="124" spans="1:15" ht="15.75">
      <c r="A124" s="31" t="s">
        <v>25</v>
      </c>
      <c r="B124" s="32" t="s">
        <v>7</v>
      </c>
      <c r="C124" s="51">
        <v>40559807.67</v>
      </c>
      <c r="D124" s="51">
        <v>40190274.7</v>
      </c>
      <c r="E124" s="51">
        <v>36050731.5</v>
      </c>
      <c r="F124" s="51">
        <v>32433500.7</v>
      </c>
      <c r="G124" s="54">
        <v>29970339.77</v>
      </c>
      <c r="H124" s="51">
        <v>26376227.39</v>
      </c>
      <c r="I124" s="51">
        <v>32063906.25</v>
      </c>
      <c r="J124" s="54">
        <v>31169048.43</v>
      </c>
      <c r="K124" s="51">
        <v>32563079.33</v>
      </c>
      <c r="L124" s="57">
        <v>27818564.49</v>
      </c>
      <c r="M124" s="51">
        <v>34048609.5</v>
      </c>
      <c r="N124" s="51">
        <v>31976792.75</v>
      </c>
      <c r="O124" s="13">
        <f>SUM(C124:N124)</f>
        <v>395220882.48</v>
      </c>
    </row>
    <row r="125" spans="1:15" ht="15.75">
      <c r="A125" s="31" t="s">
        <v>25</v>
      </c>
      <c r="B125" s="32" t="s">
        <v>0</v>
      </c>
      <c r="C125" s="51">
        <v>1934303.83</v>
      </c>
      <c r="D125" s="51">
        <v>1967944.08</v>
      </c>
      <c r="E125" s="51">
        <v>1884076.13</v>
      </c>
      <c r="F125" s="51">
        <v>1665878.26</v>
      </c>
      <c r="G125" s="54">
        <v>1483350.95</v>
      </c>
      <c r="H125" s="51">
        <v>1132935.94</v>
      </c>
      <c r="I125" s="51">
        <v>1490453.3</v>
      </c>
      <c r="J125" s="54">
        <v>1506521.94</v>
      </c>
      <c r="K125" s="51">
        <v>1535570.7</v>
      </c>
      <c r="L125" s="57">
        <v>1279137.08</v>
      </c>
      <c r="M125" s="51">
        <v>1669305.13</v>
      </c>
      <c r="N125" s="51">
        <v>1471090.89</v>
      </c>
      <c r="O125" s="13">
        <f>SUM(C125:N125)</f>
        <v>19020568.23</v>
      </c>
    </row>
    <row r="126" spans="1:15" ht="15.75">
      <c r="A126" s="31" t="s">
        <v>25</v>
      </c>
      <c r="B126" s="32" t="s">
        <v>8</v>
      </c>
      <c r="C126" s="51">
        <v>78.585513528886</v>
      </c>
      <c r="D126" s="51">
        <v>79.15469712814738</v>
      </c>
      <c r="E126" s="51">
        <v>78.40516562630046</v>
      </c>
      <c r="F126" s="51">
        <v>67.30021487642585</v>
      </c>
      <c r="G126" s="54">
        <v>63.14818859088973</v>
      </c>
      <c r="H126" s="51">
        <v>47.130182234182236</v>
      </c>
      <c r="I126" s="51">
        <v>62.03759833506764</v>
      </c>
      <c r="J126" s="54">
        <v>69.24627413127413</v>
      </c>
      <c r="K126" s="51">
        <v>62.940964052957334</v>
      </c>
      <c r="L126" s="57">
        <v>54.524172208013646</v>
      </c>
      <c r="M126" s="51">
        <v>69.75201111482535</v>
      </c>
      <c r="N126" s="51">
        <v>63.109862290862296</v>
      </c>
      <c r="O126" s="13">
        <f>SUM(O125/O123/O191)</f>
        <v>66.37069974680789</v>
      </c>
    </row>
    <row r="127" spans="1:15" ht="15.75">
      <c r="A127" s="31" t="s">
        <v>25</v>
      </c>
      <c r="B127" s="32" t="s">
        <v>9</v>
      </c>
      <c r="C127" s="52">
        <v>0.04769016277734238</v>
      </c>
      <c r="D127" s="52">
        <v>0.04896567875411909</v>
      </c>
      <c r="E127" s="52">
        <v>0.05226180029107038</v>
      </c>
      <c r="F127" s="52">
        <v>0.051362887879691635</v>
      </c>
      <c r="G127" s="55">
        <v>0.04949396507959576</v>
      </c>
      <c r="H127" s="52">
        <v>0.04295291829450672</v>
      </c>
      <c r="I127" s="52">
        <v>0.04648383413982818</v>
      </c>
      <c r="J127" s="55">
        <v>0.048333908665302176</v>
      </c>
      <c r="K127" s="52">
        <v>0.0471568024767638</v>
      </c>
      <c r="L127" s="58">
        <v>0.04598141936690566</v>
      </c>
      <c r="M127" s="52">
        <v>0.049027116070628374</v>
      </c>
      <c r="N127" s="52">
        <v>0.04600495432738482</v>
      </c>
      <c r="O127" s="18">
        <f>SUM(O125/O124)</f>
        <v>0.048126425179374294</v>
      </c>
    </row>
    <row r="128" spans="2:15" ht="15.75">
      <c r="B128" s="33"/>
      <c r="C128" s="12"/>
      <c r="D128" s="12"/>
      <c r="E128" s="12"/>
      <c r="F128" s="12"/>
      <c r="G128" s="12"/>
      <c r="H128" s="12"/>
      <c r="I128" s="12"/>
      <c r="J128" s="12"/>
      <c r="K128" s="12"/>
      <c r="L128" s="59"/>
      <c r="M128" s="12"/>
      <c r="N128" s="12"/>
      <c r="O128" s="21"/>
    </row>
    <row r="129" spans="1:15" ht="15" customHeight="1">
      <c r="A129" s="31" t="s">
        <v>25</v>
      </c>
      <c r="B129" s="10" t="s">
        <v>13</v>
      </c>
      <c r="C129" s="50">
        <v>67</v>
      </c>
      <c r="D129" s="50">
        <v>65</v>
      </c>
      <c r="E129" s="50">
        <v>71</v>
      </c>
      <c r="F129" s="50">
        <v>74</v>
      </c>
      <c r="G129" s="53">
        <v>74</v>
      </c>
      <c r="H129" s="50">
        <v>74</v>
      </c>
      <c r="I129" s="50">
        <v>72</v>
      </c>
      <c r="J129" s="53">
        <v>72</v>
      </c>
      <c r="K129" s="50">
        <v>76</v>
      </c>
      <c r="L129" s="56">
        <v>76</v>
      </c>
      <c r="M129" s="50">
        <v>74</v>
      </c>
      <c r="N129" s="50">
        <v>73</v>
      </c>
      <c r="O129" s="11">
        <f>SUM(C129:N129)</f>
        <v>868</v>
      </c>
    </row>
    <row r="130" spans="1:15" ht="15" customHeight="1">
      <c r="A130" s="31" t="s">
        <v>25</v>
      </c>
      <c r="B130" s="32" t="s">
        <v>7</v>
      </c>
      <c r="C130" s="51">
        <v>4405259</v>
      </c>
      <c r="D130" s="51">
        <v>4329900</v>
      </c>
      <c r="E130" s="51">
        <v>4080976.5</v>
      </c>
      <c r="F130" s="51">
        <v>3708723.5</v>
      </c>
      <c r="G130" s="54">
        <v>3218405.5</v>
      </c>
      <c r="H130" s="51">
        <v>2746378</v>
      </c>
      <c r="I130" s="51">
        <v>3498637</v>
      </c>
      <c r="J130" s="54">
        <v>3543180</v>
      </c>
      <c r="K130" s="51">
        <v>4063569</v>
      </c>
      <c r="L130" s="57">
        <v>3426440</v>
      </c>
      <c r="M130" s="51">
        <v>4246357</v>
      </c>
      <c r="N130" s="51">
        <v>3948852.5</v>
      </c>
      <c r="O130" s="13">
        <f>SUM(C130:N130)</f>
        <v>45216678</v>
      </c>
    </row>
    <row r="131" spans="1:15" ht="15" customHeight="1">
      <c r="A131" s="31" t="s">
        <v>25</v>
      </c>
      <c r="B131" s="32" t="s">
        <v>0</v>
      </c>
      <c r="C131" s="51">
        <v>261937.06</v>
      </c>
      <c r="D131" s="51">
        <v>214242.09</v>
      </c>
      <c r="E131" s="51">
        <v>217963.04</v>
      </c>
      <c r="F131" s="51">
        <v>182163.97</v>
      </c>
      <c r="G131" s="54">
        <v>168066.43</v>
      </c>
      <c r="H131" s="51">
        <v>128886.77</v>
      </c>
      <c r="I131" s="51">
        <v>181046.26</v>
      </c>
      <c r="J131" s="54">
        <v>205551.23</v>
      </c>
      <c r="K131" s="51">
        <v>204894.05</v>
      </c>
      <c r="L131" s="57">
        <v>165878.8</v>
      </c>
      <c r="M131" s="51">
        <v>248795.02</v>
      </c>
      <c r="N131" s="51">
        <v>214066.57</v>
      </c>
      <c r="O131" s="13">
        <f>SUM(C131:N131)</f>
        <v>2393491.29</v>
      </c>
    </row>
    <row r="132" spans="1:15" ht="15" customHeight="1">
      <c r="A132" s="31" t="s">
        <v>25</v>
      </c>
      <c r="B132" s="32" t="s">
        <v>8</v>
      </c>
      <c r="C132" s="51">
        <v>126.11317284545017</v>
      </c>
      <c r="D132" s="51">
        <v>106.32361786600497</v>
      </c>
      <c r="E132" s="51">
        <v>102.33006572769953</v>
      </c>
      <c r="F132" s="51">
        <v>79.55984713801254</v>
      </c>
      <c r="G132" s="54">
        <v>75.7055990990991</v>
      </c>
      <c r="H132" s="51">
        <v>56.297797433797435</v>
      </c>
      <c r="I132" s="51">
        <v>81.11391577060932</v>
      </c>
      <c r="J132" s="54">
        <v>101.95993551587303</v>
      </c>
      <c r="K132" s="51">
        <v>86.96691426146009</v>
      </c>
      <c r="L132" s="57">
        <v>72.7538596491228</v>
      </c>
      <c r="M132" s="51">
        <v>108.45467306015694</v>
      </c>
      <c r="N132" s="51">
        <v>97.74729223744292</v>
      </c>
      <c r="O132" s="13">
        <f>SUM(O131/O129/O191)</f>
        <v>90.70652778619937</v>
      </c>
    </row>
    <row r="133" spans="1:15" ht="15" customHeight="1">
      <c r="A133" s="31" t="s">
        <v>25</v>
      </c>
      <c r="B133" s="32" t="s">
        <v>9</v>
      </c>
      <c r="C133" s="52">
        <v>0.059460081688727046</v>
      </c>
      <c r="D133" s="52">
        <v>0.04947968544308183</v>
      </c>
      <c r="E133" s="52">
        <v>0.05340953078264479</v>
      </c>
      <c r="F133" s="52">
        <v>0.049117700470256154</v>
      </c>
      <c r="G133" s="55">
        <v>0.05222040230791304</v>
      </c>
      <c r="H133" s="52">
        <v>0.04692972708054026</v>
      </c>
      <c r="I133" s="52">
        <v>0.051747654872454626</v>
      </c>
      <c r="J133" s="55">
        <v>0.058013205651420464</v>
      </c>
      <c r="K133" s="52">
        <v>0.05042219044391765</v>
      </c>
      <c r="L133" s="58">
        <v>0.04841141242805944</v>
      </c>
      <c r="M133" s="52">
        <v>0.058590226869761536</v>
      </c>
      <c r="N133" s="52">
        <v>0.054209816649267085</v>
      </c>
      <c r="O133" s="18">
        <f>SUM(O131/O130)</f>
        <v>0.05293381548286232</v>
      </c>
    </row>
    <row r="134" spans="2:15" ht="15.75">
      <c r="B134" s="33"/>
      <c r="C134" s="12"/>
      <c r="D134" s="12"/>
      <c r="E134" s="12"/>
      <c r="F134" s="12"/>
      <c r="G134" s="12"/>
      <c r="H134" s="12"/>
      <c r="I134" s="12"/>
      <c r="J134" s="12"/>
      <c r="K134" s="12"/>
      <c r="L134" s="59"/>
      <c r="M134" s="12"/>
      <c r="N134" s="12"/>
      <c r="O134" s="21"/>
    </row>
    <row r="135" spans="1:15" ht="15.75">
      <c r="A135" s="31" t="s">
        <v>25</v>
      </c>
      <c r="B135" s="10" t="s">
        <v>14</v>
      </c>
      <c r="C135" s="50">
        <v>886</v>
      </c>
      <c r="D135" s="50">
        <v>883</v>
      </c>
      <c r="E135" s="50">
        <v>876</v>
      </c>
      <c r="F135" s="50">
        <v>853</v>
      </c>
      <c r="G135" s="53">
        <v>826</v>
      </c>
      <c r="H135" s="50">
        <v>832</v>
      </c>
      <c r="I135" s="50">
        <v>825</v>
      </c>
      <c r="J135" s="53">
        <v>825</v>
      </c>
      <c r="K135" s="50">
        <v>814</v>
      </c>
      <c r="L135" s="56">
        <v>802</v>
      </c>
      <c r="M135" s="50">
        <v>779</v>
      </c>
      <c r="N135" s="50">
        <v>778</v>
      </c>
      <c r="O135" s="11">
        <f>SUM(C135:N135)</f>
        <v>9979</v>
      </c>
    </row>
    <row r="136" spans="1:15" ht="15.75">
      <c r="A136" s="31" t="s">
        <v>25</v>
      </c>
      <c r="B136" s="32" t="s">
        <v>7</v>
      </c>
      <c r="C136" s="51">
        <v>60048891</v>
      </c>
      <c r="D136" s="51">
        <v>58790899.98</v>
      </c>
      <c r="E136" s="51">
        <v>53618676.99</v>
      </c>
      <c r="F136" s="51">
        <v>47334673.99</v>
      </c>
      <c r="G136" s="54">
        <v>44901571</v>
      </c>
      <c r="H136" s="51">
        <v>36746451</v>
      </c>
      <c r="I136" s="51">
        <v>43272486</v>
      </c>
      <c r="J136" s="54">
        <v>43386855.99</v>
      </c>
      <c r="K136" s="51">
        <v>46930744.93</v>
      </c>
      <c r="L136" s="57">
        <v>40914325</v>
      </c>
      <c r="M136" s="51">
        <v>48924493.99</v>
      </c>
      <c r="N136" s="51">
        <v>43859421.99</v>
      </c>
      <c r="O136" s="13">
        <f>SUM(C136:N136)</f>
        <v>568729491.86</v>
      </c>
    </row>
    <row r="137" spans="1:15" ht="15.75">
      <c r="A137" s="31" t="s">
        <v>25</v>
      </c>
      <c r="B137" s="32" t="s">
        <v>0</v>
      </c>
      <c r="C137" s="51">
        <v>2873939.75</v>
      </c>
      <c r="D137" s="51">
        <v>3142205</v>
      </c>
      <c r="E137" s="51">
        <v>2639459.72</v>
      </c>
      <c r="F137" s="51">
        <v>2390900.99</v>
      </c>
      <c r="G137" s="54">
        <v>2157657.81</v>
      </c>
      <c r="H137" s="51">
        <v>1706099.18</v>
      </c>
      <c r="I137" s="51">
        <v>2177720.14</v>
      </c>
      <c r="J137" s="54">
        <v>2031694.38</v>
      </c>
      <c r="K137" s="51">
        <v>2146901.28</v>
      </c>
      <c r="L137" s="57">
        <v>1781807.79</v>
      </c>
      <c r="M137" s="51">
        <v>2289221.14</v>
      </c>
      <c r="N137" s="51">
        <v>2163302.69</v>
      </c>
      <c r="O137" s="13">
        <f>SUM(C137:N137)</f>
        <v>27500909.87</v>
      </c>
    </row>
    <row r="138" spans="1:15" ht="15.75">
      <c r="A138" s="31" t="s">
        <v>25</v>
      </c>
      <c r="B138" s="32" t="s">
        <v>8</v>
      </c>
      <c r="C138" s="51">
        <v>104.63626847739025</v>
      </c>
      <c r="D138" s="51">
        <v>114.79213093194025</v>
      </c>
      <c r="E138" s="51">
        <v>100.43606240487061</v>
      </c>
      <c r="F138" s="51">
        <v>90.58905680688602</v>
      </c>
      <c r="G138" s="54">
        <v>87.07255084745762</v>
      </c>
      <c r="H138" s="51">
        <v>66.28201942501943</v>
      </c>
      <c r="I138" s="51">
        <v>85.1503476050831</v>
      </c>
      <c r="J138" s="54">
        <v>87.95213766233765</v>
      </c>
      <c r="K138" s="51">
        <v>85.07970515970516</v>
      </c>
      <c r="L138" s="57">
        <v>74.05684912718206</v>
      </c>
      <c r="M138" s="51">
        <v>94.79569091887862</v>
      </c>
      <c r="N138" s="51">
        <v>92.68649057412169</v>
      </c>
      <c r="O138" s="13">
        <f>SUM(O137/O135/O191)</f>
        <v>90.65389248342572</v>
      </c>
    </row>
    <row r="139" spans="1:15" ht="15.75">
      <c r="A139" s="31" t="s">
        <v>25</v>
      </c>
      <c r="B139" s="32" t="s">
        <v>9</v>
      </c>
      <c r="C139" s="52">
        <v>0.04785999711468444</v>
      </c>
      <c r="D139" s="52">
        <v>0.05344713214237141</v>
      </c>
      <c r="E139" s="52">
        <v>0.049226498454862384</v>
      </c>
      <c r="F139" s="52">
        <v>0.050510562098834894</v>
      </c>
      <c r="G139" s="55">
        <v>0.04805305832172331</v>
      </c>
      <c r="H139" s="52">
        <v>0.046428951193136996</v>
      </c>
      <c r="I139" s="52">
        <v>0.050325746017920024</v>
      </c>
      <c r="J139" s="55">
        <v>0.04682741659059772</v>
      </c>
      <c r="K139" s="52">
        <v>0.045746158157136244</v>
      </c>
      <c r="L139" s="58">
        <v>0.04354972958737557</v>
      </c>
      <c r="M139" s="52">
        <v>0.046790900698286404</v>
      </c>
      <c r="N139" s="52">
        <v>0.04932355676035211</v>
      </c>
      <c r="O139" s="18">
        <f>SUM(O137/O136)</f>
        <v>0.04835499172033389</v>
      </c>
    </row>
    <row r="140" spans="2:15" ht="15.75">
      <c r="B140" s="33"/>
      <c r="C140" s="12"/>
      <c r="D140" s="12"/>
      <c r="E140" s="12"/>
      <c r="F140" s="12"/>
      <c r="G140" s="12"/>
      <c r="H140" s="12"/>
      <c r="I140" s="12"/>
      <c r="J140" s="12"/>
      <c r="K140" s="12"/>
      <c r="L140" s="59"/>
      <c r="M140" s="12"/>
      <c r="N140" s="12"/>
      <c r="O140" s="21"/>
    </row>
    <row r="141" spans="1:15" ht="15.75">
      <c r="A141" s="31" t="s">
        <v>25</v>
      </c>
      <c r="B141" s="10" t="s">
        <v>42</v>
      </c>
      <c r="C141" s="50">
        <v>16</v>
      </c>
      <c r="D141" s="50">
        <v>16</v>
      </c>
      <c r="E141" s="50">
        <v>16</v>
      </c>
      <c r="F141" s="50">
        <v>16</v>
      </c>
      <c r="G141" s="53">
        <v>14</v>
      </c>
      <c r="H141" s="50">
        <v>12</v>
      </c>
      <c r="I141" s="50">
        <v>12</v>
      </c>
      <c r="J141" s="53">
        <v>12</v>
      </c>
      <c r="K141" s="50">
        <v>12</v>
      </c>
      <c r="L141" s="56">
        <v>12</v>
      </c>
      <c r="M141" s="50">
        <v>12</v>
      </c>
      <c r="N141" s="50">
        <v>12</v>
      </c>
      <c r="O141" s="11">
        <f>SUM(C141:N141)</f>
        <v>162</v>
      </c>
    </row>
    <row r="142" spans="1:15" ht="15.75">
      <c r="A142" s="31" t="s">
        <v>25</v>
      </c>
      <c r="B142" s="32" t="s">
        <v>7</v>
      </c>
      <c r="C142" s="51">
        <v>1019548</v>
      </c>
      <c r="D142" s="51">
        <v>955412</v>
      </c>
      <c r="E142" s="51">
        <v>745086</v>
      </c>
      <c r="F142" s="51">
        <v>759530</v>
      </c>
      <c r="G142" s="54">
        <v>496604</v>
      </c>
      <c r="H142" s="51">
        <v>516138</v>
      </c>
      <c r="I142" s="51">
        <v>829996</v>
      </c>
      <c r="J142" s="54">
        <v>541046</v>
      </c>
      <c r="K142" s="51">
        <v>612556</v>
      </c>
      <c r="L142" s="57">
        <v>436826</v>
      </c>
      <c r="M142" s="51">
        <v>701882</v>
      </c>
      <c r="N142" s="51">
        <v>628752</v>
      </c>
      <c r="O142" s="13">
        <f>SUM(C142:N142)</f>
        <v>8243376</v>
      </c>
    </row>
    <row r="143" spans="1:15" ht="15.75">
      <c r="A143" s="31" t="s">
        <v>25</v>
      </c>
      <c r="B143" s="32" t="s">
        <v>0</v>
      </c>
      <c r="C143" s="51">
        <v>77656</v>
      </c>
      <c r="D143" s="51">
        <v>83842</v>
      </c>
      <c r="E143" s="51">
        <v>66654</v>
      </c>
      <c r="F143" s="51">
        <v>59022</v>
      </c>
      <c r="G143" s="54">
        <v>16104</v>
      </c>
      <c r="H143" s="51">
        <v>20060</v>
      </c>
      <c r="I143" s="51">
        <v>58875</v>
      </c>
      <c r="J143" s="54">
        <v>45170</v>
      </c>
      <c r="K143" s="51">
        <v>51810</v>
      </c>
      <c r="L143" s="57">
        <v>31022</v>
      </c>
      <c r="M143" s="51">
        <v>33459</v>
      </c>
      <c r="N143" s="51">
        <v>47440</v>
      </c>
      <c r="O143" s="13">
        <f>SUM(C143:N143)</f>
        <v>591114</v>
      </c>
    </row>
    <row r="144" spans="1:15" ht="15.75">
      <c r="A144" s="31" t="s">
        <v>25</v>
      </c>
      <c r="B144" s="32" t="s">
        <v>8</v>
      </c>
      <c r="C144" s="51">
        <v>156.56451612903226</v>
      </c>
      <c r="D144" s="51">
        <v>169.03629032258064</v>
      </c>
      <c r="E144" s="51">
        <v>138.8625</v>
      </c>
      <c r="F144" s="51">
        <v>119.2221958174905</v>
      </c>
      <c r="G144" s="54">
        <v>38.34285714285715</v>
      </c>
      <c r="H144" s="51">
        <v>54.033670033670035</v>
      </c>
      <c r="I144" s="51">
        <v>158.26612903225808</v>
      </c>
      <c r="J144" s="54">
        <v>134.43452380952382</v>
      </c>
      <c r="K144" s="51">
        <v>139.2741935483871</v>
      </c>
      <c r="L144" s="57">
        <v>86.1722222222222</v>
      </c>
      <c r="M144" s="51">
        <v>89.94354838709678</v>
      </c>
      <c r="N144" s="51">
        <v>131.77777777777774</v>
      </c>
      <c r="O144" s="3">
        <f>(O143/O191)/O141</f>
        <v>120.02802144249512</v>
      </c>
    </row>
    <row r="145" spans="1:15" ht="15.75">
      <c r="A145" s="31" t="s">
        <v>25</v>
      </c>
      <c r="B145" s="32" t="s">
        <v>9</v>
      </c>
      <c r="C145" s="52">
        <v>0.07616708580665159</v>
      </c>
      <c r="D145" s="52">
        <v>0.08775481153680298</v>
      </c>
      <c r="E145" s="52">
        <v>0.0894581296655688</v>
      </c>
      <c r="F145" s="52">
        <v>0.0777085829394494</v>
      </c>
      <c r="G145" s="55">
        <v>0.032428252692286004</v>
      </c>
      <c r="H145" s="52">
        <v>0.03886557471063941</v>
      </c>
      <c r="I145" s="52">
        <v>0.07093407679073152</v>
      </c>
      <c r="J145" s="55">
        <v>0.08348643183758866</v>
      </c>
      <c r="K145" s="52">
        <v>0.08458002207145142</v>
      </c>
      <c r="L145" s="58">
        <v>0.07101683507849807</v>
      </c>
      <c r="M145" s="52">
        <v>0.047670406136644056</v>
      </c>
      <c r="N145" s="52">
        <v>0.07545105224317378</v>
      </c>
      <c r="O145" s="4">
        <f>(O143/O142)</f>
        <v>0.07170775662786703</v>
      </c>
    </row>
    <row r="146" spans="2:15" ht="15.75">
      <c r="B146" s="33"/>
      <c r="C146" s="12"/>
      <c r="D146" s="12"/>
      <c r="E146" s="12"/>
      <c r="F146" s="12"/>
      <c r="G146" s="12"/>
      <c r="H146" s="12"/>
      <c r="I146" s="12"/>
      <c r="J146" s="12"/>
      <c r="K146" s="12"/>
      <c r="L146" s="59"/>
      <c r="M146" s="12"/>
      <c r="N146" s="12"/>
      <c r="O146" s="21"/>
    </row>
    <row r="147" spans="1:15" ht="15.75">
      <c r="A147" s="31" t="s">
        <v>25</v>
      </c>
      <c r="B147" s="10" t="s">
        <v>15</v>
      </c>
      <c r="C147" s="50">
        <v>44</v>
      </c>
      <c r="D147" s="50">
        <v>45</v>
      </c>
      <c r="E147" s="50">
        <v>46</v>
      </c>
      <c r="F147" s="50">
        <v>49</v>
      </c>
      <c r="G147" s="53">
        <v>49</v>
      </c>
      <c r="H147" s="50">
        <v>48</v>
      </c>
      <c r="I147" s="50">
        <v>48</v>
      </c>
      <c r="J147" s="53">
        <v>48</v>
      </c>
      <c r="K147" s="50">
        <v>48</v>
      </c>
      <c r="L147" s="56">
        <v>48</v>
      </c>
      <c r="M147" s="50">
        <v>47</v>
      </c>
      <c r="N147" s="50">
        <v>47</v>
      </c>
      <c r="O147" s="11">
        <f>SUM(C147:N147)</f>
        <v>567</v>
      </c>
    </row>
    <row r="148" spans="1:15" ht="15.75">
      <c r="A148" s="31" t="s">
        <v>25</v>
      </c>
      <c r="B148" s="32" t="s">
        <v>7</v>
      </c>
      <c r="C148" s="51">
        <v>5020695</v>
      </c>
      <c r="D148" s="51">
        <v>5113025</v>
      </c>
      <c r="E148" s="51">
        <v>4802485</v>
      </c>
      <c r="F148" s="51">
        <v>4103405</v>
      </c>
      <c r="G148" s="54">
        <v>4158345</v>
      </c>
      <c r="H148" s="51">
        <v>3515855</v>
      </c>
      <c r="I148" s="51">
        <v>4502720</v>
      </c>
      <c r="J148" s="54">
        <v>4415865</v>
      </c>
      <c r="K148" s="51">
        <v>4837825</v>
      </c>
      <c r="L148" s="57">
        <v>4246915</v>
      </c>
      <c r="M148" s="51">
        <v>5304345</v>
      </c>
      <c r="N148" s="51">
        <v>5583704.99</v>
      </c>
      <c r="O148" s="13">
        <f>SUM(C148:N148)</f>
        <v>55605184.99</v>
      </c>
    </row>
    <row r="149" spans="1:15" ht="15.75">
      <c r="A149" s="31" t="s">
        <v>25</v>
      </c>
      <c r="B149" s="32" t="s">
        <v>0</v>
      </c>
      <c r="C149" s="51">
        <v>271357.63</v>
      </c>
      <c r="D149" s="51">
        <v>252701.28</v>
      </c>
      <c r="E149" s="51">
        <v>195280.8</v>
      </c>
      <c r="F149" s="51">
        <v>168065.8</v>
      </c>
      <c r="G149" s="54">
        <v>259513.69</v>
      </c>
      <c r="H149" s="51">
        <v>184505.83</v>
      </c>
      <c r="I149" s="51">
        <v>215185.13</v>
      </c>
      <c r="J149" s="54">
        <v>223827.47</v>
      </c>
      <c r="K149" s="51">
        <v>215346.51</v>
      </c>
      <c r="L149" s="57">
        <v>298264.94</v>
      </c>
      <c r="M149" s="51">
        <v>200236.56</v>
      </c>
      <c r="N149" s="51">
        <v>349981.51</v>
      </c>
      <c r="O149" s="13">
        <f>SUM(C149:N149)</f>
        <v>2834267.1500000004</v>
      </c>
    </row>
    <row r="150" spans="1:15" ht="15.75">
      <c r="A150" s="31" t="s">
        <v>25</v>
      </c>
      <c r="B150" s="32" t="s">
        <v>8</v>
      </c>
      <c r="C150" s="51">
        <v>198.9425439882698</v>
      </c>
      <c r="D150" s="51">
        <v>181.14787096774194</v>
      </c>
      <c r="E150" s="51">
        <v>141.5078260869565</v>
      </c>
      <c r="F150" s="51">
        <v>110.85274307441608</v>
      </c>
      <c r="G150" s="54">
        <v>176.539925170068</v>
      </c>
      <c r="H150" s="51">
        <v>124.24635016835015</v>
      </c>
      <c r="I150" s="51">
        <v>144.6136626344086</v>
      </c>
      <c r="J150" s="54">
        <v>166.5382961309524</v>
      </c>
      <c r="K150" s="51">
        <v>144.72211693548385</v>
      </c>
      <c r="L150" s="57">
        <v>207.12843055555552</v>
      </c>
      <c r="M150" s="51">
        <v>137.4307206588881</v>
      </c>
      <c r="N150" s="51">
        <v>248.21383687943265</v>
      </c>
      <c r="O150" s="13">
        <f>SUM(O149/O147/O191)</f>
        <v>164.4311676181194</v>
      </c>
    </row>
    <row r="151" spans="1:15" ht="15.75">
      <c r="A151" s="31" t="s">
        <v>25</v>
      </c>
      <c r="B151" s="32" t="s">
        <v>9</v>
      </c>
      <c r="C151" s="52">
        <v>0.05404782206447514</v>
      </c>
      <c r="D151" s="52">
        <v>0.04942304799996088</v>
      </c>
      <c r="E151" s="52">
        <v>0.04066244871144835</v>
      </c>
      <c r="F151" s="52">
        <v>0.0409576437129652</v>
      </c>
      <c r="G151" s="55">
        <v>0.06240792671122766</v>
      </c>
      <c r="H151" s="52">
        <v>0.05247822506900881</v>
      </c>
      <c r="I151" s="52">
        <v>0.047790031358823114</v>
      </c>
      <c r="J151" s="55">
        <v>0.05068711792593297</v>
      </c>
      <c r="K151" s="52">
        <v>0.0445130838755019</v>
      </c>
      <c r="L151" s="58">
        <v>0.07023096530069474</v>
      </c>
      <c r="M151" s="52">
        <v>0.03774953552229352</v>
      </c>
      <c r="N151" s="52">
        <v>0.06267908326582275</v>
      </c>
      <c r="O151" s="18">
        <f>SUM(O149/O148)</f>
        <v>0.05097127454048958</v>
      </c>
    </row>
    <row r="152" spans="2:15" ht="15.75">
      <c r="B152" s="33"/>
      <c r="C152" s="12"/>
      <c r="D152" s="12"/>
      <c r="E152" s="12"/>
      <c r="F152" s="12"/>
      <c r="G152" s="12"/>
      <c r="H152" s="12"/>
      <c r="I152" s="12"/>
      <c r="J152" s="12"/>
      <c r="K152" s="12"/>
      <c r="L152" s="59"/>
      <c r="M152" s="12"/>
      <c r="N152" s="12"/>
      <c r="O152" s="21"/>
    </row>
    <row r="153" spans="1:15" ht="15.75">
      <c r="A153" s="31" t="s">
        <v>25</v>
      </c>
      <c r="B153" s="10" t="s">
        <v>43</v>
      </c>
      <c r="C153" s="50">
        <v>710</v>
      </c>
      <c r="D153" s="50">
        <v>711</v>
      </c>
      <c r="E153" s="50">
        <v>698</v>
      </c>
      <c r="F153" s="50">
        <v>676</v>
      </c>
      <c r="G153" s="53">
        <v>577</v>
      </c>
      <c r="H153" s="50">
        <v>575</v>
      </c>
      <c r="I153" s="50">
        <v>561</v>
      </c>
      <c r="J153" s="53">
        <v>551</v>
      </c>
      <c r="K153" s="50">
        <v>541</v>
      </c>
      <c r="L153" s="56">
        <v>532</v>
      </c>
      <c r="M153" s="50">
        <v>528</v>
      </c>
      <c r="N153" s="50">
        <v>505</v>
      </c>
      <c r="O153" s="11">
        <f>SUM(C153:N153)</f>
        <v>7165</v>
      </c>
    </row>
    <row r="154" spans="1:15" ht="15.75">
      <c r="A154" s="31" t="s">
        <v>25</v>
      </c>
      <c r="B154" s="32" t="s">
        <v>7</v>
      </c>
      <c r="C154" s="51">
        <v>27731303.99</v>
      </c>
      <c r="D154" s="51">
        <v>27140880.68</v>
      </c>
      <c r="E154" s="51">
        <v>25597740.16</v>
      </c>
      <c r="F154" s="51">
        <v>22377789.05</v>
      </c>
      <c r="G154" s="54">
        <v>19838905.26</v>
      </c>
      <c r="H154" s="51">
        <v>17035214.21</v>
      </c>
      <c r="I154" s="51">
        <v>18817867.5</v>
      </c>
      <c r="J154" s="54">
        <v>19379301.09</v>
      </c>
      <c r="K154" s="51">
        <v>20525768.72</v>
      </c>
      <c r="L154" s="57">
        <v>17009848.98</v>
      </c>
      <c r="M154" s="51">
        <v>21007851.65</v>
      </c>
      <c r="N154" s="51">
        <v>21619781.16</v>
      </c>
      <c r="O154" s="13">
        <f>SUM(C154:N154)</f>
        <v>258082252.45</v>
      </c>
    </row>
    <row r="155" spans="1:15" ht="15.75">
      <c r="A155" s="31" t="s">
        <v>25</v>
      </c>
      <c r="B155" s="32" t="s">
        <v>0</v>
      </c>
      <c r="C155" s="51">
        <v>1425278.1</v>
      </c>
      <c r="D155" s="51">
        <v>1507851.66</v>
      </c>
      <c r="E155" s="51">
        <v>1332149.13</v>
      </c>
      <c r="F155" s="51">
        <v>1140108.14</v>
      </c>
      <c r="G155" s="54">
        <v>1079256.37</v>
      </c>
      <c r="H155" s="51">
        <v>839947.37</v>
      </c>
      <c r="I155" s="51">
        <v>1044842.83</v>
      </c>
      <c r="J155" s="54">
        <v>1014308.8</v>
      </c>
      <c r="K155" s="51">
        <v>1139139.38</v>
      </c>
      <c r="L155" s="57">
        <v>786149.76</v>
      </c>
      <c r="M155" s="51">
        <v>799457.57</v>
      </c>
      <c r="N155" s="51">
        <v>1046879.66</v>
      </c>
      <c r="O155" s="13">
        <f>SUM(C155:N155)</f>
        <v>13155368.770000001</v>
      </c>
    </row>
    <row r="156" spans="1:15" ht="15.75">
      <c r="A156" s="31" t="s">
        <v>25</v>
      </c>
      <c r="B156" s="32" t="s">
        <v>8</v>
      </c>
      <c r="C156" s="51">
        <v>64.75593366651522</v>
      </c>
      <c r="D156" s="51">
        <v>68.4112181842929</v>
      </c>
      <c r="E156" s="51">
        <v>63.617436962750716</v>
      </c>
      <c r="F156" s="51">
        <v>54.50828621729251</v>
      </c>
      <c r="G156" s="54">
        <v>62.34872154823801</v>
      </c>
      <c r="H156" s="51">
        <v>47.21706779095302</v>
      </c>
      <c r="I156" s="51">
        <v>60.07951411649704</v>
      </c>
      <c r="J156" s="54">
        <v>65.74467202488982</v>
      </c>
      <c r="K156" s="51">
        <v>67.9231637946455</v>
      </c>
      <c r="L156" s="57">
        <v>49.25750375939849</v>
      </c>
      <c r="M156" s="51">
        <v>48.84271566471163</v>
      </c>
      <c r="N156" s="51">
        <v>69.10096765676568</v>
      </c>
      <c r="O156" s="13">
        <f>SUM(O155/O153/O191)</f>
        <v>60.39670533845081</v>
      </c>
    </row>
    <row r="157" spans="1:15" ht="15.75">
      <c r="A157" s="31" t="s">
        <v>25</v>
      </c>
      <c r="B157" s="32" t="s">
        <v>9</v>
      </c>
      <c r="C157" s="52">
        <v>0.0513960000046864</v>
      </c>
      <c r="D157" s="52">
        <v>0.055556475037714215</v>
      </c>
      <c r="E157" s="52">
        <v>0.05204166936898855</v>
      </c>
      <c r="F157" s="52">
        <v>0.05094820303527707</v>
      </c>
      <c r="G157" s="55">
        <v>0.05440100428202761</v>
      </c>
      <c r="H157" s="52">
        <v>0.049306534079679186</v>
      </c>
      <c r="I157" s="52">
        <v>0.055523976348542156</v>
      </c>
      <c r="J157" s="55">
        <v>0.05233980293145855</v>
      </c>
      <c r="K157" s="52">
        <v>0.05549801303617143</v>
      </c>
      <c r="L157" s="58">
        <v>0.04621732743919989</v>
      </c>
      <c r="M157" s="52">
        <v>0.03805517971657992</v>
      </c>
      <c r="N157" s="52">
        <v>0.04842230604706084</v>
      </c>
      <c r="O157" s="18">
        <f>SUM(O155/O154)</f>
        <v>0.05097355066113537</v>
      </c>
    </row>
    <row r="158" spans="1:15" ht="15.75">
      <c r="A158" s="31"/>
      <c r="B158" s="32"/>
      <c r="C158" s="12"/>
      <c r="D158" s="12"/>
      <c r="E158" s="12"/>
      <c r="F158" s="12"/>
      <c r="G158" s="12"/>
      <c r="H158" s="12"/>
      <c r="I158" s="12"/>
      <c r="J158" s="12"/>
      <c r="K158" s="12"/>
      <c r="L158" s="59"/>
      <c r="M158" s="12"/>
      <c r="N158" s="12"/>
      <c r="O158" s="21"/>
    </row>
    <row r="159" spans="1:15" ht="15.75">
      <c r="A159" s="31" t="s">
        <v>25</v>
      </c>
      <c r="B159" s="10" t="s">
        <v>16</v>
      </c>
      <c r="C159" s="50">
        <v>52</v>
      </c>
      <c r="D159" s="50">
        <v>56</v>
      </c>
      <c r="E159" s="50">
        <v>55</v>
      </c>
      <c r="F159" s="50">
        <v>55</v>
      </c>
      <c r="G159" s="53">
        <v>56</v>
      </c>
      <c r="H159" s="50">
        <v>56</v>
      </c>
      <c r="I159" s="50">
        <v>57</v>
      </c>
      <c r="J159" s="53">
        <v>58</v>
      </c>
      <c r="K159" s="50">
        <v>58</v>
      </c>
      <c r="L159" s="56">
        <v>58</v>
      </c>
      <c r="M159" s="50">
        <v>60</v>
      </c>
      <c r="N159" s="50">
        <v>62</v>
      </c>
      <c r="O159" s="11">
        <f>SUM(C159:N159)</f>
        <v>683</v>
      </c>
    </row>
    <row r="160" spans="1:15" ht="15.75">
      <c r="A160" s="31" t="s">
        <v>25</v>
      </c>
      <c r="B160" s="32" t="s">
        <v>0</v>
      </c>
      <c r="C160" s="51">
        <v>408065.26</v>
      </c>
      <c r="D160" s="51">
        <v>400869.5</v>
      </c>
      <c r="E160" s="51">
        <v>322324.74</v>
      </c>
      <c r="F160" s="51">
        <v>320519.82</v>
      </c>
      <c r="G160" s="54">
        <v>369578.75</v>
      </c>
      <c r="H160" s="51">
        <v>311112.14</v>
      </c>
      <c r="I160" s="51">
        <v>333620.25</v>
      </c>
      <c r="J160" s="54">
        <v>345666</v>
      </c>
      <c r="K160" s="51">
        <v>360762</v>
      </c>
      <c r="L160" s="57">
        <v>281132.75</v>
      </c>
      <c r="M160" s="51">
        <v>420011.25</v>
      </c>
      <c r="N160" s="51">
        <v>380324.72</v>
      </c>
      <c r="O160" s="13">
        <f>SUM(C160:N160)</f>
        <v>4253987.18</v>
      </c>
    </row>
    <row r="161" spans="1:15" ht="15.75">
      <c r="A161" s="31" t="s">
        <v>25</v>
      </c>
      <c r="B161" s="32" t="s">
        <v>8</v>
      </c>
      <c r="C161" s="51">
        <v>253.14222084367248</v>
      </c>
      <c r="D161" s="51">
        <v>230.91561059907832</v>
      </c>
      <c r="E161" s="51">
        <v>195.34832727272726</v>
      </c>
      <c r="F161" s="51">
        <v>188.3455561700657</v>
      </c>
      <c r="G161" s="54">
        <v>219.98735119047618</v>
      </c>
      <c r="H161" s="51">
        <v>179.57410678210678</v>
      </c>
      <c r="I161" s="51">
        <v>188.8060271646859</v>
      </c>
      <c r="J161" s="54">
        <v>212.84852216748772</v>
      </c>
      <c r="K161" s="51">
        <v>200.64627363737483</v>
      </c>
      <c r="L161" s="57">
        <v>161.5705459770115</v>
      </c>
      <c r="M161" s="51">
        <v>225.8125</v>
      </c>
      <c r="N161" s="51">
        <v>204.47565591397853</v>
      </c>
      <c r="O161" s="5">
        <f>SUM(O160/O159/O191)</f>
        <v>204.88109636279572</v>
      </c>
    </row>
    <row r="162" spans="1:18" ht="15.75">
      <c r="A162" s="31"/>
      <c r="B162" s="33"/>
      <c r="C162" s="12"/>
      <c r="D162" s="12"/>
      <c r="E162" s="12"/>
      <c r="F162" s="12"/>
      <c r="G162" s="12"/>
      <c r="H162" s="12"/>
      <c r="I162" s="12"/>
      <c r="J162" s="12"/>
      <c r="K162" s="12"/>
      <c r="L162" s="59"/>
      <c r="M162" s="12"/>
      <c r="N162" s="12"/>
      <c r="O162" s="21"/>
      <c r="Q162" s="9"/>
      <c r="R162" s="9"/>
    </row>
    <row r="163" spans="1:15" ht="15.75">
      <c r="A163" s="31" t="s">
        <v>25</v>
      </c>
      <c r="B163" s="10" t="s">
        <v>17</v>
      </c>
      <c r="C163" s="50">
        <v>16</v>
      </c>
      <c r="D163" s="50">
        <v>20</v>
      </c>
      <c r="E163" s="50">
        <v>20</v>
      </c>
      <c r="F163" s="50">
        <v>20</v>
      </c>
      <c r="G163" s="53">
        <v>20</v>
      </c>
      <c r="H163" s="50">
        <v>20</v>
      </c>
      <c r="I163" s="50">
        <v>21</v>
      </c>
      <c r="J163" s="53">
        <v>21</v>
      </c>
      <c r="K163" s="50">
        <v>21</v>
      </c>
      <c r="L163" s="56">
        <v>21</v>
      </c>
      <c r="M163" s="50">
        <v>23</v>
      </c>
      <c r="N163" s="50">
        <v>25</v>
      </c>
      <c r="O163" s="11">
        <f>SUM(C163:N163)</f>
        <v>248</v>
      </c>
    </row>
    <row r="164" spans="1:15" ht="15.75">
      <c r="A164" s="31" t="s">
        <v>25</v>
      </c>
      <c r="B164" s="10" t="s">
        <v>18</v>
      </c>
      <c r="C164" s="51">
        <v>592496.25</v>
      </c>
      <c r="D164" s="51">
        <v>663516</v>
      </c>
      <c r="E164" s="51">
        <v>503565.25</v>
      </c>
      <c r="F164" s="51">
        <v>484959.1</v>
      </c>
      <c r="G164" s="54">
        <v>486005.75</v>
      </c>
      <c r="H164" s="51">
        <v>425889.5</v>
      </c>
      <c r="I164" s="51">
        <v>462983</v>
      </c>
      <c r="J164" s="54">
        <v>517305.25</v>
      </c>
      <c r="K164" s="51">
        <v>531603.5</v>
      </c>
      <c r="L164" s="57">
        <v>427972.25</v>
      </c>
      <c r="M164" s="51">
        <v>631772.75</v>
      </c>
      <c r="N164" s="51">
        <v>606572</v>
      </c>
      <c r="O164" s="13">
        <f>SUM(C164:N164)</f>
        <v>6334640.6</v>
      </c>
    </row>
    <row r="165" spans="1:15" ht="15.75">
      <c r="A165" s="31" t="s">
        <v>25</v>
      </c>
      <c r="B165" s="32" t="s">
        <v>0</v>
      </c>
      <c r="C165" s="51">
        <v>110285.75</v>
      </c>
      <c r="D165" s="51">
        <v>93423</v>
      </c>
      <c r="E165" s="51">
        <v>84739.25</v>
      </c>
      <c r="F165" s="51">
        <v>86889.1</v>
      </c>
      <c r="G165" s="54">
        <v>93744.75</v>
      </c>
      <c r="H165" s="51">
        <v>91161.5</v>
      </c>
      <c r="I165" s="51">
        <v>84718.5</v>
      </c>
      <c r="J165" s="54">
        <v>92777.25</v>
      </c>
      <c r="K165" s="51">
        <v>107240.5</v>
      </c>
      <c r="L165" s="57">
        <v>79361.75</v>
      </c>
      <c r="M165" s="51">
        <v>106180.25</v>
      </c>
      <c r="N165" s="51">
        <v>86203.75</v>
      </c>
      <c r="O165" s="13">
        <f>SUM(C165:N165)</f>
        <v>1116725.35</v>
      </c>
    </row>
    <row r="166" spans="1:15" ht="15.75">
      <c r="A166" s="31" t="s">
        <v>25</v>
      </c>
      <c r="B166" s="32" t="s">
        <v>8</v>
      </c>
      <c r="C166" s="51">
        <v>222.35030241935485</v>
      </c>
      <c r="D166" s="51">
        <v>150.68225806451613</v>
      </c>
      <c r="E166" s="51">
        <v>141.23208333333335</v>
      </c>
      <c r="F166" s="51">
        <v>140.41014258555134</v>
      </c>
      <c r="G166" s="54">
        <v>156.24125</v>
      </c>
      <c r="H166" s="51">
        <v>147.33171717171717</v>
      </c>
      <c r="I166" s="51">
        <v>130.13594470046084</v>
      </c>
      <c r="J166" s="54">
        <v>157.7844387755102</v>
      </c>
      <c r="K166" s="51">
        <v>164.73195084485408</v>
      </c>
      <c r="L166" s="57">
        <v>125.97103174603177</v>
      </c>
      <c r="M166" s="51">
        <v>148.92040673211784</v>
      </c>
      <c r="N166" s="51">
        <v>114.93833333333333</v>
      </c>
      <c r="O166" s="13">
        <f>SUM(O165/O163/O191)</f>
        <v>148.12252626273346</v>
      </c>
    </row>
    <row r="167" spans="1:15" ht="15.75">
      <c r="A167" s="31" t="s">
        <v>25</v>
      </c>
      <c r="B167" s="32" t="s">
        <v>9</v>
      </c>
      <c r="C167" s="52">
        <v>0.18613746500505282</v>
      </c>
      <c r="D167" s="52">
        <v>0.14079992042392347</v>
      </c>
      <c r="E167" s="52">
        <v>0.16827858951744584</v>
      </c>
      <c r="F167" s="52">
        <v>0.17916789271507638</v>
      </c>
      <c r="G167" s="55">
        <v>0.1928881499858798</v>
      </c>
      <c r="H167" s="52">
        <v>0.21404965372473372</v>
      </c>
      <c r="I167" s="52">
        <v>0.18298404045072927</v>
      </c>
      <c r="J167" s="55">
        <v>0.17934720360947426</v>
      </c>
      <c r="K167" s="52">
        <v>0.20173023691529493</v>
      </c>
      <c r="L167" s="58">
        <v>0.18543667258800073</v>
      </c>
      <c r="M167" s="52">
        <v>0.16806715705924322</v>
      </c>
      <c r="N167" s="52">
        <v>0.1421162697915499</v>
      </c>
      <c r="O167" s="18">
        <f>SUM(O165/O164)</f>
        <v>0.1762886674265309</v>
      </c>
    </row>
    <row r="168" spans="2:15" ht="15.75">
      <c r="B168" s="33"/>
      <c r="C168" s="12"/>
      <c r="D168" s="12"/>
      <c r="E168" s="12"/>
      <c r="F168" s="12"/>
      <c r="G168" s="12"/>
      <c r="H168" s="12"/>
      <c r="I168" s="12"/>
      <c r="J168" s="12"/>
      <c r="K168" s="12"/>
      <c r="L168" s="59"/>
      <c r="M168" s="12"/>
      <c r="N168" s="12"/>
      <c r="O168" s="21"/>
    </row>
    <row r="169" spans="1:15" ht="15.75">
      <c r="A169" s="31" t="s">
        <v>25</v>
      </c>
      <c r="B169" s="10" t="s">
        <v>19</v>
      </c>
      <c r="C169" s="50">
        <v>36</v>
      </c>
      <c r="D169" s="50">
        <v>36</v>
      </c>
      <c r="E169" s="50">
        <v>35</v>
      </c>
      <c r="F169" s="50">
        <v>35</v>
      </c>
      <c r="G169" s="53">
        <v>36</v>
      </c>
      <c r="H169" s="50">
        <v>36</v>
      </c>
      <c r="I169" s="50">
        <v>36</v>
      </c>
      <c r="J169" s="53">
        <v>37</v>
      </c>
      <c r="K169" s="50">
        <v>37</v>
      </c>
      <c r="L169" s="56">
        <v>37</v>
      </c>
      <c r="M169" s="50">
        <v>37</v>
      </c>
      <c r="N169" s="50">
        <v>37</v>
      </c>
      <c r="O169" s="11">
        <f>SUM(C169:N169)</f>
        <v>435</v>
      </c>
    </row>
    <row r="170" spans="1:15" ht="15.75">
      <c r="A170" s="31" t="s">
        <v>25</v>
      </c>
      <c r="B170" s="32" t="s">
        <v>29</v>
      </c>
      <c r="C170" s="51">
        <v>418001</v>
      </c>
      <c r="D170" s="51">
        <v>519746.5</v>
      </c>
      <c r="E170" s="51">
        <v>343006.5</v>
      </c>
      <c r="F170" s="51">
        <v>342196</v>
      </c>
      <c r="G170" s="54">
        <v>356690.5</v>
      </c>
      <c r="H170" s="51">
        <v>301293</v>
      </c>
      <c r="I170" s="51">
        <v>298041.25</v>
      </c>
      <c r="J170" s="54">
        <v>356009.5</v>
      </c>
      <c r="K170" s="51">
        <v>389611.5</v>
      </c>
      <c r="L170" s="57">
        <v>294197</v>
      </c>
      <c r="M170" s="51">
        <v>436675.5</v>
      </c>
      <c r="N170" s="51">
        <v>364042.75</v>
      </c>
      <c r="O170" s="13">
        <f>SUM(C170:N170)</f>
        <v>4419511</v>
      </c>
    </row>
    <row r="171" spans="1:15" ht="15.75">
      <c r="A171" s="31" t="s">
        <v>25</v>
      </c>
      <c r="B171" s="32" t="s">
        <v>0</v>
      </c>
      <c r="C171" s="51">
        <v>297779.51</v>
      </c>
      <c r="D171" s="51">
        <v>307446.5</v>
      </c>
      <c r="E171" s="51">
        <v>237585.49</v>
      </c>
      <c r="F171" s="51">
        <v>233630.72</v>
      </c>
      <c r="G171" s="54">
        <v>275834</v>
      </c>
      <c r="H171" s="51">
        <v>219950.64</v>
      </c>
      <c r="I171" s="51">
        <v>248901.75</v>
      </c>
      <c r="J171" s="54">
        <v>252888.75</v>
      </c>
      <c r="K171" s="51">
        <v>253521.5</v>
      </c>
      <c r="L171" s="57">
        <v>201771</v>
      </c>
      <c r="M171" s="51">
        <v>313831</v>
      </c>
      <c r="N171" s="51">
        <v>294120.97</v>
      </c>
      <c r="O171" s="13">
        <f>SUM(C171:N171)</f>
        <v>3137261.83</v>
      </c>
    </row>
    <row r="172" spans="1:15" ht="15.75">
      <c r="A172" s="31" t="s">
        <v>25</v>
      </c>
      <c r="B172" s="32" t="s">
        <v>8</v>
      </c>
      <c r="C172" s="51">
        <v>266.8275179211469</v>
      </c>
      <c r="D172" s="51">
        <v>275.4896953405018</v>
      </c>
      <c r="E172" s="51">
        <v>226.27189523809523</v>
      </c>
      <c r="F172" s="51">
        <v>215.73722107550245</v>
      </c>
      <c r="G172" s="54">
        <v>255.40185185185183</v>
      </c>
      <c r="H172" s="51">
        <v>197.48654545454545</v>
      </c>
      <c r="I172" s="51">
        <v>223.03024193548387</v>
      </c>
      <c r="J172" s="54">
        <v>244.10111003861005</v>
      </c>
      <c r="K172" s="51">
        <v>221.03007846556233</v>
      </c>
      <c r="L172" s="57">
        <v>181.77567567567567</v>
      </c>
      <c r="M172" s="51">
        <v>273.61028770706184</v>
      </c>
      <c r="N172" s="51">
        <v>264.9738468468468</v>
      </c>
      <c r="O172" s="3">
        <f>(O171/O169)/O191</f>
        <v>237.24000529340594</v>
      </c>
    </row>
    <row r="173" spans="1:15" ht="15.75">
      <c r="A173" s="31" t="s">
        <v>25</v>
      </c>
      <c r="B173" s="32" t="s">
        <v>9</v>
      </c>
      <c r="C173" s="52">
        <v>0.189164619223399</v>
      </c>
      <c r="D173" s="52">
        <v>0.17319019945300262</v>
      </c>
      <c r="E173" s="52">
        <v>0.15359691434418882</v>
      </c>
      <c r="F173" s="52">
        <v>0.15301236718138145</v>
      </c>
      <c r="G173" s="55">
        <v>0.22707781676271163</v>
      </c>
      <c r="H173" s="52">
        <v>0.16312572811183798</v>
      </c>
      <c r="I173" s="52">
        <v>0.22585883665432216</v>
      </c>
      <c r="J173" s="55">
        <v>0.1849065825490612</v>
      </c>
      <c r="K173" s="52">
        <v>0.18385494268008004</v>
      </c>
      <c r="L173" s="58">
        <v>0.14301471462999282</v>
      </c>
      <c r="M173" s="52">
        <v>0.19660136646090748</v>
      </c>
      <c r="N173" s="52">
        <v>0.1882374254122627</v>
      </c>
      <c r="O173" s="4">
        <f>O183</f>
        <v>0.18226084741049406</v>
      </c>
    </row>
    <row r="174" spans="2:15" ht="15.75">
      <c r="B174" s="33"/>
      <c r="C174" s="12"/>
      <c r="D174" s="12"/>
      <c r="E174" s="12"/>
      <c r="F174" s="12"/>
      <c r="G174" s="12"/>
      <c r="H174" s="12"/>
      <c r="I174" s="12"/>
      <c r="J174" s="12"/>
      <c r="K174" s="12"/>
      <c r="L174" s="59"/>
      <c r="M174" s="12"/>
      <c r="N174" s="12"/>
      <c r="O174" s="21"/>
    </row>
    <row r="175" spans="1:15" ht="15.75">
      <c r="A175" s="31" t="s">
        <v>25</v>
      </c>
      <c r="B175" s="32" t="s">
        <v>39</v>
      </c>
      <c r="C175" s="50">
        <v>24</v>
      </c>
      <c r="D175" s="50">
        <v>24</v>
      </c>
      <c r="E175" s="50">
        <v>23</v>
      </c>
      <c r="F175" s="50">
        <v>23</v>
      </c>
      <c r="G175" s="53">
        <v>24</v>
      </c>
      <c r="H175" s="50">
        <v>24</v>
      </c>
      <c r="I175" s="50">
        <v>24</v>
      </c>
      <c r="J175" s="53">
        <v>26</v>
      </c>
      <c r="K175" s="50">
        <v>26</v>
      </c>
      <c r="L175" s="56">
        <v>26</v>
      </c>
      <c r="M175" s="50">
        <v>26</v>
      </c>
      <c r="N175" s="50">
        <v>25</v>
      </c>
      <c r="O175" s="22">
        <f>SUM(C175:N175)</f>
        <v>295</v>
      </c>
    </row>
    <row r="176" spans="1:15" ht="15.75">
      <c r="A176" s="31" t="s">
        <v>25</v>
      </c>
      <c r="B176" s="36" t="s">
        <v>0</v>
      </c>
      <c r="C176" s="51">
        <v>218708.51</v>
      </c>
      <c r="D176" s="51">
        <v>217431.5</v>
      </c>
      <c r="E176" s="51">
        <v>184900.75</v>
      </c>
      <c r="F176" s="51">
        <v>181270.5</v>
      </c>
      <c r="G176" s="54">
        <v>194837.5</v>
      </c>
      <c r="H176" s="51">
        <v>170802</v>
      </c>
      <c r="I176" s="51">
        <v>181586.5</v>
      </c>
      <c r="J176" s="54">
        <v>187060.25</v>
      </c>
      <c r="K176" s="51">
        <v>181889.5</v>
      </c>
      <c r="L176" s="57">
        <v>159696.5</v>
      </c>
      <c r="M176" s="51">
        <v>227980</v>
      </c>
      <c r="N176" s="51">
        <v>225594.5</v>
      </c>
      <c r="O176" s="45">
        <f>SUM(C176:N176)</f>
        <v>2331758.01</v>
      </c>
    </row>
    <row r="177" spans="1:15" ht="15.75">
      <c r="A177" s="31" t="s">
        <v>25</v>
      </c>
      <c r="B177" s="36" t="s">
        <v>8</v>
      </c>
      <c r="C177" s="51">
        <v>293.9630510752688</v>
      </c>
      <c r="D177" s="51">
        <v>292.2466397849463</v>
      </c>
      <c r="E177" s="51">
        <v>267.9721014492754</v>
      </c>
      <c r="F177" s="51">
        <v>254.71966440734005</v>
      </c>
      <c r="G177" s="54">
        <v>270.60763888888886</v>
      </c>
      <c r="H177" s="51">
        <v>230.03636363636363</v>
      </c>
      <c r="I177" s="51">
        <v>244.067876344086</v>
      </c>
      <c r="J177" s="54">
        <v>256.9508928571429</v>
      </c>
      <c r="K177" s="51">
        <v>225.66935483870967</v>
      </c>
      <c r="L177" s="57">
        <v>204.73910256410258</v>
      </c>
      <c r="M177" s="51">
        <v>282.85359801488835</v>
      </c>
      <c r="N177" s="51">
        <v>300.79266666666666</v>
      </c>
      <c r="O177" s="7">
        <f>(O176/O191)/O175</f>
        <v>260.008698706512</v>
      </c>
    </row>
    <row r="178" spans="2:15" ht="15.75">
      <c r="B178" s="32"/>
      <c r="C178" s="12"/>
      <c r="D178" s="12"/>
      <c r="E178" s="12"/>
      <c r="F178" s="12"/>
      <c r="G178" s="12"/>
      <c r="H178" s="12"/>
      <c r="I178" s="12"/>
      <c r="J178" s="12"/>
      <c r="K178" s="12"/>
      <c r="L178" s="59"/>
      <c r="M178" s="12"/>
      <c r="N178" s="12"/>
      <c r="O178" s="21"/>
    </row>
    <row r="179" spans="1:15" ht="15.75">
      <c r="A179" s="31" t="s">
        <v>25</v>
      </c>
      <c r="B179" s="32" t="s">
        <v>40</v>
      </c>
      <c r="C179" s="50">
        <v>12</v>
      </c>
      <c r="D179" s="50">
        <v>12</v>
      </c>
      <c r="E179" s="50">
        <v>12</v>
      </c>
      <c r="F179" s="50">
        <v>12</v>
      </c>
      <c r="G179" s="53">
        <v>12</v>
      </c>
      <c r="H179" s="50">
        <v>12</v>
      </c>
      <c r="I179" s="50">
        <v>12</v>
      </c>
      <c r="J179" s="53">
        <v>11</v>
      </c>
      <c r="K179" s="50">
        <v>11</v>
      </c>
      <c r="L179" s="56">
        <v>11</v>
      </c>
      <c r="M179" s="50">
        <v>11</v>
      </c>
      <c r="N179" s="50">
        <v>12</v>
      </c>
      <c r="O179" s="22">
        <f>SUM(C179:N179)</f>
        <v>140</v>
      </c>
    </row>
    <row r="180" spans="1:15" ht="15.75">
      <c r="A180" s="31" t="s">
        <v>25</v>
      </c>
      <c r="B180" s="36" t="s">
        <v>41</v>
      </c>
      <c r="C180" s="51">
        <v>418001</v>
      </c>
      <c r="D180" s="51">
        <v>519746.5</v>
      </c>
      <c r="E180" s="51">
        <v>343006.5</v>
      </c>
      <c r="F180" s="51">
        <v>342196</v>
      </c>
      <c r="G180" s="54">
        <v>356690.5</v>
      </c>
      <c r="H180" s="51">
        <v>301293</v>
      </c>
      <c r="I180" s="51">
        <v>298041.25</v>
      </c>
      <c r="J180" s="54">
        <v>356009.5</v>
      </c>
      <c r="K180" s="51">
        <v>389611.5</v>
      </c>
      <c r="L180" s="57">
        <v>294197</v>
      </c>
      <c r="M180" s="51">
        <v>436675.5</v>
      </c>
      <c r="N180" s="51">
        <v>364042.75</v>
      </c>
      <c r="O180" s="45">
        <f>SUM(C180:N180)</f>
        <v>4419511</v>
      </c>
    </row>
    <row r="181" spans="1:15" ht="15.75">
      <c r="A181" s="31" t="s">
        <v>25</v>
      </c>
      <c r="B181" s="36" t="s">
        <v>0</v>
      </c>
      <c r="C181" s="51">
        <v>79071</v>
      </c>
      <c r="D181" s="51">
        <v>90015</v>
      </c>
      <c r="E181" s="51">
        <v>52684.74</v>
      </c>
      <c r="F181" s="51">
        <v>52360.22</v>
      </c>
      <c r="G181" s="54">
        <v>80996.5</v>
      </c>
      <c r="H181" s="51">
        <v>49148.64</v>
      </c>
      <c r="I181" s="51">
        <v>67315.25</v>
      </c>
      <c r="J181" s="54">
        <v>65828.5</v>
      </c>
      <c r="K181" s="51">
        <v>71632</v>
      </c>
      <c r="L181" s="57">
        <v>42074.5</v>
      </c>
      <c r="M181" s="51">
        <v>85851</v>
      </c>
      <c r="N181" s="51">
        <v>68526.47</v>
      </c>
      <c r="O181" s="45">
        <f>SUM(C181:N181)</f>
        <v>805503.82</v>
      </c>
    </row>
    <row r="182" spans="1:15" ht="15.75">
      <c r="A182" s="31" t="s">
        <v>25</v>
      </c>
      <c r="B182" s="32" t="s">
        <v>8</v>
      </c>
      <c r="C182" s="51">
        <v>212.55645161290323</v>
      </c>
      <c r="D182" s="51">
        <v>241.97580645161293</v>
      </c>
      <c r="E182" s="51">
        <v>146.3465</v>
      </c>
      <c r="F182" s="51">
        <v>141.02087135614704</v>
      </c>
      <c r="G182" s="54">
        <v>224.9902777777778</v>
      </c>
      <c r="H182" s="51">
        <v>132.38690909090909</v>
      </c>
      <c r="I182" s="51">
        <v>180.95497311827955</v>
      </c>
      <c r="J182" s="54">
        <v>213.7288961038961</v>
      </c>
      <c r="K182" s="51">
        <v>210.06451612903228</v>
      </c>
      <c r="L182" s="57">
        <v>127.49848484848484</v>
      </c>
      <c r="M182" s="51">
        <v>251.7624633431085</v>
      </c>
      <c r="N182" s="51">
        <v>190.35130555555554</v>
      </c>
      <c r="O182" s="3">
        <f>(O181/O191)/O179</f>
        <v>189.26311560150376</v>
      </c>
    </row>
    <row r="183" spans="1:15" ht="15.75">
      <c r="A183" s="31" t="s">
        <v>25</v>
      </c>
      <c r="B183" s="32" t="s">
        <v>9</v>
      </c>
      <c r="C183" s="52">
        <v>0.189164619223399</v>
      </c>
      <c r="D183" s="52">
        <v>0.17319019945300262</v>
      </c>
      <c r="E183" s="52">
        <v>0.15359691434418882</v>
      </c>
      <c r="F183" s="52">
        <v>0.15301236718138145</v>
      </c>
      <c r="G183" s="55">
        <v>0.22707781676271163</v>
      </c>
      <c r="H183" s="52">
        <v>0.16312572811183798</v>
      </c>
      <c r="I183" s="52">
        <v>0.22585883665432216</v>
      </c>
      <c r="J183" s="55">
        <v>0.1849065825490612</v>
      </c>
      <c r="K183" s="52">
        <v>0.18385494268008004</v>
      </c>
      <c r="L183" s="58">
        <v>0.14301471462999282</v>
      </c>
      <c r="M183" s="52">
        <v>0.19660136646090748</v>
      </c>
      <c r="N183" s="52">
        <v>0.1882374254122627</v>
      </c>
      <c r="O183" s="4">
        <f>O181/O180</f>
        <v>0.18226084741049406</v>
      </c>
    </row>
    <row r="184" spans="2:15" ht="15.75">
      <c r="B184" s="33"/>
      <c r="C184" s="12"/>
      <c r="D184" s="12"/>
      <c r="E184" s="12"/>
      <c r="F184" s="12"/>
      <c r="G184" s="12"/>
      <c r="H184" s="12"/>
      <c r="I184" s="12"/>
      <c r="J184" s="12"/>
      <c r="K184" s="12"/>
      <c r="L184" s="59"/>
      <c r="M184" s="12"/>
      <c r="N184" s="12"/>
      <c r="O184" s="21"/>
    </row>
    <row r="185" spans="1:16" ht="15.75">
      <c r="A185" s="31" t="s">
        <v>25</v>
      </c>
      <c r="B185" s="33" t="s">
        <v>20</v>
      </c>
      <c r="C185" s="50">
        <v>5173</v>
      </c>
      <c r="D185" s="50">
        <v>5170</v>
      </c>
      <c r="E185" s="50">
        <v>5135</v>
      </c>
      <c r="F185" s="50">
        <v>5055</v>
      </c>
      <c r="G185" s="53">
        <v>4791</v>
      </c>
      <c r="H185" s="50">
        <v>4785</v>
      </c>
      <c r="I185" s="50">
        <v>4736</v>
      </c>
      <c r="J185" s="53">
        <v>4723</v>
      </c>
      <c r="K185" s="50">
        <v>4714</v>
      </c>
      <c r="L185" s="56">
        <v>4683</v>
      </c>
      <c r="M185" s="50">
        <v>4666</v>
      </c>
      <c r="N185" s="50">
        <v>4671</v>
      </c>
      <c r="O185" s="19">
        <f>SUM(O99+O159)</f>
        <v>58302</v>
      </c>
      <c r="P185" s="39"/>
    </row>
    <row r="186" spans="1:16" ht="15.75">
      <c r="A186" s="31" t="s">
        <v>25</v>
      </c>
      <c r="B186" s="10" t="s">
        <v>21</v>
      </c>
      <c r="C186" s="51">
        <v>13854143.8</v>
      </c>
      <c r="D186" s="51">
        <v>14212225.27</v>
      </c>
      <c r="E186" s="51">
        <v>12795048.53</v>
      </c>
      <c r="F186" s="51">
        <v>11642956.61</v>
      </c>
      <c r="G186" s="54">
        <v>10927829.43</v>
      </c>
      <c r="H186" s="51">
        <v>8805994.07</v>
      </c>
      <c r="I186" s="51">
        <v>10720628.59</v>
      </c>
      <c r="J186" s="54">
        <v>11042879.27</v>
      </c>
      <c r="K186" s="51">
        <v>11638339.63</v>
      </c>
      <c r="L186" s="57">
        <v>9854843.22</v>
      </c>
      <c r="M186" s="51">
        <v>12268402.76</v>
      </c>
      <c r="N186" s="51">
        <v>11949122.82</v>
      </c>
      <c r="O186" s="13">
        <f>O101+O160</f>
        <v>139712414.00000003</v>
      </c>
      <c r="P186" s="40"/>
    </row>
    <row r="187" spans="1:15" ht="15.75">
      <c r="A187" s="31" t="s">
        <v>25</v>
      </c>
      <c r="B187" s="10" t="s">
        <v>8</v>
      </c>
      <c r="C187" s="51">
        <v>86.39239600157143</v>
      </c>
      <c r="D187" s="51">
        <v>88.6767658950521</v>
      </c>
      <c r="E187" s="51">
        <v>83.05776390782214</v>
      </c>
      <c r="F187" s="51">
        <v>74.43981690755304</v>
      </c>
      <c r="G187" s="54">
        <v>76.03026111458986</v>
      </c>
      <c r="H187" s="51">
        <v>59.48551560326356</v>
      </c>
      <c r="I187" s="51">
        <v>73.02084643363122</v>
      </c>
      <c r="J187" s="54">
        <v>83.50382074044948</v>
      </c>
      <c r="K187" s="51">
        <v>79.64155932226586</v>
      </c>
      <c r="L187" s="57">
        <v>70.14622549647662</v>
      </c>
      <c r="M187" s="51">
        <v>84.81674405099346</v>
      </c>
      <c r="N187" s="51">
        <v>85.27169642474844</v>
      </c>
      <c r="O187" s="13">
        <f>SUM(O186/O185/O191)</f>
        <v>78.82753751338315</v>
      </c>
    </row>
    <row r="188" spans="2:14" ht="15.75">
      <c r="B188" s="10"/>
      <c r="C188" s="12"/>
      <c r="D188" s="12"/>
      <c r="E188" s="12"/>
      <c r="F188" s="12"/>
      <c r="G188" s="12"/>
      <c r="H188" s="12"/>
      <c r="I188" s="12"/>
      <c r="J188" s="12"/>
      <c r="K188" s="12"/>
      <c r="L188" s="59"/>
      <c r="M188" s="12"/>
      <c r="N188" s="12"/>
    </row>
    <row r="189" spans="1:15" ht="15.75">
      <c r="A189" s="31" t="s">
        <v>25</v>
      </c>
      <c r="B189" s="10" t="s">
        <v>22</v>
      </c>
      <c r="C189" s="51">
        <v>36967.27</v>
      </c>
      <c r="D189" s="51">
        <v>141499.76</v>
      </c>
      <c r="E189" s="51">
        <v>254252.39</v>
      </c>
      <c r="F189" s="51">
        <v>576623.14</v>
      </c>
      <c r="G189" s="54">
        <v>613090.41</v>
      </c>
      <c r="H189" s="51">
        <v>626264.89</v>
      </c>
      <c r="I189" s="51">
        <v>917839.11</v>
      </c>
      <c r="J189" s="54">
        <v>1117234.93</v>
      </c>
      <c r="K189" s="51">
        <v>1326640.57</v>
      </c>
      <c r="L189" s="57">
        <v>1252102.68</v>
      </c>
      <c r="M189" s="51">
        <v>1640612.1</v>
      </c>
      <c r="N189" s="51">
        <v>1724287.12</v>
      </c>
      <c r="O189" s="13">
        <f>SUM(C189:N189)</f>
        <v>10227414.370000001</v>
      </c>
    </row>
    <row r="190" spans="1:15" ht="15.75">
      <c r="A190" s="31" t="s">
        <v>25</v>
      </c>
      <c r="B190" s="10" t="s">
        <v>23</v>
      </c>
      <c r="C190" s="50">
        <v>17</v>
      </c>
      <c r="D190" s="50">
        <v>17</v>
      </c>
      <c r="E190" s="50">
        <v>17</v>
      </c>
      <c r="F190" s="50">
        <v>17</v>
      </c>
      <c r="G190" s="53">
        <v>16</v>
      </c>
      <c r="H190" s="50">
        <v>16</v>
      </c>
      <c r="I190" s="50">
        <v>16</v>
      </c>
      <c r="J190" s="53">
        <v>16</v>
      </c>
      <c r="K190" s="50">
        <v>16</v>
      </c>
      <c r="L190" s="56">
        <v>16</v>
      </c>
      <c r="M190" s="50">
        <v>16</v>
      </c>
      <c r="N190" s="50">
        <v>16</v>
      </c>
      <c r="O190" s="11">
        <f>AVERAGE(C190:E190)</f>
        <v>17</v>
      </c>
    </row>
    <row r="191" spans="1:15" ht="15.75">
      <c r="A191" s="31" t="s">
        <v>25</v>
      </c>
      <c r="B191" s="10" t="s">
        <v>24</v>
      </c>
      <c r="C191" s="51">
        <v>31</v>
      </c>
      <c r="D191" s="51">
        <v>31</v>
      </c>
      <c r="E191" s="51">
        <v>30</v>
      </c>
      <c r="F191" s="51">
        <v>30.941176470588236</v>
      </c>
      <c r="G191" s="54">
        <v>30</v>
      </c>
      <c r="H191" s="51">
        <v>30.9375</v>
      </c>
      <c r="I191" s="51">
        <v>31</v>
      </c>
      <c r="J191" s="54">
        <v>28</v>
      </c>
      <c r="K191" s="51">
        <v>31</v>
      </c>
      <c r="L191" s="57">
        <v>30</v>
      </c>
      <c r="M191" s="51">
        <v>31</v>
      </c>
      <c r="N191" s="51">
        <v>30</v>
      </c>
      <c r="O191" s="24">
        <v>30.4</v>
      </c>
    </row>
    <row r="192" spans="1:15" ht="15.75">
      <c r="A192" s="31"/>
      <c r="B192" s="10"/>
      <c r="C192" s="25"/>
      <c r="D192" s="25"/>
      <c r="E192" s="13"/>
      <c r="F192" s="13"/>
      <c r="G192" s="13"/>
      <c r="H192" s="13"/>
      <c r="I192" s="24"/>
      <c r="J192" s="13"/>
      <c r="K192" s="25"/>
      <c r="L192" s="25"/>
      <c r="M192" s="12"/>
      <c r="N192" s="25"/>
      <c r="O192" s="13"/>
    </row>
    <row r="193" spans="1:14" ht="20.25">
      <c r="A193" s="26"/>
      <c r="B193" s="27"/>
      <c r="C193" s="27"/>
      <c r="D193" s="21"/>
      <c r="E193" s="21"/>
      <c r="F193" s="21"/>
      <c r="G193" s="21"/>
      <c r="H193" s="21"/>
      <c r="I193" s="21"/>
      <c r="J193" s="21"/>
      <c r="K193" s="21"/>
      <c r="L193" s="21"/>
      <c r="N193" s="21"/>
    </row>
    <row r="194" spans="2:15" ht="15.75">
      <c r="B194" s="31"/>
      <c r="C194" s="15" t="s">
        <v>34</v>
      </c>
      <c r="D194" s="15" t="s">
        <v>35</v>
      </c>
      <c r="E194" s="15" t="s">
        <v>36</v>
      </c>
      <c r="F194" s="30" t="s">
        <v>1</v>
      </c>
      <c r="G194" s="30" t="s">
        <v>2</v>
      </c>
      <c r="H194" s="30" t="s">
        <v>3</v>
      </c>
      <c r="I194" s="30" t="s">
        <v>4</v>
      </c>
      <c r="J194" s="30" t="s">
        <v>30</v>
      </c>
      <c r="K194" s="30" t="s">
        <v>31</v>
      </c>
      <c r="L194" s="30" t="s">
        <v>32</v>
      </c>
      <c r="M194" s="30" t="s">
        <v>33</v>
      </c>
      <c r="N194" s="30" t="s">
        <v>44</v>
      </c>
      <c r="O194" s="30" t="s">
        <v>28</v>
      </c>
    </row>
    <row r="195" spans="1:15" ht="15.75">
      <c r="A195" s="31" t="s">
        <v>26</v>
      </c>
      <c r="B195" s="32" t="s">
        <v>6</v>
      </c>
      <c r="C195" s="14">
        <f aca="true" t="shared" si="42" ref="C195:N195">SUM(C201+C207+C213+C219+C225+C231+C237+C243+C249)</f>
        <v>9796</v>
      </c>
      <c r="D195" s="14">
        <f t="shared" si="42"/>
        <v>9792</v>
      </c>
      <c r="E195" s="14">
        <f t="shared" si="42"/>
        <v>9593</v>
      </c>
      <c r="F195" s="14">
        <f t="shared" si="42"/>
        <v>9571</v>
      </c>
      <c r="G195" s="14">
        <f t="shared" si="42"/>
        <v>9580</v>
      </c>
      <c r="H195" s="14">
        <f t="shared" si="42"/>
        <v>9606</v>
      </c>
      <c r="I195" s="14">
        <f t="shared" si="42"/>
        <v>9606</v>
      </c>
      <c r="J195" s="14">
        <f t="shared" si="42"/>
        <v>9561</v>
      </c>
      <c r="K195" s="14">
        <f t="shared" si="42"/>
        <v>9493</v>
      </c>
      <c r="L195" s="14">
        <f t="shared" si="42"/>
        <v>9425</v>
      </c>
      <c r="M195" s="14">
        <f t="shared" si="42"/>
        <v>9298</v>
      </c>
      <c r="N195" s="14">
        <f t="shared" si="42"/>
        <v>9029</v>
      </c>
      <c r="O195" s="34">
        <f>SUM(C195:N195)</f>
        <v>114350</v>
      </c>
    </row>
    <row r="196" spans="1:15" ht="15.75">
      <c r="A196" s="31" t="s">
        <v>26</v>
      </c>
      <c r="B196" s="32" t="s">
        <v>7</v>
      </c>
      <c r="C196" s="1">
        <f aca="true" t="shared" si="43" ref="C196:N196">SUM(C202+C208+C214+C220+C226+C232+C238+C244+C250)</f>
        <v>624389038.03</v>
      </c>
      <c r="D196" s="1">
        <f t="shared" si="43"/>
        <v>645386113.23</v>
      </c>
      <c r="E196" s="1">
        <f t="shared" si="43"/>
        <v>563427422.1899999</v>
      </c>
      <c r="F196" s="1">
        <f t="shared" si="43"/>
        <v>550752290.38</v>
      </c>
      <c r="G196" s="1">
        <f t="shared" si="43"/>
        <v>560166870.47</v>
      </c>
      <c r="H196" s="1">
        <f t="shared" si="43"/>
        <v>498551759.40999997</v>
      </c>
      <c r="I196" s="1">
        <f t="shared" si="43"/>
        <v>569236683.67</v>
      </c>
      <c r="J196" s="1">
        <f t="shared" si="43"/>
        <v>559282891.3499999</v>
      </c>
      <c r="K196" s="1">
        <f t="shared" si="43"/>
        <v>590434495.03</v>
      </c>
      <c r="L196" s="1">
        <f t="shared" si="43"/>
        <v>525212197.3000001</v>
      </c>
      <c r="M196" s="1">
        <f t="shared" si="43"/>
        <v>611997480.79</v>
      </c>
      <c r="N196" s="1">
        <f t="shared" si="43"/>
        <v>546566437.9</v>
      </c>
      <c r="O196" s="35">
        <f>SUM(C196:N196)</f>
        <v>6845403679.749999</v>
      </c>
    </row>
    <row r="197" spans="1:15" ht="15.75">
      <c r="A197" s="31" t="s">
        <v>26</v>
      </c>
      <c r="B197" s="32" t="s">
        <v>0</v>
      </c>
      <c r="C197" s="1">
        <f aca="true" t="shared" si="44" ref="C197:N197">SUM(C203+C209+C215+C221+C227+C233+C239+C245+C251)</f>
        <v>43608575.99</v>
      </c>
      <c r="D197" s="1">
        <f t="shared" si="44"/>
        <v>45438915.01000001</v>
      </c>
      <c r="E197" s="1">
        <f t="shared" si="44"/>
        <v>39008523.54</v>
      </c>
      <c r="F197" s="1">
        <f t="shared" si="44"/>
        <v>37171980.4</v>
      </c>
      <c r="G197" s="1">
        <f t="shared" si="44"/>
        <v>38498832.77</v>
      </c>
      <c r="H197" s="1">
        <f t="shared" si="44"/>
        <v>33709958.29</v>
      </c>
      <c r="I197" s="1">
        <f t="shared" si="44"/>
        <v>39508672.690000005</v>
      </c>
      <c r="J197" s="1">
        <f t="shared" si="44"/>
        <v>39194930.66</v>
      </c>
      <c r="K197" s="1">
        <f t="shared" si="44"/>
        <v>41356319.419999994</v>
      </c>
      <c r="L197" s="1">
        <f t="shared" si="44"/>
        <v>35288864.5</v>
      </c>
      <c r="M197" s="1">
        <f t="shared" si="44"/>
        <v>42255394.239999995</v>
      </c>
      <c r="N197" s="1">
        <f t="shared" si="44"/>
        <v>38620245.67</v>
      </c>
      <c r="O197" s="35">
        <f>SUM(C197:N197)</f>
        <v>473661213.18000007</v>
      </c>
    </row>
    <row r="198" spans="1:15" ht="15.75">
      <c r="A198" s="31" t="s">
        <v>26</v>
      </c>
      <c r="B198" s="32" t="s">
        <v>8</v>
      </c>
      <c r="C198" s="13">
        <f aca="true" t="shared" si="45" ref="C198:N198">SUM(C197/C195/C287)</f>
        <v>143.60231295854794</v>
      </c>
      <c r="D198" s="13">
        <f t="shared" si="45"/>
        <v>152.27604381674234</v>
      </c>
      <c r="E198" s="13">
        <f t="shared" si="45"/>
        <v>135.5450972584176</v>
      </c>
      <c r="F198" s="13">
        <f t="shared" si="45"/>
        <v>125.28431114151957</v>
      </c>
      <c r="G198" s="13">
        <f t="shared" si="45"/>
        <v>133.95557679192765</v>
      </c>
      <c r="H198" s="13">
        <f t="shared" si="45"/>
        <v>113.2019580839932</v>
      </c>
      <c r="I198" s="13">
        <f t="shared" si="45"/>
        <v>132.67471503025664</v>
      </c>
      <c r="J198" s="13">
        <f t="shared" si="45"/>
        <v>146.40926180764114</v>
      </c>
      <c r="K198" s="13">
        <f t="shared" si="45"/>
        <v>140.53247866849256</v>
      </c>
      <c r="L198" s="13">
        <f t="shared" si="45"/>
        <v>124.80588682581786</v>
      </c>
      <c r="M198" s="13">
        <f t="shared" si="45"/>
        <v>146.59897112802614</v>
      </c>
      <c r="N198" s="13">
        <f t="shared" si="45"/>
        <v>142.57852722708313</v>
      </c>
      <c r="O198" s="44">
        <f>SUM(O197/O195/O287)</f>
        <v>136.39136070665555</v>
      </c>
    </row>
    <row r="199" spans="1:15" ht="15.75">
      <c r="A199" s="31" t="s">
        <v>26</v>
      </c>
      <c r="B199" s="32" t="s">
        <v>9</v>
      </c>
      <c r="C199" s="18">
        <f aca="true" t="shared" si="46" ref="C199:N199">SUM(C197/C196)</f>
        <v>0.06984199486843769</v>
      </c>
      <c r="D199" s="18">
        <f t="shared" si="46"/>
        <v>0.0704057835744084</v>
      </c>
      <c r="E199" s="18">
        <f t="shared" si="46"/>
        <v>0.06923433614284659</v>
      </c>
      <c r="F199" s="18">
        <f t="shared" si="46"/>
        <v>0.06749310179782025</v>
      </c>
      <c r="G199" s="18">
        <f t="shared" si="46"/>
        <v>0.06872743605436378</v>
      </c>
      <c r="H199" s="18">
        <f t="shared" si="46"/>
        <v>0.06761576436896603</v>
      </c>
      <c r="I199" s="18">
        <f t="shared" si="46"/>
        <v>0.0694064065500461</v>
      </c>
      <c r="J199" s="18">
        <f t="shared" si="46"/>
        <v>0.07008068951544552</v>
      </c>
      <c r="K199" s="18">
        <f t="shared" si="46"/>
        <v>0.0700438740759865</v>
      </c>
      <c r="L199" s="18">
        <f t="shared" si="46"/>
        <v>0.06718972765943415</v>
      </c>
      <c r="M199" s="18">
        <f t="shared" si="46"/>
        <v>0.06904504604406934</v>
      </c>
      <c r="N199" s="18">
        <f t="shared" si="46"/>
        <v>0.07065974599242769</v>
      </c>
      <c r="O199" s="18">
        <f>SUM(O197/O196)</f>
        <v>0.06919405126993163</v>
      </c>
    </row>
    <row r="200" spans="2:15" ht="15.75">
      <c r="B200" s="33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N200" s="21"/>
      <c r="O200" s="21"/>
    </row>
    <row r="201" spans="1:15" ht="15.75">
      <c r="A201" s="31" t="s">
        <v>26</v>
      </c>
      <c r="B201" s="10" t="s">
        <v>37</v>
      </c>
      <c r="C201" s="50">
        <v>4823</v>
      </c>
      <c r="D201" s="50">
        <v>4813</v>
      </c>
      <c r="E201" s="50">
        <v>4780</v>
      </c>
      <c r="F201" s="50">
        <v>4862</v>
      </c>
      <c r="G201" s="53">
        <v>4882</v>
      </c>
      <c r="H201" s="50">
        <v>4933</v>
      </c>
      <c r="I201" s="50">
        <v>4965</v>
      </c>
      <c r="J201" s="53">
        <v>4944</v>
      </c>
      <c r="K201" s="53">
        <v>4951</v>
      </c>
      <c r="L201" s="56">
        <v>4900</v>
      </c>
      <c r="M201" s="50">
        <v>4836</v>
      </c>
      <c r="N201" s="50">
        <v>4747</v>
      </c>
      <c r="O201" s="34">
        <f>SUM(C201:N201)</f>
        <v>58436</v>
      </c>
    </row>
    <row r="202" spans="1:15" ht="15.75">
      <c r="A202" s="31" t="s">
        <v>26</v>
      </c>
      <c r="B202" s="36" t="s">
        <v>7</v>
      </c>
      <c r="C202" s="51">
        <v>217425414.75</v>
      </c>
      <c r="D202" s="51">
        <v>223296237.32</v>
      </c>
      <c r="E202" s="51">
        <v>197594754.26</v>
      </c>
      <c r="F202" s="51">
        <v>197895149.89</v>
      </c>
      <c r="G202" s="54">
        <v>206357389.51</v>
      </c>
      <c r="H202" s="51">
        <v>184614593.89</v>
      </c>
      <c r="I202" s="51">
        <v>210509931.21</v>
      </c>
      <c r="J202" s="54">
        <v>212603102.26</v>
      </c>
      <c r="K202" s="54">
        <v>224239186.92</v>
      </c>
      <c r="L202" s="57">
        <v>199176766.86</v>
      </c>
      <c r="M202" s="51">
        <v>231700742.66</v>
      </c>
      <c r="N202" s="51">
        <v>206544135.67</v>
      </c>
      <c r="O202" s="35">
        <f>SUM(C202:N202)</f>
        <v>2511957405.2</v>
      </c>
    </row>
    <row r="203" spans="1:15" ht="15.75">
      <c r="A203" s="31" t="s">
        <v>26</v>
      </c>
      <c r="B203" s="36" t="s">
        <v>0</v>
      </c>
      <c r="C203" s="51">
        <v>21498976.78</v>
      </c>
      <c r="D203" s="51">
        <v>21910781.17</v>
      </c>
      <c r="E203" s="51">
        <v>19174004.99</v>
      </c>
      <c r="F203" s="51">
        <v>18582097.95</v>
      </c>
      <c r="G203" s="54">
        <v>19026861.49</v>
      </c>
      <c r="H203" s="51">
        <v>17329891.47</v>
      </c>
      <c r="I203" s="51">
        <v>19887126.44</v>
      </c>
      <c r="J203" s="54">
        <v>20091457.97</v>
      </c>
      <c r="K203" s="54">
        <v>20965724.75</v>
      </c>
      <c r="L203" s="57">
        <v>18737191.42</v>
      </c>
      <c r="M203" s="51">
        <v>21887596.98</v>
      </c>
      <c r="N203" s="51">
        <v>19552444.88</v>
      </c>
      <c r="O203" s="35">
        <f>SUM(C203:N203)</f>
        <v>238644156.29</v>
      </c>
    </row>
    <row r="204" spans="1:15" ht="15.75">
      <c r="A204" s="31" t="s">
        <v>26</v>
      </c>
      <c r="B204" s="32" t="s">
        <v>8</v>
      </c>
      <c r="C204" s="51">
        <v>143.79336097864402</v>
      </c>
      <c r="D204" s="51">
        <v>149.3884554281779</v>
      </c>
      <c r="E204" s="51">
        <v>133.70993716875873</v>
      </c>
      <c r="F204" s="51">
        <v>123.28723046403313</v>
      </c>
      <c r="G204" s="54">
        <v>129.91165840502524</v>
      </c>
      <c r="H204" s="51">
        <v>113.32429699914337</v>
      </c>
      <c r="I204" s="51">
        <v>129.20850105577753</v>
      </c>
      <c r="J204" s="54">
        <v>145.13593656091078</v>
      </c>
      <c r="K204" s="54">
        <v>136.60143437949972</v>
      </c>
      <c r="L204" s="57">
        <v>127.46388721088435</v>
      </c>
      <c r="M204" s="51">
        <v>145.9990726807012</v>
      </c>
      <c r="N204" s="51">
        <v>137.296853310863</v>
      </c>
      <c r="O204" s="44">
        <f>SUM(O203/O201/O287)</f>
        <v>134.47003932470167</v>
      </c>
    </row>
    <row r="205" spans="1:15" ht="15.75">
      <c r="A205" s="31" t="s">
        <v>26</v>
      </c>
      <c r="B205" s="32" t="s">
        <v>9</v>
      </c>
      <c r="C205" s="52">
        <v>0.09887977817459814</v>
      </c>
      <c r="D205" s="52">
        <v>0.09812427398228046</v>
      </c>
      <c r="E205" s="52">
        <v>0.09703701427604892</v>
      </c>
      <c r="F205" s="52">
        <v>0.0938987032291032</v>
      </c>
      <c r="G205" s="55">
        <v>0.09220344149138389</v>
      </c>
      <c r="H205" s="52">
        <v>0.09387064751947927</v>
      </c>
      <c r="I205" s="52">
        <v>0.09447120297693246</v>
      </c>
      <c r="J205" s="55">
        <v>0.09450218626362954</v>
      </c>
      <c r="K205" s="55">
        <v>0.09349714935186494</v>
      </c>
      <c r="L205" s="58">
        <v>0.09407317788811305</v>
      </c>
      <c r="M205" s="52">
        <v>0.09446494097827765</v>
      </c>
      <c r="N205" s="52">
        <v>0.09466473021165492</v>
      </c>
      <c r="O205" s="18">
        <f>SUM(O203/O202)</f>
        <v>0.09500326549963906</v>
      </c>
    </row>
    <row r="206" spans="2:15" ht="15.75">
      <c r="B206" s="33"/>
      <c r="C206" s="12"/>
      <c r="D206" s="12"/>
      <c r="E206" s="12"/>
      <c r="F206" s="12"/>
      <c r="G206" s="12"/>
      <c r="H206" s="12"/>
      <c r="I206" s="12"/>
      <c r="J206" s="12"/>
      <c r="K206" s="12"/>
      <c r="L206" s="59"/>
      <c r="M206" s="12"/>
      <c r="N206" s="12"/>
      <c r="O206" s="21"/>
    </row>
    <row r="207" spans="1:15" ht="15.75">
      <c r="A207" s="31" t="s">
        <v>26</v>
      </c>
      <c r="B207" s="10" t="s">
        <v>10</v>
      </c>
      <c r="C207" s="50">
        <v>714</v>
      </c>
      <c r="D207" s="50">
        <v>730</v>
      </c>
      <c r="E207" s="50">
        <v>706</v>
      </c>
      <c r="F207" s="50">
        <v>710</v>
      </c>
      <c r="G207" s="53">
        <v>690</v>
      </c>
      <c r="H207" s="50">
        <v>676</v>
      </c>
      <c r="I207" s="50">
        <v>668</v>
      </c>
      <c r="J207" s="53">
        <v>654</v>
      </c>
      <c r="K207" s="53">
        <v>632</v>
      </c>
      <c r="L207" s="56">
        <v>612</v>
      </c>
      <c r="M207" s="50">
        <v>591</v>
      </c>
      <c r="N207" s="50">
        <v>587</v>
      </c>
      <c r="O207" s="11">
        <f>SUM(C207:N207)</f>
        <v>7970</v>
      </c>
    </row>
    <row r="208" spans="1:15" ht="15.75">
      <c r="A208" s="31" t="s">
        <v>26</v>
      </c>
      <c r="B208" s="32" t="s">
        <v>7</v>
      </c>
      <c r="C208" s="51">
        <v>33825442.43</v>
      </c>
      <c r="D208" s="51">
        <v>35938111.29</v>
      </c>
      <c r="E208" s="51">
        <v>31104535.46</v>
      </c>
      <c r="F208" s="51">
        <v>31522174.3</v>
      </c>
      <c r="G208" s="54">
        <v>32477069.4</v>
      </c>
      <c r="H208" s="51">
        <v>29361008.75</v>
      </c>
      <c r="I208" s="51">
        <v>31914536.6</v>
      </c>
      <c r="J208" s="54">
        <v>31548747.63</v>
      </c>
      <c r="K208" s="54">
        <v>31255440.75</v>
      </c>
      <c r="L208" s="57">
        <v>26132135.01</v>
      </c>
      <c r="M208" s="51">
        <v>29216861.93</v>
      </c>
      <c r="N208" s="51">
        <v>26170656.2</v>
      </c>
      <c r="O208" s="13">
        <f>SUM(C208:N208)</f>
        <v>370466719.75</v>
      </c>
    </row>
    <row r="209" spans="1:15" ht="15" customHeight="1">
      <c r="A209" s="31" t="s">
        <v>26</v>
      </c>
      <c r="B209" s="32" t="s">
        <v>0</v>
      </c>
      <c r="C209" s="51">
        <v>2338029.1</v>
      </c>
      <c r="D209" s="51">
        <v>2440839.17</v>
      </c>
      <c r="E209" s="51">
        <v>2120420.98</v>
      </c>
      <c r="F209" s="51">
        <v>2079833.84</v>
      </c>
      <c r="G209" s="54">
        <v>2214290.21</v>
      </c>
      <c r="H209" s="51">
        <v>1882973.19</v>
      </c>
      <c r="I209" s="51">
        <v>2149348.2</v>
      </c>
      <c r="J209" s="54">
        <v>2146147.51</v>
      </c>
      <c r="K209" s="54">
        <v>2123279.95</v>
      </c>
      <c r="L209" s="57">
        <v>1788705.48</v>
      </c>
      <c r="M209" s="51">
        <v>2085076.72</v>
      </c>
      <c r="N209" s="51">
        <v>1894944.44</v>
      </c>
      <c r="O209" s="13">
        <f>SUM(C209:N209)</f>
        <v>25263888.790000003</v>
      </c>
    </row>
    <row r="210" spans="1:15" ht="15" customHeight="1">
      <c r="A210" s="31" t="s">
        <v>26</v>
      </c>
      <c r="B210" s="32" t="s">
        <v>8</v>
      </c>
      <c r="C210" s="51">
        <v>105.63066323303514</v>
      </c>
      <c r="D210" s="51">
        <v>109.72140021766388</v>
      </c>
      <c r="E210" s="51">
        <v>100.11430500472143</v>
      </c>
      <c r="F210" s="51">
        <v>94.49494956837802</v>
      </c>
      <c r="G210" s="54">
        <v>106.97054154589372</v>
      </c>
      <c r="H210" s="51">
        <v>89.85365480053446</v>
      </c>
      <c r="I210" s="51">
        <v>103.79313308866139</v>
      </c>
      <c r="J210" s="54">
        <v>117.19896843599825</v>
      </c>
      <c r="K210" s="54">
        <v>108.37484432421395</v>
      </c>
      <c r="L210" s="57">
        <v>97.42404575163398</v>
      </c>
      <c r="M210" s="51">
        <v>113.80801921292509</v>
      </c>
      <c r="N210" s="51">
        <v>107.60615786484951</v>
      </c>
      <c r="O210" s="13">
        <f>SUM(O209/O207/O287)</f>
        <v>104.37514398949965</v>
      </c>
    </row>
    <row r="211" spans="1:15" ht="15" customHeight="1">
      <c r="A211" s="31" t="s">
        <v>26</v>
      </c>
      <c r="B211" s="32" t="s">
        <v>9</v>
      </c>
      <c r="C211" s="52">
        <v>0.06912042924016236</v>
      </c>
      <c r="D211" s="52">
        <v>0.06791784772170759</v>
      </c>
      <c r="E211" s="52">
        <v>0.0681707972371692</v>
      </c>
      <c r="F211" s="52">
        <v>0.06598002473452474</v>
      </c>
      <c r="G211" s="55">
        <v>0.06818011141116076</v>
      </c>
      <c r="H211" s="52">
        <v>0.06413176079994186</v>
      </c>
      <c r="I211" s="52">
        <v>0.0673469969794266</v>
      </c>
      <c r="J211" s="55">
        <v>0.06802639316050721</v>
      </c>
      <c r="K211" s="55">
        <v>0.06793313097016558</v>
      </c>
      <c r="L211" s="58">
        <v>0.06844850140700386</v>
      </c>
      <c r="M211" s="52">
        <v>0.07136552601013713</v>
      </c>
      <c r="N211" s="52">
        <v>0.0724072191968958</v>
      </c>
      <c r="O211" s="18">
        <f>SUM(O209/O208)</f>
        <v>0.06819475932156252</v>
      </c>
    </row>
    <row r="212" spans="2:15" ht="15" customHeight="1">
      <c r="B212" s="33"/>
      <c r="C212" s="12"/>
      <c r="D212" s="12"/>
      <c r="E212" s="12"/>
      <c r="F212" s="12"/>
      <c r="G212" s="12"/>
      <c r="H212" s="12"/>
      <c r="I212" s="12"/>
      <c r="J212" s="12"/>
      <c r="K212" s="12"/>
      <c r="L212" s="59"/>
      <c r="M212" s="12"/>
      <c r="N212" s="12"/>
      <c r="O212" s="21"/>
    </row>
    <row r="213" spans="1:15" ht="15" customHeight="1">
      <c r="A213" s="31" t="s">
        <v>26</v>
      </c>
      <c r="B213" s="10" t="s">
        <v>11</v>
      </c>
      <c r="C213" s="50">
        <v>74</v>
      </c>
      <c r="D213" s="50">
        <v>74</v>
      </c>
      <c r="E213" s="50">
        <v>68</v>
      </c>
      <c r="F213" s="50">
        <v>62</v>
      </c>
      <c r="G213" s="53">
        <v>67</v>
      </c>
      <c r="H213" s="50">
        <v>67</v>
      </c>
      <c r="I213" s="50">
        <v>67</v>
      </c>
      <c r="J213" s="53">
        <v>77</v>
      </c>
      <c r="K213" s="53">
        <v>75</v>
      </c>
      <c r="L213" s="56">
        <v>69</v>
      </c>
      <c r="M213" s="50">
        <v>67</v>
      </c>
      <c r="N213" s="50">
        <v>61</v>
      </c>
      <c r="O213" s="11">
        <f>SUM(C213:N213)</f>
        <v>828</v>
      </c>
    </row>
    <row r="214" spans="1:15" ht="15.75">
      <c r="A214" s="31" t="s">
        <v>26</v>
      </c>
      <c r="B214" s="32" t="s">
        <v>7</v>
      </c>
      <c r="C214" s="51">
        <v>8215025</v>
      </c>
      <c r="D214" s="51">
        <v>8715636.3</v>
      </c>
      <c r="E214" s="51">
        <v>7027817.1</v>
      </c>
      <c r="F214" s="51">
        <v>7420611.3</v>
      </c>
      <c r="G214" s="54">
        <v>7682006.71</v>
      </c>
      <c r="H214" s="51">
        <v>7050238</v>
      </c>
      <c r="I214" s="51">
        <v>7987685.7</v>
      </c>
      <c r="J214" s="54">
        <v>7606993.2</v>
      </c>
      <c r="K214" s="54">
        <v>7906104.3</v>
      </c>
      <c r="L214" s="57">
        <v>7457846.8</v>
      </c>
      <c r="M214" s="51">
        <v>7653296.8</v>
      </c>
      <c r="N214" s="51">
        <v>6488691.22</v>
      </c>
      <c r="O214" s="13">
        <f>SUM(C214:N214)</f>
        <v>91211952.42999999</v>
      </c>
    </row>
    <row r="215" spans="1:15" ht="15.75">
      <c r="A215" s="31" t="s">
        <v>26</v>
      </c>
      <c r="B215" s="32" t="s">
        <v>0</v>
      </c>
      <c r="C215" s="51">
        <v>562747.72</v>
      </c>
      <c r="D215" s="51">
        <v>619469.57</v>
      </c>
      <c r="E215" s="51">
        <v>498498.96</v>
      </c>
      <c r="F215" s="51">
        <v>498286.82</v>
      </c>
      <c r="G215" s="54">
        <v>487184.85</v>
      </c>
      <c r="H215" s="51">
        <v>497663.57</v>
      </c>
      <c r="I215" s="51">
        <v>509703.92</v>
      </c>
      <c r="J215" s="54">
        <v>549401.71</v>
      </c>
      <c r="K215" s="54">
        <v>549302.4</v>
      </c>
      <c r="L215" s="57">
        <v>487352.9</v>
      </c>
      <c r="M215" s="51">
        <v>510739.26</v>
      </c>
      <c r="N215" s="51">
        <v>475239.49</v>
      </c>
      <c r="O215" s="13">
        <f>SUM(C215:N215)</f>
        <v>6245591.17</v>
      </c>
    </row>
    <row r="216" spans="1:15" ht="15.75">
      <c r="A216" s="31" t="s">
        <v>26</v>
      </c>
      <c r="B216" s="32" t="s">
        <v>8</v>
      </c>
      <c r="C216" s="51">
        <v>245.31286835222315</v>
      </c>
      <c r="D216" s="51">
        <v>274.7029321290202</v>
      </c>
      <c r="E216" s="51">
        <v>244.36223529411762</v>
      </c>
      <c r="F216" s="51">
        <v>259.2543288241415</v>
      </c>
      <c r="G216" s="54">
        <v>242.3805223880597</v>
      </c>
      <c r="H216" s="51">
        <v>239.60691863264324</v>
      </c>
      <c r="I216" s="51">
        <v>245.4039094848339</v>
      </c>
      <c r="J216" s="54">
        <v>254.82454081632656</v>
      </c>
      <c r="K216" s="54">
        <v>236.25909677419352</v>
      </c>
      <c r="L216" s="57">
        <v>235.4361835748792</v>
      </c>
      <c r="M216" s="51">
        <v>245.9023880597015</v>
      </c>
      <c r="N216" s="51">
        <v>259.69371038251364</v>
      </c>
      <c r="O216" s="13">
        <f>SUM(O215/O213/O287)</f>
        <v>248.36959186140658</v>
      </c>
    </row>
    <row r="217" spans="1:15" ht="15.75">
      <c r="A217" s="31" t="s">
        <v>26</v>
      </c>
      <c r="B217" s="32" t="s">
        <v>9</v>
      </c>
      <c r="C217" s="52">
        <v>0.06850225288419694</v>
      </c>
      <c r="D217" s="52">
        <v>0.07107565628914551</v>
      </c>
      <c r="E217" s="52">
        <v>0.07093226145569441</v>
      </c>
      <c r="F217" s="52">
        <v>0.06714902584912377</v>
      </c>
      <c r="G217" s="55">
        <v>0.06341895658146333</v>
      </c>
      <c r="H217" s="52">
        <v>0.0705881943276241</v>
      </c>
      <c r="I217" s="52">
        <v>0.06381121380376796</v>
      </c>
      <c r="J217" s="55">
        <v>0.07222324189799459</v>
      </c>
      <c r="K217" s="55">
        <v>0.06947826377651001</v>
      </c>
      <c r="L217" s="58">
        <v>0.06534766844499944</v>
      </c>
      <c r="M217" s="52">
        <v>0.06673454242621298</v>
      </c>
      <c r="N217" s="52">
        <v>0.07324119362240201</v>
      </c>
      <c r="O217" s="18">
        <f>SUM(O215/O214)</f>
        <v>0.06847338537998227</v>
      </c>
    </row>
    <row r="218" spans="2:15" ht="15.75">
      <c r="B218" s="33"/>
      <c r="C218" s="12"/>
      <c r="D218" s="12"/>
      <c r="E218" s="12"/>
      <c r="F218" s="12"/>
      <c r="G218" s="12"/>
      <c r="H218" s="12"/>
      <c r="I218" s="12"/>
      <c r="J218" s="12"/>
      <c r="K218" s="12"/>
      <c r="L218" s="59"/>
      <c r="M218" s="12"/>
      <c r="N218" s="12"/>
      <c r="O218" s="21"/>
    </row>
    <row r="219" spans="1:15" ht="15.75">
      <c r="A219" s="31" t="s">
        <v>26</v>
      </c>
      <c r="B219" s="10" t="s">
        <v>12</v>
      </c>
      <c r="C219" s="50">
        <v>1240</v>
      </c>
      <c r="D219" s="50">
        <v>1236</v>
      </c>
      <c r="E219" s="50">
        <v>1159</v>
      </c>
      <c r="F219" s="50">
        <v>1177</v>
      </c>
      <c r="G219" s="53">
        <v>1177</v>
      </c>
      <c r="H219" s="50">
        <v>1173</v>
      </c>
      <c r="I219" s="50">
        <v>1158</v>
      </c>
      <c r="J219" s="53">
        <v>1158</v>
      </c>
      <c r="K219" s="53">
        <v>1116</v>
      </c>
      <c r="L219" s="56">
        <v>1077</v>
      </c>
      <c r="M219" s="50">
        <v>1073</v>
      </c>
      <c r="N219" s="50">
        <v>1042</v>
      </c>
      <c r="O219" s="11">
        <f>SUM(C219:N219)</f>
        <v>13786</v>
      </c>
    </row>
    <row r="220" spans="1:15" ht="15.75">
      <c r="A220" s="31" t="s">
        <v>26</v>
      </c>
      <c r="B220" s="32" t="s">
        <v>7</v>
      </c>
      <c r="C220" s="51">
        <v>85316629.16</v>
      </c>
      <c r="D220" s="51">
        <v>84468687</v>
      </c>
      <c r="E220" s="51">
        <v>70822141.75</v>
      </c>
      <c r="F220" s="51">
        <v>70231982.74</v>
      </c>
      <c r="G220" s="54">
        <v>71007794.75</v>
      </c>
      <c r="H220" s="51">
        <v>61975720.26</v>
      </c>
      <c r="I220" s="51">
        <v>72203256.75</v>
      </c>
      <c r="J220" s="54">
        <v>69389915.5</v>
      </c>
      <c r="K220" s="54">
        <v>72813118.83</v>
      </c>
      <c r="L220" s="57">
        <v>60340321.43</v>
      </c>
      <c r="M220" s="51">
        <v>73341130</v>
      </c>
      <c r="N220" s="51">
        <v>66531041.9</v>
      </c>
      <c r="O220" s="13">
        <f>SUM(C220:N220)</f>
        <v>858441740.0699999</v>
      </c>
    </row>
    <row r="221" spans="1:15" ht="15.75">
      <c r="A221" s="31" t="s">
        <v>26</v>
      </c>
      <c r="B221" s="32" t="s">
        <v>0</v>
      </c>
      <c r="C221" s="51">
        <v>4936032.58</v>
      </c>
      <c r="D221" s="51">
        <v>4910135.37</v>
      </c>
      <c r="E221" s="51">
        <v>4100042.64</v>
      </c>
      <c r="F221" s="51">
        <v>4043078.72</v>
      </c>
      <c r="G221" s="54">
        <v>3955424.23</v>
      </c>
      <c r="H221" s="51">
        <v>3334767.61</v>
      </c>
      <c r="I221" s="51">
        <v>4071556.23</v>
      </c>
      <c r="J221" s="54">
        <v>4027044.57</v>
      </c>
      <c r="K221" s="54">
        <v>4031194.36</v>
      </c>
      <c r="L221" s="57">
        <v>3346701.05</v>
      </c>
      <c r="M221" s="51">
        <v>4179775.55</v>
      </c>
      <c r="N221" s="51">
        <v>3711127.93</v>
      </c>
      <c r="O221" s="13">
        <f>SUM(C221:N221)</f>
        <v>48646880.839999996</v>
      </c>
    </row>
    <row r="222" spans="1:15" ht="15.75">
      <c r="A222" s="31" t="s">
        <v>26</v>
      </c>
      <c r="B222" s="32" t="s">
        <v>8</v>
      </c>
      <c r="C222" s="51">
        <v>128.4087559833507</v>
      </c>
      <c r="D222" s="51">
        <v>130.36170502372687</v>
      </c>
      <c r="E222" s="51">
        <v>117.91897152717858</v>
      </c>
      <c r="F222" s="51">
        <v>110.80874612875819</v>
      </c>
      <c r="G222" s="54">
        <v>112.01994420843954</v>
      </c>
      <c r="H222" s="51">
        <v>91.7077141599978</v>
      </c>
      <c r="I222" s="51">
        <v>113.4201412334949</v>
      </c>
      <c r="J222" s="54">
        <v>124.19949944485566</v>
      </c>
      <c r="K222" s="54">
        <v>116.52197826338305</v>
      </c>
      <c r="L222" s="57">
        <v>103.58096719281956</v>
      </c>
      <c r="M222" s="51">
        <v>125.65840573610318</v>
      </c>
      <c r="N222" s="51">
        <v>118.71810396673064</v>
      </c>
      <c r="O222" s="13">
        <f>SUM(O221/O219/O287)</f>
        <v>116.1908511596017</v>
      </c>
    </row>
    <row r="223" spans="1:15" ht="15.75">
      <c r="A223" s="31" t="s">
        <v>26</v>
      </c>
      <c r="B223" s="32" t="s">
        <v>9</v>
      </c>
      <c r="C223" s="52">
        <v>0.057855457120125166</v>
      </c>
      <c r="D223" s="52">
        <v>0.05812965187916322</v>
      </c>
      <c r="E223" s="52">
        <v>0.05789210180162337</v>
      </c>
      <c r="F223" s="52">
        <v>0.05756748652487211</v>
      </c>
      <c r="G223" s="55">
        <v>0.05570408493780185</v>
      </c>
      <c r="H223" s="52">
        <v>0.053807645897619445</v>
      </c>
      <c r="I223" s="52">
        <v>0.056390201955814144</v>
      </c>
      <c r="J223" s="55">
        <v>0.05803501187431191</v>
      </c>
      <c r="K223" s="55">
        <v>0.05536357218006012</v>
      </c>
      <c r="L223" s="58">
        <v>0.055463759070002026</v>
      </c>
      <c r="M223" s="52">
        <v>0.0569908801514239</v>
      </c>
      <c r="N223" s="52">
        <v>0.055780396999915306</v>
      </c>
      <c r="O223" s="18">
        <f>SUM(O221/O220)</f>
        <v>0.056668820456043045</v>
      </c>
    </row>
    <row r="224" spans="2:15" ht="15.75">
      <c r="B224" s="33"/>
      <c r="C224" s="12"/>
      <c r="D224" s="12"/>
      <c r="E224" s="12"/>
      <c r="F224" s="12"/>
      <c r="G224" s="12"/>
      <c r="H224" s="12"/>
      <c r="I224" s="12"/>
      <c r="J224" s="12"/>
      <c r="K224" s="12"/>
      <c r="L224" s="59"/>
      <c r="M224" s="12"/>
      <c r="N224" s="12"/>
      <c r="O224" s="21"/>
    </row>
    <row r="225" spans="1:15" ht="15.75">
      <c r="A225" s="31" t="s">
        <v>26</v>
      </c>
      <c r="B225" s="10" t="s">
        <v>13</v>
      </c>
      <c r="C225" s="50">
        <v>111</v>
      </c>
      <c r="D225" s="50">
        <v>111</v>
      </c>
      <c r="E225" s="50">
        <v>115</v>
      </c>
      <c r="F225" s="50">
        <v>115</v>
      </c>
      <c r="G225" s="53">
        <v>116</v>
      </c>
      <c r="H225" s="50">
        <v>112</v>
      </c>
      <c r="I225" s="50">
        <v>111</v>
      </c>
      <c r="J225" s="53">
        <v>111</v>
      </c>
      <c r="K225" s="53">
        <v>111</v>
      </c>
      <c r="L225" s="56">
        <v>110</v>
      </c>
      <c r="M225" s="50">
        <v>110</v>
      </c>
      <c r="N225" s="50">
        <v>90</v>
      </c>
      <c r="O225" s="11">
        <f>SUM(C225:N225)</f>
        <v>1323</v>
      </c>
    </row>
    <row r="226" spans="1:15" ht="15.75">
      <c r="A226" s="31" t="s">
        <v>26</v>
      </c>
      <c r="B226" s="32" t="s">
        <v>7</v>
      </c>
      <c r="C226" s="51">
        <v>6728559</v>
      </c>
      <c r="D226" s="51">
        <v>7158719</v>
      </c>
      <c r="E226" s="51">
        <v>6099458</v>
      </c>
      <c r="F226" s="51">
        <v>5968248.5</v>
      </c>
      <c r="G226" s="54">
        <v>5965838</v>
      </c>
      <c r="H226" s="51">
        <v>4856942</v>
      </c>
      <c r="I226" s="51">
        <v>5992108.5</v>
      </c>
      <c r="J226" s="54">
        <v>6182166</v>
      </c>
      <c r="K226" s="54">
        <v>6283037</v>
      </c>
      <c r="L226" s="57">
        <v>5722909.5</v>
      </c>
      <c r="M226" s="51">
        <v>6944018.5</v>
      </c>
      <c r="N226" s="51">
        <v>5473956.5</v>
      </c>
      <c r="O226" s="13">
        <f>SUM(C226:N226)</f>
        <v>73375960.5</v>
      </c>
    </row>
    <row r="227" spans="1:15" ht="15.75">
      <c r="A227" s="31" t="s">
        <v>26</v>
      </c>
      <c r="B227" s="32" t="s">
        <v>0</v>
      </c>
      <c r="C227" s="51">
        <v>408880.25</v>
      </c>
      <c r="D227" s="51">
        <v>446272.85</v>
      </c>
      <c r="E227" s="51">
        <v>390619.38</v>
      </c>
      <c r="F227" s="51">
        <v>358840.86</v>
      </c>
      <c r="G227" s="54">
        <v>352587.59</v>
      </c>
      <c r="H227" s="51">
        <v>319896.24</v>
      </c>
      <c r="I227" s="51">
        <v>347762.82</v>
      </c>
      <c r="J227" s="54">
        <v>374068.41</v>
      </c>
      <c r="K227" s="54">
        <v>400897.04</v>
      </c>
      <c r="L227" s="57">
        <v>355991.59</v>
      </c>
      <c r="M227" s="51">
        <v>394573.49</v>
      </c>
      <c r="N227" s="51">
        <v>298119.48</v>
      </c>
      <c r="O227" s="13">
        <f>SUM(C227:N227)</f>
        <v>4448510</v>
      </c>
    </row>
    <row r="228" spans="1:15" ht="15.75">
      <c r="A228" s="31" t="s">
        <v>26</v>
      </c>
      <c r="B228" s="32" t="s">
        <v>8</v>
      </c>
      <c r="C228" s="51">
        <v>118.82599535018888</v>
      </c>
      <c r="D228" s="51">
        <v>131.93272261899205</v>
      </c>
      <c r="E228" s="51">
        <v>113.22300869565217</v>
      </c>
      <c r="F228" s="51">
        <v>100.65662272089762</v>
      </c>
      <c r="G228" s="54">
        <v>101.31827298850574</v>
      </c>
      <c r="H228" s="51">
        <v>92.1360138248848</v>
      </c>
      <c r="I228" s="51">
        <v>101.06446381865737</v>
      </c>
      <c r="J228" s="54">
        <v>120.35663127413129</v>
      </c>
      <c r="K228" s="54">
        <v>116.50596919500146</v>
      </c>
      <c r="L228" s="57">
        <v>107.8762393939394</v>
      </c>
      <c r="M228" s="51">
        <v>115.7107008797654</v>
      </c>
      <c r="N228" s="51">
        <v>110.4146222222222</v>
      </c>
      <c r="O228" s="13">
        <f>SUM(O227/O225/O287)</f>
        <v>110.71588478804246</v>
      </c>
    </row>
    <row r="229" spans="1:15" ht="15.75">
      <c r="A229" s="31" t="s">
        <v>26</v>
      </c>
      <c r="B229" s="32" t="s">
        <v>9</v>
      </c>
      <c r="C229" s="52">
        <v>0.060767877639179506</v>
      </c>
      <c r="D229" s="52">
        <v>0.06233976358060708</v>
      </c>
      <c r="E229" s="52">
        <v>0.06404165419288074</v>
      </c>
      <c r="F229" s="52">
        <v>0.06012498641770696</v>
      </c>
      <c r="G229" s="55">
        <v>0.05910110029806374</v>
      </c>
      <c r="H229" s="52">
        <v>0.0658637142465362</v>
      </c>
      <c r="I229" s="52">
        <v>0.05803680290502083</v>
      </c>
      <c r="J229" s="55">
        <v>0.06050766187773023</v>
      </c>
      <c r="K229" s="55">
        <v>0.06380625165823471</v>
      </c>
      <c r="L229" s="58">
        <v>0.0622046513228979</v>
      </c>
      <c r="M229" s="52">
        <v>0.05682206779835047</v>
      </c>
      <c r="N229" s="52">
        <v>0.054461426575092446</v>
      </c>
      <c r="O229" s="18">
        <f>SUM(O227/O226)</f>
        <v>0.06062625919561217</v>
      </c>
    </row>
    <row r="230" spans="2:15" ht="15.75">
      <c r="B230" s="33"/>
      <c r="C230" s="12"/>
      <c r="D230" s="12"/>
      <c r="E230" s="12"/>
      <c r="F230" s="12"/>
      <c r="G230" s="12"/>
      <c r="H230" s="12"/>
      <c r="I230" s="12"/>
      <c r="J230" s="12"/>
      <c r="K230" s="12"/>
      <c r="L230" s="59"/>
      <c r="M230" s="12"/>
      <c r="N230" s="12"/>
      <c r="O230" s="21"/>
    </row>
    <row r="231" spans="1:15" ht="15.75">
      <c r="A231" s="31" t="s">
        <v>26</v>
      </c>
      <c r="B231" s="10" t="s">
        <v>14</v>
      </c>
      <c r="C231" s="50">
        <v>1401</v>
      </c>
      <c r="D231" s="50">
        <v>1392</v>
      </c>
      <c r="E231" s="50">
        <v>1352</v>
      </c>
      <c r="F231" s="50">
        <v>1344</v>
      </c>
      <c r="G231" s="53">
        <v>1346</v>
      </c>
      <c r="H231" s="50">
        <v>1297</v>
      </c>
      <c r="I231" s="50">
        <v>1288</v>
      </c>
      <c r="J231" s="53">
        <v>1269</v>
      </c>
      <c r="K231" s="53">
        <v>1254</v>
      </c>
      <c r="L231" s="56">
        <v>1206</v>
      </c>
      <c r="M231" s="50">
        <v>1185</v>
      </c>
      <c r="N231" s="50">
        <v>1117</v>
      </c>
      <c r="O231" s="11">
        <f>SUM(C231:N231)</f>
        <v>15451</v>
      </c>
    </row>
    <row r="232" spans="1:15" ht="15.75">
      <c r="A232" s="31" t="s">
        <v>26</v>
      </c>
      <c r="B232" s="32" t="s">
        <v>7</v>
      </c>
      <c r="C232" s="51">
        <v>141335185</v>
      </c>
      <c r="D232" s="51">
        <v>150536756</v>
      </c>
      <c r="E232" s="51">
        <v>131460740.2</v>
      </c>
      <c r="F232" s="51">
        <v>126562782.53</v>
      </c>
      <c r="G232" s="54">
        <v>126750452.13</v>
      </c>
      <c r="H232" s="51">
        <v>110522220</v>
      </c>
      <c r="I232" s="51">
        <v>125924207</v>
      </c>
      <c r="J232" s="54">
        <v>120657123.02</v>
      </c>
      <c r="K232" s="54">
        <v>127015247.54</v>
      </c>
      <c r="L232" s="57">
        <v>111543020.1</v>
      </c>
      <c r="M232" s="51">
        <v>129855102.72</v>
      </c>
      <c r="N232" s="51">
        <v>115625387.57</v>
      </c>
      <c r="O232" s="13">
        <f>SUM(C232:N232)</f>
        <v>1517788223.81</v>
      </c>
    </row>
    <row r="233" spans="1:15" ht="15.75">
      <c r="A233" s="31" t="s">
        <v>26</v>
      </c>
      <c r="B233" s="32" t="s">
        <v>0</v>
      </c>
      <c r="C233" s="51">
        <v>7293011.92</v>
      </c>
      <c r="D233" s="51">
        <v>7822131.54</v>
      </c>
      <c r="E233" s="51">
        <v>6592507.2</v>
      </c>
      <c r="F233" s="51">
        <v>6156134.62</v>
      </c>
      <c r="G233" s="54">
        <v>6743393.24</v>
      </c>
      <c r="H233" s="51">
        <v>5557627.69</v>
      </c>
      <c r="I233" s="51">
        <v>6459122.47</v>
      </c>
      <c r="J233" s="54">
        <v>6141289.02</v>
      </c>
      <c r="K233" s="54">
        <v>6874730.59</v>
      </c>
      <c r="L233" s="57">
        <v>5508966.28</v>
      </c>
      <c r="M233" s="51">
        <v>6879000.71</v>
      </c>
      <c r="N233" s="51">
        <v>6288751.75</v>
      </c>
      <c r="O233" s="13">
        <f>SUM(C233:N233)</f>
        <v>78316667.03</v>
      </c>
    </row>
    <row r="234" spans="1:15" ht="15.75">
      <c r="A234" s="31" t="s">
        <v>26</v>
      </c>
      <c r="B234" s="32" t="s">
        <v>8</v>
      </c>
      <c r="C234" s="51">
        <v>167.9218051622113</v>
      </c>
      <c r="D234" s="51">
        <v>184.40000007444465</v>
      </c>
      <c r="E234" s="51">
        <v>162.5371597633136</v>
      </c>
      <c r="F234" s="51">
        <v>147.7566873079877</v>
      </c>
      <c r="G234" s="54">
        <v>166.99834670629025</v>
      </c>
      <c r="H234" s="51">
        <v>138.2253759295645</v>
      </c>
      <c r="I234" s="51">
        <v>161.76924639350833</v>
      </c>
      <c r="J234" s="54">
        <v>172.83825903411008</v>
      </c>
      <c r="K234" s="54">
        <v>176.84649354324225</v>
      </c>
      <c r="L234" s="57">
        <v>152.26551354339415</v>
      </c>
      <c r="M234" s="51">
        <v>187.26012549339862</v>
      </c>
      <c r="N234" s="51">
        <v>187.66791256341392</v>
      </c>
      <c r="O234" s="13">
        <f>SUM(O233/O231/O287)</f>
        <v>166.89864554663944</v>
      </c>
    </row>
    <row r="235" spans="1:15" ht="15.75">
      <c r="A235" s="31" t="s">
        <v>26</v>
      </c>
      <c r="B235" s="32" t="s">
        <v>9</v>
      </c>
      <c r="C235" s="52">
        <v>0.05160082339015583</v>
      </c>
      <c r="D235" s="52">
        <v>0.051961605576248765</v>
      </c>
      <c r="E235" s="52">
        <v>0.050148106499099114</v>
      </c>
      <c r="F235" s="52">
        <v>0.04864095508125204</v>
      </c>
      <c r="G235" s="55">
        <v>0.05320212375324486</v>
      </c>
      <c r="H235" s="52">
        <v>0.05028516157203502</v>
      </c>
      <c r="I235" s="52">
        <v>0.051293731553933866</v>
      </c>
      <c r="J235" s="55">
        <v>0.050898686014434695</v>
      </c>
      <c r="K235" s="55">
        <v>0.054125238687071725</v>
      </c>
      <c r="L235" s="58">
        <v>0.04938871365560237</v>
      </c>
      <c r="M235" s="52">
        <v>0.052974435088876254</v>
      </c>
      <c r="N235" s="52">
        <v>0.05438902201467448</v>
      </c>
      <c r="O235" s="18">
        <f>SUM(O233/O232)</f>
        <v>0.051599205871690736</v>
      </c>
    </row>
    <row r="236" spans="2:18" ht="15.75">
      <c r="B236" s="33"/>
      <c r="C236" s="12"/>
      <c r="D236" s="12"/>
      <c r="E236" s="12"/>
      <c r="F236" s="12"/>
      <c r="G236" s="12"/>
      <c r="H236" s="12"/>
      <c r="I236" s="12"/>
      <c r="J236" s="12"/>
      <c r="K236" s="12"/>
      <c r="L236" s="59"/>
      <c r="M236" s="12"/>
      <c r="N236" s="12"/>
      <c r="O236" s="21"/>
      <c r="Q236" s="9"/>
      <c r="R236" s="9"/>
    </row>
    <row r="237" spans="1:15" ht="15.75">
      <c r="A237" s="31" t="s">
        <v>26</v>
      </c>
      <c r="B237" s="10" t="s">
        <v>42</v>
      </c>
      <c r="C237" s="50">
        <v>69</v>
      </c>
      <c r="D237" s="50">
        <v>69</v>
      </c>
      <c r="E237" s="50">
        <v>69</v>
      </c>
      <c r="F237" s="50">
        <v>66</v>
      </c>
      <c r="G237" s="53">
        <v>65</v>
      </c>
      <c r="H237" s="50">
        <v>65</v>
      </c>
      <c r="I237" s="50">
        <v>65</v>
      </c>
      <c r="J237" s="53">
        <v>65</v>
      </c>
      <c r="K237" s="53">
        <v>65</v>
      </c>
      <c r="L237" s="56">
        <v>65</v>
      </c>
      <c r="M237" s="50">
        <v>65</v>
      </c>
      <c r="N237" s="50">
        <v>62</v>
      </c>
      <c r="O237" s="11">
        <f>SUM(C237:N237)</f>
        <v>790</v>
      </c>
    </row>
    <row r="238" spans="1:15" ht="15.75">
      <c r="A238" s="31" t="s">
        <v>26</v>
      </c>
      <c r="B238" s="32" t="s">
        <v>7</v>
      </c>
      <c r="C238" s="51">
        <v>8704108</v>
      </c>
      <c r="D238" s="51">
        <v>9047360</v>
      </c>
      <c r="E238" s="51">
        <v>8551134</v>
      </c>
      <c r="F238" s="51">
        <v>8152754</v>
      </c>
      <c r="G238" s="54">
        <v>7188428</v>
      </c>
      <c r="H238" s="51">
        <v>6487560</v>
      </c>
      <c r="I238" s="51">
        <v>7778060</v>
      </c>
      <c r="J238" s="54">
        <v>7345032</v>
      </c>
      <c r="K238" s="54">
        <v>7341000</v>
      </c>
      <c r="L238" s="57">
        <v>7234926</v>
      </c>
      <c r="M238" s="51">
        <v>8685686</v>
      </c>
      <c r="N238" s="51">
        <v>7589446</v>
      </c>
      <c r="O238" s="13">
        <f>SUM(C238:N238)</f>
        <v>94105494</v>
      </c>
    </row>
    <row r="239" spans="1:15" ht="15.75">
      <c r="A239" s="31" t="s">
        <v>26</v>
      </c>
      <c r="B239" s="32" t="s">
        <v>0</v>
      </c>
      <c r="C239" s="51">
        <v>672627.3</v>
      </c>
      <c r="D239" s="51">
        <v>657466.17</v>
      </c>
      <c r="E239" s="51">
        <v>466385.43</v>
      </c>
      <c r="F239" s="51">
        <v>500622.96</v>
      </c>
      <c r="G239" s="54">
        <v>558908.77</v>
      </c>
      <c r="H239" s="51">
        <v>449290.64</v>
      </c>
      <c r="I239" s="51">
        <v>417250.09</v>
      </c>
      <c r="J239" s="54">
        <v>547272.25</v>
      </c>
      <c r="K239" s="54">
        <v>494399.17</v>
      </c>
      <c r="L239" s="57">
        <v>479040.66</v>
      </c>
      <c r="M239" s="51">
        <v>611464.08</v>
      </c>
      <c r="N239" s="51">
        <v>521208.45</v>
      </c>
      <c r="O239" s="13">
        <f>SUM(C239:N239)</f>
        <v>6375935.970000001</v>
      </c>
    </row>
    <row r="240" spans="1:15" ht="15.75">
      <c r="A240" s="31" t="s">
        <v>26</v>
      </c>
      <c r="B240" s="32" t="s">
        <v>8</v>
      </c>
      <c r="C240" s="51">
        <v>314.45876577840113</v>
      </c>
      <c r="D240" s="51">
        <v>312.6794630922881</v>
      </c>
      <c r="E240" s="51">
        <v>225.30697101449277</v>
      </c>
      <c r="F240" s="51">
        <v>244.68375366568915</v>
      </c>
      <c r="G240" s="54">
        <v>286.61988205128205</v>
      </c>
      <c r="H240" s="51">
        <v>222.97302233250622</v>
      </c>
      <c r="I240" s="51">
        <v>207.07200496277915</v>
      </c>
      <c r="J240" s="54">
        <v>300.69903846153846</v>
      </c>
      <c r="K240" s="54">
        <v>245.35938957816376</v>
      </c>
      <c r="L240" s="57">
        <v>245.66187692307693</v>
      </c>
      <c r="M240" s="51">
        <v>303.45611910669976</v>
      </c>
      <c r="N240" s="51">
        <v>280.2195967741936</v>
      </c>
      <c r="O240" s="3">
        <f>(O239/O287)/O237</f>
        <v>265.74925997090736</v>
      </c>
    </row>
    <row r="241" spans="1:15" ht="15.75">
      <c r="A241" s="31" t="s">
        <v>26</v>
      </c>
      <c r="B241" s="32" t="s">
        <v>9</v>
      </c>
      <c r="C241" s="52">
        <v>0.07727699380568348</v>
      </c>
      <c r="D241" s="52">
        <v>0.0726693941658119</v>
      </c>
      <c r="E241" s="52">
        <v>0.05454076968037222</v>
      </c>
      <c r="F241" s="52">
        <v>0.061405380316884334</v>
      </c>
      <c r="G241" s="55">
        <v>0.07775118148223784</v>
      </c>
      <c r="H241" s="52">
        <v>0.06925417876674744</v>
      </c>
      <c r="I241" s="52">
        <v>0.05364449361408886</v>
      </c>
      <c r="J241" s="55">
        <v>0.07450917164145779</v>
      </c>
      <c r="K241" s="55">
        <v>0.06734765971938426</v>
      </c>
      <c r="L241" s="58">
        <v>0.0662122404569169</v>
      </c>
      <c r="M241" s="52">
        <v>0.07039905426007802</v>
      </c>
      <c r="N241" s="52">
        <v>0.06867542769261419</v>
      </c>
      <c r="O241" s="4">
        <f>(O239/O238)</f>
        <v>0.06775306838089602</v>
      </c>
    </row>
    <row r="242" spans="2:18" ht="15.75">
      <c r="B242" s="33"/>
      <c r="C242" s="12"/>
      <c r="D242" s="12"/>
      <c r="E242" s="12"/>
      <c r="F242" s="12"/>
      <c r="G242" s="12"/>
      <c r="H242" s="12"/>
      <c r="I242" s="12"/>
      <c r="J242" s="12"/>
      <c r="K242" s="12"/>
      <c r="L242" s="59"/>
      <c r="M242" s="12"/>
      <c r="N242" s="12"/>
      <c r="O242" s="21"/>
      <c r="Q242" s="9"/>
      <c r="R242" s="9"/>
    </row>
    <row r="243" spans="1:15" ht="15.75">
      <c r="A243" s="31" t="s">
        <v>26</v>
      </c>
      <c r="B243" s="10" t="s">
        <v>15</v>
      </c>
      <c r="C243" s="50">
        <v>172</v>
      </c>
      <c r="D243" s="50">
        <v>167</v>
      </c>
      <c r="E243" s="50">
        <v>164</v>
      </c>
      <c r="F243" s="50">
        <v>165</v>
      </c>
      <c r="G243" s="53">
        <v>160</v>
      </c>
      <c r="H243" s="50">
        <v>162</v>
      </c>
      <c r="I243" s="50">
        <v>160</v>
      </c>
      <c r="J243" s="53">
        <v>159</v>
      </c>
      <c r="K243" s="53">
        <v>155</v>
      </c>
      <c r="L243" s="56">
        <v>144</v>
      </c>
      <c r="M243" s="50">
        <v>144</v>
      </c>
      <c r="N243" s="50">
        <v>136</v>
      </c>
      <c r="O243" s="11">
        <f>SUM(C243:N243)</f>
        <v>1888</v>
      </c>
    </row>
    <row r="244" spans="1:15" ht="15.75">
      <c r="A244" s="31" t="s">
        <v>26</v>
      </c>
      <c r="B244" s="32" t="s">
        <v>7</v>
      </c>
      <c r="C244" s="51">
        <v>25172785</v>
      </c>
      <c r="D244" s="51">
        <v>26440790</v>
      </c>
      <c r="E244" s="51">
        <v>21666450</v>
      </c>
      <c r="F244" s="51">
        <v>20807115</v>
      </c>
      <c r="G244" s="54">
        <v>19559755</v>
      </c>
      <c r="H244" s="51">
        <v>18088836.87</v>
      </c>
      <c r="I244" s="51">
        <v>20104095</v>
      </c>
      <c r="J244" s="54">
        <v>19311970</v>
      </c>
      <c r="K244" s="54">
        <v>20922225</v>
      </c>
      <c r="L244" s="57">
        <v>19232080</v>
      </c>
      <c r="M244" s="51">
        <v>20936275</v>
      </c>
      <c r="N244" s="51">
        <v>17205710</v>
      </c>
      <c r="O244" s="13">
        <f>SUM(C244:N244)</f>
        <v>249448086.87</v>
      </c>
    </row>
    <row r="245" spans="1:15" ht="15.75">
      <c r="A245" s="31" t="s">
        <v>26</v>
      </c>
      <c r="B245" s="32" t="s">
        <v>0</v>
      </c>
      <c r="C245" s="51">
        <v>814840.96</v>
      </c>
      <c r="D245" s="51">
        <v>1481098.13</v>
      </c>
      <c r="E245" s="51">
        <v>842099.09</v>
      </c>
      <c r="F245" s="51">
        <v>986755.54</v>
      </c>
      <c r="G245" s="54">
        <v>1019569.36</v>
      </c>
      <c r="H245" s="51">
        <v>611292.14</v>
      </c>
      <c r="I245" s="51">
        <v>1242972.09</v>
      </c>
      <c r="J245" s="54">
        <v>1178641.76</v>
      </c>
      <c r="K245" s="54">
        <v>1223837.8</v>
      </c>
      <c r="L245" s="57">
        <v>409246.09</v>
      </c>
      <c r="M245" s="51">
        <v>814661.54</v>
      </c>
      <c r="N245" s="51">
        <v>789106.09</v>
      </c>
      <c r="O245" s="13">
        <f>SUM(C245:N245)</f>
        <v>11414120.59</v>
      </c>
    </row>
    <row r="246" spans="1:15" ht="15.75">
      <c r="A246" s="31" t="s">
        <v>26</v>
      </c>
      <c r="B246" s="32" t="s">
        <v>8</v>
      </c>
      <c r="C246" s="51">
        <v>152.82088522130533</v>
      </c>
      <c r="D246" s="51">
        <v>291.033109635651</v>
      </c>
      <c r="E246" s="51">
        <v>171.15835162601627</v>
      </c>
      <c r="F246" s="51">
        <v>192.9140840664712</v>
      </c>
      <c r="G246" s="54">
        <v>212.41028333333333</v>
      </c>
      <c r="H246" s="51">
        <v>121.72284747112704</v>
      </c>
      <c r="I246" s="51">
        <v>250.5992116935484</v>
      </c>
      <c r="J246" s="54">
        <v>264.74433063791554</v>
      </c>
      <c r="K246" s="54">
        <v>254.70089490114464</v>
      </c>
      <c r="L246" s="57">
        <v>94.73289120370372</v>
      </c>
      <c r="M246" s="51">
        <v>182.4958646953405</v>
      </c>
      <c r="N246" s="51">
        <v>193.4083553921569</v>
      </c>
      <c r="O246" s="13">
        <f>SUM(O245/O243/O287)</f>
        <v>199.06535130983406</v>
      </c>
    </row>
    <row r="247" spans="1:15" ht="15.75">
      <c r="A247" s="31" t="s">
        <v>26</v>
      </c>
      <c r="B247" s="32" t="s">
        <v>9</v>
      </c>
      <c r="C247" s="52">
        <v>0.032369916955950644</v>
      </c>
      <c r="D247" s="52">
        <v>0.05601565346572475</v>
      </c>
      <c r="E247" s="52">
        <v>0.038866500511158954</v>
      </c>
      <c r="F247" s="52">
        <v>0.047423948010091733</v>
      </c>
      <c r="G247" s="55">
        <v>0.05212587580979414</v>
      </c>
      <c r="H247" s="52">
        <v>0.03379388870568105</v>
      </c>
      <c r="I247" s="52">
        <v>0.061826811403348426</v>
      </c>
      <c r="J247" s="55">
        <v>0.06103166895971773</v>
      </c>
      <c r="K247" s="55">
        <v>0.05849462951478631</v>
      </c>
      <c r="L247" s="58">
        <v>0.021279346279757572</v>
      </c>
      <c r="M247" s="52">
        <v>0.038911484492824056</v>
      </c>
      <c r="N247" s="52">
        <v>0.04586303558527954</v>
      </c>
      <c r="O247" s="18">
        <f>SUM(O245/O244)</f>
        <v>0.04575749901801602</v>
      </c>
    </row>
    <row r="248" spans="2:15" ht="15.75">
      <c r="B248" s="33"/>
      <c r="C248" s="12"/>
      <c r="D248" s="12"/>
      <c r="E248" s="12"/>
      <c r="F248" s="12"/>
      <c r="G248" s="12"/>
      <c r="H248" s="12"/>
      <c r="I248" s="12"/>
      <c r="J248" s="12"/>
      <c r="K248" s="12"/>
      <c r="L248" s="59"/>
      <c r="M248" s="12"/>
      <c r="N248" s="12"/>
      <c r="O248" s="21"/>
    </row>
    <row r="249" spans="1:15" ht="15.75">
      <c r="A249" s="31" t="s">
        <v>26</v>
      </c>
      <c r="B249" s="10" t="s">
        <v>43</v>
      </c>
      <c r="C249" s="50">
        <v>1192</v>
      </c>
      <c r="D249" s="50">
        <v>1200</v>
      </c>
      <c r="E249" s="50">
        <v>1180</v>
      </c>
      <c r="F249" s="50">
        <v>1070</v>
      </c>
      <c r="G249" s="53">
        <v>1077</v>
      </c>
      <c r="H249" s="50">
        <v>1121</v>
      </c>
      <c r="I249" s="50">
        <v>1124</v>
      </c>
      <c r="J249" s="53">
        <v>1124</v>
      </c>
      <c r="K249" s="53">
        <v>1134</v>
      </c>
      <c r="L249" s="56">
        <v>1242</v>
      </c>
      <c r="M249" s="50">
        <v>1227</v>
      </c>
      <c r="N249" s="50">
        <v>1187</v>
      </c>
      <c r="O249" s="11">
        <f>SUM(C249:N249)</f>
        <v>13878</v>
      </c>
    </row>
    <row r="250" spans="1:15" ht="15.75">
      <c r="A250" s="31" t="s">
        <v>26</v>
      </c>
      <c r="B250" s="32" t="s">
        <v>7</v>
      </c>
      <c r="C250" s="51">
        <v>97665889.69</v>
      </c>
      <c r="D250" s="51">
        <v>99783816.32</v>
      </c>
      <c r="E250" s="51">
        <v>89100391.42</v>
      </c>
      <c r="F250" s="51">
        <v>82191472.12</v>
      </c>
      <c r="G250" s="54">
        <v>83178136.97</v>
      </c>
      <c r="H250" s="51">
        <v>75594639.64</v>
      </c>
      <c r="I250" s="51">
        <v>86822802.91</v>
      </c>
      <c r="J250" s="54">
        <v>84637841.74</v>
      </c>
      <c r="K250" s="54">
        <v>92659134.69</v>
      </c>
      <c r="L250" s="57">
        <v>88372191.6</v>
      </c>
      <c r="M250" s="51">
        <v>103664367.18</v>
      </c>
      <c r="N250" s="51">
        <v>94937412.84</v>
      </c>
      <c r="O250" s="13">
        <f>SUM(C250:N250)</f>
        <v>1078608097.12</v>
      </c>
    </row>
    <row r="251" spans="1:15" ht="15.75">
      <c r="A251" s="31" t="s">
        <v>26</v>
      </c>
      <c r="B251" s="32" t="s">
        <v>0</v>
      </c>
      <c r="C251" s="51">
        <v>5083429.38</v>
      </c>
      <c r="D251" s="51">
        <v>5150721.04</v>
      </c>
      <c r="E251" s="51">
        <v>4823944.87</v>
      </c>
      <c r="F251" s="51">
        <v>3966329.09</v>
      </c>
      <c r="G251" s="54">
        <v>4140613.03</v>
      </c>
      <c r="H251" s="51">
        <v>3726555.74</v>
      </c>
      <c r="I251" s="51">
        <v>4423830.43</v>
      </c>
      <c r="J251" s="54">
        <v>4139607.46</v>
      </c>
      <c r="K251" s="54">
        <v>4692953.36</v>
      </c>
      <c r="L251" s="57">
        <v>4175669.03</v>
      </c>
      <c r="M251" s="51">
        <v>4892505.91</v>
      </c>
      <c r="N251" s="51">
        <v>5089303.16</v>
      </c>
      <c r="O251" s="13">
        <f>SUM(C251:N251)</f>
        <v>54305462.5</v>
      </c>
    </row>
    <row r="252" spans="1:15" ht="15.75">
      <c r="A252" s="31" t="s">
        <v>26</v>
      </c>
      <c r="B252" s="32" t="s">
        <v>8</v>
      </c>
      <c r="C252" s="51">
        <v>137.5684504221693</v>
      </c>
      <c r="D252" s="51">
        <v>140.85161162924584</v>
      </c>
      <c r="E252" s="51">
        <v>136.26962909604518</v>
      </c>
      <c r="F252" s="51">
        <v>119.57579409104612</v>
      </c>
      <c r="G252" s="54">
        <v>128.15267811822966</v>
      </c>
      <c r="H252" s="51">
        <v>107.23592817472878</v>
      </c>
      <c r="I252" s="51">
        <v>126.96103862931925</v>
      </c>
      <c r="J252" s="54">
        <v>131.5330280884596</v>
      </c>
      <c r="K252" s="54">
        <v>133.49699493656482</v>
      </c>
      <c r="L252" s="57">
        <v>112.06841196994095</v>
      </c>
      <c r="M252" s="51">
        <v>128.6249154770355</v>
      </c>
      <c r="N252" s="51">
        <v>142.91780848076382</v>
      </c>
      <c r="O252" s="13">
        <f>SUM(O251/O249/O287)</f>
        <v>128.84626736693144</v>
      </c>
    </row>
    <row r="253" spans="1:15" ht="15.75">
      <c r="A253" s="31" t="s">
        <v>26</v>
      </c>
      <c r="B253" s="32" t="s">
        <v>9</v>
      </c>
      <c r="C253" s="52">
        <v>0.052049179054583394</v>
      </c>
      <c r="D253" s="52">
        <v>0.05161880182535797</v>
      </c>
      <c r="E253" s="52">
        <v>0.05414055755671112</v>
      </c>
      <c r="F253" s="52">
        <v>0.04825718517620828</v>
      </c>
      <c r="G253" s="55">
        <v>0.049780064579871525</v>
      </c>
      <c r="H253" s="52">
        <v>0.04929656067873015</v>
      </c>
      <c r="I253" s="52">
        <v>0.05095240284497284</v>
      </c>
      <c r="J253" s="55">
        <v>0.048909652879813616</v>
      </c>
      <c r="K253" s="55">
        <v>0.05064749822778644</v>
      </c>
      <c r="L253" s="58">
        <v>0.04725093894808421</v>
      </c>
      <c r="M253" s="52">
        <v>0.047195637643789264</v>
      </c>
      <c r="N253" s="52">
        <v>0.0536069291099928</v>
      </c>
      <c r="O253" s="18">
        <f>SUM(O251/O250)</f>
        <v>0.05034772374229477</v>
      </c>
    </row>
    <row r="254" spans="2:15" ht="15.75">
      <c r="B254" s="33"/>
      <c r="C254" s="12"/>
      <c r="D254" s="12"/>
      <c r="E254" s="12"/>
      <c r="F254" s="12"/>
      <c r="G254" s="12"/>
      <c r="H254" s="12"/>
      <c r="I254" s="12"/>
      <c r="J254" s="12"/>
      <c r="K254" s="12"/>
      <c r="L254" s="59"/>
      <c r="M254" s="12"/>
      <c r="N254" s="12"/>
      <c r="O254" s="21"/>
    </row>
    <row r="255" spans="1:15" ht="15.75">
      <c r="A255" s="31" t="s">
        <v>26</v>
      </c>
      <c r="B255" s="10" t="s">
        <v>16</v>
      </c>
      <c r="C255" s="50">
        <v>147</v>
      </c>
      <c r="D255" s="50">
        <v>143</v>
      </c>
      <c r="E255" s="50">
        <v>146</v>
      </c>
      <c r="F255" s="50">
        <v>147</v>
      </c>
      <c r="G255" s="53">
        <v>143</v>
      </c>
      <c r="H255" s="50">
        <v>145</v>
      </c>
      <c r="I255" s="50">
        <v>144</v>
      </c>
      <c r="J255" s="53">
        <v>143</v>
      </c>
      <c r="K255" s="53">
        <v>146</v>
      </c>
      <c r="L255" s="56">
        <v>142</v>
      </c>
      <c r="M255" s="50">
        <v>152</v>
      </c>
      <c r="N255" s="50">
        <v>152</v>
      </c>
      <c r="O255" s="11">
        <f>SUM(C255:N255)</f>
        <v>1750</v>
      </c>
    </row>
    <row r="256" spans="1:15" ht="15.75">
      <c r="A256" s="31" t="s">
        <v>26</v>
      </c>
      <c r="B256" s="32" t="s">
        <v>0</v>
      </c>
      <c r="C256" s="51">
        <v>2103962.4</v>
      </c>
      <c r="D256" s="51">
        <v>2315628.7</v>
      </c>
      <c r="E256" s="51">
        <v>2132269.5</v>
      </c>
      <c r="F256" s="51">
        <v>2257284.89</v>
      </c>
      <c r="G256" s="54">
        <v>2063678.75</v>
      </c>
      <c r="H256" s="51">
        <v>1741541.75</v>
      </c>
      <c r="I256" s="51">
        <v>2074394.85</v>
      </c>
      <c r="J256" s="54">
        <v>1988733.15</v>
      </c>
      <c r="K256" s="54">
        <v>2311983.05</v>
      </c>
      <c r="L256" s="57">
        <v>1838767.05</v>
      </c>
      <c r="M256" s="51">
        <v>2063836.41</v>
      </c>
      <c r="N256" s="51">
        <v>1833925.04</v>
      </c>
      <c r="O256" s="13">
        <f>SUM(C256:N256)</f>
        <v>24726005.54</v>
      </c>
    </row>
    <row r="257" spans="1:15" ht="15.75">
      <c r="A257" s="31" t="s">
        <v>26</v>
      </c>
      <c r="B257" s="32" t="s">
        <v>8</v>
      </c>
      <c r="C257" s="51">
        <v>461.6990125082291</v>
      </c>
      <c r="D257" s="51">
        <v>531.3833266905806</v>
      </c>
      <c r="E257" s="51">
        <v>486.8195205479452</v>
      </c>
      <c r="F257" s="51">
        <v>495.34450076804916</v>
      </c>
      <c r="G257" s="54">
        <v>481.04399766899763</v>
      </c>
      <c r="H257" s="51">
        <v>387.43976640711895</v>
      </c>
      <c r="I257" s="51">
        <v>464.694186827957</v>
      </c>
      <c r="J257" s="54">
        <v>496.6866008991008</v>
      </c>
      <c r="K257" s="54">
        <v>510.8225916924436</v>
      </c>
      <c r="L257" s="57">
        <v>431.63545774647883</v>
      </c>
      <c r="M257" s="51">
        <v>437.9958425297113</v>
      </c>
      <c r="N257" s="51">
        <v>402.1765438596492</v>
      </c>
      <c r="O257" s="5">
        <f>SUM(O256/O255/O287)</f>
        <v>465.23365238252035</v>
      </c>
    </row>
    <row r="258" spans="1:15" ht="15.75">
      <c r="A258" s="31"/>
      <c r="B258" s="33"/>
      <c r="C258" s="12"/>
      <c r="D258" s="12"/>
      <c r="E258" s="12"/>
      <c r="F258" s="12"/>
      <c r="G258" s="12"/>
      <c r="H258" s="12"/>
      <c r="I258" s="12"/>
      <c r="J258" s="12"/>
      <c r="K258" s="12"/>
      <c r="L258" s="59"/>
      <c r="M258" s="12"/>
      <c r="N258" s="12"/>
      <c r="O258" s="21"/>
    </row>
    <row r="259" spans="1:15" ht="15.75">
      <c r="A259" s="31" t="s">
        <v>26</v>
      </c>
      <c r="B259" s="10" t="s">
        <v>17</v>
      </c>
      <c r="C259" s="50">
        <v>42</v>
      </c>
      <c r="D259" s="50">
        <v>42</v>
      </c>
      <c r="E259" s="50">
        <v>42</v>
      </c>
      <c r="F259" s="50">
        <v>43</v>
      </c>
      <c r="G259" s="53">
        <v>43</v>
      </c>
      <c r="H259" s="50">
        <v>43</v>
      </c>
      <c r="I259" s="50">
        <v>43</v>
      </c>
      <c r="J259" s="53">
        <v>43</v>
      </c>
      <c r="K259" s="53">
        <v>46</v>
      </c>
      <c r="L259" s="56">
        <v>46</v>
      </c>
      <c r="M259" s="50">
        <v>50</v>
      </c>
      <c r="N259" s="50">
        <v>54</v>
      </c>
      <c r="O259" s="11">
        <f>SUM(C259:N259)</f>
        <v>537</v>
      </c>
    </row>
    <row r="260" spans="1:15" ht="15.75">
      <c r="A260" s="31" t="s">
        <v>26</v>
      </c>
      <c r="B260" s="10" t="s">
        <v>18</v>
      </c>
      <c r="C260" s="51">
        <v>2463411.65</v>
      </c>
      <c r="D260" s="51">
        <v>2607601.1</v>
      </c>
      <c r="E260" s="51">
        <v>2152065.75</v>
      </c>
      <c r="F260" s="51">
        <v>2157367.39</v>
      </c>
      <c r="G260" s="54">
        <v>2271898.25</v>
      </c>
      <c r="H260" s="51">
        <v>1994238</v>
      </c>
      <c r="I260" s="51">
        <v>2338882.35</v>
      </c>
      <c r="J260" s="54">
        <v>2330088.15</v>
      </c>
      <c r="K260" s="54">
        <v>2470793.05</v>
      </c>
      <c r="L260" s="57">
        <v>2056847.8</v>
      </c>
      <c r="M260" s="51">
        <v>2539237.36</v>
      </c>
      <c r="N260" s="51">
        <v>2328042.63</v>
      </c>
      <c r="O260" s="13">
        <f>SUM(C260:N260)</f>
        <v>27710473.48</v>
      </c>
    </row>
    <row r="261" spans="1:16" ht="15.75">
      <c r="A261" s="31" t="s">
        <v>26</v>
      </c>
      <c r="B261" s="32" t="s">
        <v>0</v>
      </c>
      <c r="C261" s="51">
        <v>514774.15</v>
      </c>
      <c r="D261" s="51">
        <v>509211.6</v>
      </c>
      <c r="E261" s="51">
        <v>443933.5</v>
      </c>
      <c r="F261" s="51">
        <v>452052.14</v>
      </c>
      <c r="G261" s="54">
        <v>512363.75</v>
      </c>
      <c r="H261" s="51">
        <v>424919</v>
      </c>
      <c r="I261" s="51">
        <v>522810.85</v>
      </c>
      <c r="J261" s="54">
        <v>469383.4</v>
      </c>
      <c r="K261" s="54">
        <v>570689.3</v>
      </c>
      <c r="L261" s="57">
        <v>432897.3</v>
      </c>
      <c r="M261" s="51">
        <v>514519.61</v>
      </c>
      <c r="N261" s="51">
        <v>436771.88</v>
      </c>
      <c r="O261" s="13">
        <f>SUM(C261:N261)</f>
        <v>5804326.48</v>
      </c>
      <c r="P261" s="39"/>
    </row>
    <row r="262" spans="1:16" ht="15.75">
      <c r="A262" s="31" t="s">
        <v>26</v>
      </c>
      <c r="B262" s="32" t="s">
        <v>8</v>
      </c>
      <c r="C262" s="51">
        <v>395.3718509984639</v>
      </c>
      <c r="D262" s="51">
        <v>397.85428077966935</v>
      </c>
      <c r="E262" s="51">
        <v>352.32817460317455</v>
      </c>
      <c r="F262" s="51">
        <v>339.12388597149294</v>
      </c>
      <c r="G262" s="54">
        <v>397.18120155038764</v>
      </c>
      <c r="H262" s="51">
        <v>318.7689422355589</v>
      </c>
      <c r="I262" s="51">
        <v>392.2061890472618</v>
      </c>
      <c r="J262" s="54">
        <v>389.85332225913623</v>
      </c>
      <c r="K262" s="54">
        <v>400.20287517531557</v>
      </c>
      <c r="L262" s="57">
        <v>313.6936956521739</v>
      </c>
      <c r="M262" s="51">
        <v>331.94813548387094</v>
      </c>
      <c r="N262" s="51">
        <v>269.61227160493826</v>
      </c>
      <c r="O262" s="13">
        <f>SUM(O261/O259/O287)</f>
        <v>355.9039064449689</v>
      </c>
      <c r="P262" s="46"/>
    </row>
    <row r="263" spans="1:15" ht="15.75">
      <c r="A263" s="31" t="s">
        <v>26</v>
      </c>
      <c r="B263" s="32" t="s">
        <v>9</v>
      </c>
      <c r="C263" s="52">
        <v>0.20896797739833697</v>
      </c>
      <c r="D263" s="52">
        <v>0.1952797151374112</v>
      </c>
      <c r="E263" s="52">
        <v>0.20628249857143074</v>
      </c>
      <c r="F263" s="52">
        <v>0.20953878421236355</v>
      </c>
      <c r="G263" s="55">
        <v>0.22552231377439547</v>
      </c>
      <c r="H263" s="52">
        <v>0.21307336436272906</v>
      </c>
      <c r="I263" s="52">
        <v>0.22353020450130806</v>
      </c>
      <c r="J263" s="55">
        <v>0.2014444818321573</v>
      </c>
      <c r="K263" s="55">
        <v>0.23097414006405756</v>
      </c>
      <c r="L263" s="58">
        <v>0.2104663748090646</v>
      </c>
      <c r="M263" s="52">
        <v>0.20262761493080741</v>
      </c>
      <c r="N263" s="52">
        <v>0.18761335139296828</v>
      </c>
      <c r="O263" s="18">
        <f>SUM(O261/O260)</f>
        <v>0.2094632733067252</v>
      </c>
    </row>
    <row r="264" spans="2:15" ht="15.75">
      <c r="B264" s="33"/>
      <c r="C264" s="12"/>
      <c r="D264" s="12"/>
      <c r="E264" s="12"/>
      <c r="F264" s="12"/>
      <c r="G264" s="12"/>
      <c r="H264" s="12"/>
      <c r="I264" s="12"/>
      <c r="J264" s="12"/>
      <c r="K264" s="12"/>
      <c r="L264" s="59"/>
      <c r="M264" s="12"/>
      <c r="N264" s="12"/>
      <c r="O264" s="21"/>
    </row>
    <row r="265" spans="1:15" ht="15.75">
      <c r="A265" s="31" t="s">
        <v>26</v>
      </c>
      <c r="B265" s="10" t="s">
        <v>19</v>
      </c>
      <c r="C265" s="50">
        <v>105</v>
      </c>
      <c r="D265" s="50">
        <v>101</v>
      </c>
      <c r="E265" s="50">
        <v>104</v>
      </c>
      <c r="F265" s="50">
        <v>104</v>
      </c>
      <c r="G265" s="53">
        <v>100</v>
      </c>
      <c r="H265" s="50">
        <v>102</v>
      </c>
      <c r="I265" s="50">
        <v>101</v>
      </c>
      <c r="J265" s="53">
        <v>100</v>
      </c>
      <c r="K265" s="53">
        <v>100</v>
      </c>
      <c r="L265" s="56">
        <v>96</v>
      </c>
      <c r="M265" s="50">
        <v>102</v>
      </c>
      <c r="N265" s="50">
        <v>98</v>
      </c>
      <c r="O265" s="11">
        <f>SUM(C265:N265)</f>
        <v>1213</v>
      </c>
    </row>
    <row r="266" spans="1:15" ht="15.75">
      <c r="A266" s="31" t="s">
        <v>26</v>
      </c>
      <c r="B266" s="10" t="s">
        <v>29</v>
      </c>
      <c r="C266" s="51">
        <v>2142526</v>
      </c>
      <c r="D266" s="51">
        <v>2285216.1</v>
      </c>
      <c r="E266" s="51">
        <v>1905824.5</v>
      </c>
      <c r="F266" s="51">
        <v>1825012.25</v>
      </c>
      <c r="G266" s="54">
        <v>1960787.5</v>
      </c>
      <c r="H266" s="51">
        <v>1686136.25</v>
      </c>
      <c r="I266" s="51">
        <v>1961814</v>
      </c>
      <c r="J266" s="54">
        <v>1831878.75</v>
      </c>
      <c r="K266" s="54">
        <v>2008451.75</v>
      </c>
      <c r="L266" s="57">
        <v>1676433.75</v>
      </c>
      <c r="M266" s="51">
        <v>2053367.3</v>
      </c>
      <c r="N266" s="51">
        <v>1840680.75</v>
      </c>
      <c r="O266" s="13">
        <f>SUM(C266:N266)</f>
        <v>23178128.900000002</v>
      </c>
    </row>
    <row r="267" spans="1:15" ht="15.75">
      <c r="A267" s="31" t="s">
        <v>26</v>
      </c>
      <c r="B267" s="32" t="s">
        <v>0</v>
      </c>
      <c r="C267" s="51">
        <v>1589188.25</v>
      </c>
      <c r="D267" s="51">
        <v>1806417.1</v>
      </c>
      <c r="E267" s="51">
        <v>1688336</v>
      </c>
      <c r="F267" s="51">
        <v>1805232.75</v>
      </c>
      <c r="G267" s="54">
        <v>1551315</v>
      </c>
      <c r="H267" s="51">
        <v>1316622.75</v>
      </c>
      <c r="I267" s="51">
        <v>1551584</v>
      </c>
      <c r="J267" s="54">
        <v>1519349.75</v>
      </c>
      <c r="K267" s="54">
        <v>1741293.75</v>
      </c>
      <c r="L267" s="57">
        <v>1405869.75</v>
      </c>
      <c r="M267" s="51">
        <v>1549316.8</v>
      </c>
      <c r="N267" s="51">
        <v>1397153.16</v>
      </c>
      <c r="O267" s="13">
        <f>SUM(C267:N267)</f>
        <v>18921679.06</v>
      </c>
    </row>
    <row r="268" spans="1:15" ht="15.75">
      <c r="A268" s="31" t="s">
        <v>26</v>
      </c>
      <c r="B268" s="32" t="s">
        <v>8</v>
      </c>
      <c r="C268" s="51">
        <v>488.22987711213506</v>
      </c>
      <c r="D268" s="51">
        <v>586.9102566733357</v>
      </c>
      <c r="E268" s="51">
        <v>541.1333333333333</v>
      </c>
      <c r="F268" s="51">
        <v>559.9357165012408</v>
      </c>
      <c r="G268" s="54">
        <v>517.105</v>
      </c>
      <c r="H268" s="51">
        <v>416.3892314990512</v>
      </c>
      <c r="I268" s="51">
        <v>495.55541360587665</v>
      </c>
      <c r="J268" s="54">
        <v>542.6249107142858</v>
      </c>
      <c r="K268" s="54">
        <v>561.7076612903226</v>
      </c>
      <c r="L268" s="57">
        <v>488.14921875</v>
      </c>
      <c r="M268" s="51">
        <v>489.9800126502214</v>
      </c>
      <c r="N268" s="51">
        <v>475.22216326530616</v>
      </c>
      <c r="O268" s="3">
        <f>(O267/O265)/O287</f>
        <v>513.6343725543794</v>
      </c>
    </row>
    <row r="269" spans="1:15" ht="15.75">
      <c r="A269" s="31" t="s">
        <v>26</v>
      </c>
      <c r="B269" s="32" t="s">
        <v>9</v>
      </c>
      <c r="C269" s="52">
        <v>0.21134364297096045</v>
      </c>
      <c r="D269" s="52">
        <v>0.22546187207415525</v>
      </c>
      <c r="E269" s="52">
        <v>0.24786122751596487</v>
      </c>
      <c r="F269" s="52">
        <v>0.22461972515526957</v>
      </c>
      <c r="G269" s="55">
        <v>0.21847803497319315</v>
      </c>
      <c r="H269" s="52">
        <v>0.21906933677512716</v>
      </c>
      <c r="I269" s="52">
        <v>0.2341924361840623</v>
      </c>
      <c r="J269" s="55">
        <v>0.25142370912922046</v>
      </c>
      <c r="K269" s="55">
        <v>0.23876787181967402</v>
      </c>
      <c r="L269" s="58">
        <v>0.24364204669585063</v>
      </c>
      <c r="M269" s="52">
        <v>0.22877874796194522</v>
      </c>
      <c r="N269" s="52">
        <v>0.23482625110302266</v>
      </c>
      <c r="O269" s="4">
        <f>O279</f>
        <v>0.23117276131810618</v>
      </c>
    </row>
    <row r="270" spans="2:15" ht="15.75">
      <c r="B270" s="33"/>
      <c r="C270" s="12"/>
      <c r="D270" s="12"/>
      <c r="E270" s="12"/>
      <c r="F270" s="12"/>
      <c r="G270" s="12"/>
      <c r="H270" s="12"/>
      <c r="I270" s="12"/>
      <c r="J270" s="12"/>
      <c r="K270" s="12"/>
      <c r="L270" s="59"/>
      <c r="M270" s="12"/>
      <c r="N270" s="12"/>
      <c r="O270" s="21"/>
    </row>
    <row r="271" spans="1:15" ht="15.75">
      <c r="A271" s="31" t="s">
        <v>26</v>
      </c>
      <c r="B271" s="32" t="s">
        <v>39</v>
      </c>
      <c r="C271" s="50">
        <v>74</v>
      </c>
      <c r="D271" s="50">
        <v>72</v>
      </c>
      <c r="E271" s="50">
        <v>74</v>
      </c>
      <c r="F271" s="50">
        <v>76</v>
      </c>
      <c r="G271" s="53">
        <v>74</v>
      </c>
      <c r="H271" s="50">
        <v>76</v>
      </c>
      <c r="I271" s="50">
        <v>75</v>
      </c>
      <c r="J271" s="53">
        <v>74</v>
      </c>
      <c r="K271" s="53">
        <v>74</v>
      </c>
      <c r="L271" s="56">
        <v>70</v>
      </c>
      <c r="M271" s="50">
        <v>74</v>
      </c>
      <c r="N271" s="50">
        <v>69</v>
      </c>
      <c r="O271" s="22">
        <f>SUM(C271:N271)</f>
        <v>882</v>
      </c>
    </row>
    <row r="272" spans="1:15" ht="15.75">
      <c r="A272" s="31" t="s">
        <v>26</v>
      </c>
      <c r="B272" s="36" t="s">
        <v>0</v>
      </c>
      <c r="C272" s="51">
        <v>1136379</v>
      </c>
      <c r="D272" s="51">
        <v>1291188</v>
      </c>
      <c r="E272" s="51">
        <v>1215956</v>
      </c>
      <c r="F272" s="51">
        <v>1395299</v>
      </c>
      <c r="G272" s="54">
        <v>1122926</v>
      </c>
      <c r="H272" s="51">
        <v>947242</v>
      </c>
      <c r="I272" s="51">
        <v>1092142</v>
      </c>
      <c r="J272" s="54">
        <v>1058772</v>
      </c>
      <c r="K272" s="54">
        <v>1261740</v>
      </c>
      <c r="L272" s="57">
        <v>997420</v>
      </c>
      <c r="M272" s="51">
        <v>1079550</v>
      </c>
      <c r="N272" s="51">
        <v>964913</v>
      </c>
      <c r="O272" s="45">
        <f>SUM(C272:N272)</f>
        <v>13563527</v>
      </c>
    </row>
    <row r="273" spans="1:15" ht="15.75">
      <c r="A273" s="31" t="s">
        <v>26</v>
      </c>
      <c r="B273" s="36" t="s">
        <v>8</v>
      </c>
      <c r="C273" s="51">
        <v>495.370095902354</v>
      </c>
      <c r="D273" s="51">
        <v>588.4804260218768</v>
      </c>
      <c r="E273" s="51">
        <v>547.7279279279279</v>
      </c>
      <c r="F273" s="51">
        <v>592.2321731748726</v>
      </c>
      <c r="G273" s="54">
        <v>505.8225225225225</v>
      </c>
      <c r="H273" s="51">
        <v>402.05517826825127</v>
      </c>
      <c r="I273" s="51">
        <v>469.73849462365587</v>
      </c>
      <c r="J273" s="54">
        <v>510.99034749034746</v>
      </c>
      <c r="K273" s="54">
        <v>550.0174367916303</v>
      </c>
      <c r="L273" s="57">
        <v>474.9619047619048</v>
      </c>
      <c r="M273" s="51">
        <v>470.5972101133391</v>
      </c>
      <c r="N273" s="51">
        <v>466.1415458937198</v>
      </c>
      <c r="O273" s="7">
        <f>(O272/O287)/O271</f>
        <v>506.35984610066174</v>
      </c>
    </row>
    <row r="274" spans="2:15" ht="15.75">
      <c r="B274" s="32"/>
      <c r="C274" s="12"/>
      <c r="D274" s="12"/>
      <c r="E274" s="12"/>
      <c r="F274" s="12"/>
      <c r="G274" s="12"/>
      <c r="H274" s="12"/>
      <c r="I274" s="12"/>
      <c r="J274" s="12"/>
      <c r="K274" s="12"/>
      <c r="L274" s="59"/>
      <c r="M274" s="12"/>
      <c r="N274" s="12"/>
      <c r="O274" s="21"/>
    </row>
    <row r="275" spans="1:15" ht="15.75">
      <c r="A275" s="31" t="s">
        <v>26</v>
      </c>
      <c r="B275" s="32" t="s">
        <v>40</v>
      </c>
      <c r="C275" s="50">
        <v>31</v>
      </c>
      <c r="D275" s="50">
        <v>29</v>
      </c>
      <c r="E275" s="50">
        <v>30</v>
      </c>
      <c r="F275" s="50">
        <v>28</v>
      </c>
      <c r="G275" s="53">
        <v>26</v>
      </c>
      <c r="H275" s="50">
        <v>26</v>
      </c>
      <c r="I275" s="50">
        <v>26</v>
      </c>
      <c r="J275" s="53">
        <v>26</v>
      </c>
      <c r="K275" s="53">
        <v>26</v>
      </c>
      <c r="L275" s="56">
        <v>26</v>
      </c>
      <c r="M275" s="50">
        <v>28</v>
      </c>
      <c r="N275" s="50">
        <v>29</v>
      </c>
      <c r="O275" s="22">
        <f>SUM(C275:N275)</f>
        <v>331</v>
      </c>
    </row>
    <row r="276" spans="1:15" ht="15.75">
      <c r="A276" s="31" t="s">
        <v>26</v>
      </c>
      <c r="B276" s="36" t="s">
        <v>41</v>
      </c>
      <c r="C276" s="51">
        <v>2142526</v>
      </c>
      <c r="D276" s="51">
        <v>2285216.1</v>
      </c>
      <c r="E276" s="51">
        <v>1905824.5</v>
      </c>
      <c r="F276" s="51">
        <v>1825012.25</v>
      </c>
      <c r="G276" s="54">
        <v>1960787.5</v>
      </c>
      <c r="H276" s="51">
        <v>1686136.25</v>
      </c>
      <c r="I276" s="51">
        <v>1961814</v>
      </c>
      <c r="J276" s="54">
        <v>1831878.75</v>
      </c>
      <c r="K276" s="54">
        <v>2008451.75</v>
      </c>
      <c r="L276" s="57">
        <v>1676433.75</v>
      </c>
      <c r="M276" s="51">
        <v>2053367.3</v>
      </c>
      <c r="N276" s="51">
        <v>1840680.75</v>
      </c>
      <c r="O276" s="45">
        <f>SUM(C276:N276)</f>
        <v>23178128.900000002</v>
      </c>
    </row>
    <row r="277" spans="1:15" ht="15.75">
      <c r="A277" s="31" t="s">
        <v>26</v>
      </c>
      <c r="B277" s="36" t="s">
        <v>0</v>
      </c>
      <c r="C277" s="51">
        <v>452809.25</v>
      </c>
      <c r="D277" s="51">
        <v>515229.1</v>
      </c>
      <c r="E277" s="51">
        <v>472380</v>
      </c>
      <c r="F277" s="51">
        <v>409933.75</v>
      </c>
      <c r="G277" s="54">
        <v>428389</v>
      </c>
      <c r="H277" s="51">
        <v>369380.75</v>
      </c>
      <c r="I277" s="51">
        <v>459442</v>
      </c>
      <c r="J277" s="54">
        <v>460577.75</v>
      </c>
      <c r="K277" s="54">
        <v>479553.75</v>
      </c>
      <c r="L277" s="57">
        <v>408449.75</v>
      </c>
      <c r="M277" s="51">
        <v>469766.8</v>
      </c>
      <c r="N277" s="51">
        <v>432240.16</v>
      </c>
      <c r="O277" s="45">
        <f>SUM(C277:N277)</f>
        <v>5358152.06</v>
      </c>
    </row>
    <row r="278" spans="1:15" ht="15.75">
      <c r="A278" s="31" t="s">
        <v>26</v>
      </c>
      <c r="B278" s="32" t="s">
        <v>8</v>
      </c>
      <c r="C278" s="51">
        <v>471.18548387096774</v>
      </c>
      <c r="D278" s="51">
        <v>583.0119051873027</v>
      </c>
      <c r="E278" s="51">
        <v>524.8666666666667</v>
      </c>
      <c r="F278" s="51">
        <v>472.2739055299538</v>
      </c>
      <c r="G278" s="54">
        <v>549.2166666666667</v>
      </c>
      <c r="H278" s="51">
        <v>458.2887717121588</v>
      </c>
      <c r="I278" s="51">
        <v>570.0272952853597</v>
      </c>
      <c r="J278" s="54">
        <v>632.6617445054945</v>
      </c>
      <c r="K278" s="54">
        <v>594.9798387096774</v>
      </c>
      <c r="L278" s="57">
        <v>523.6535256410257</v>
      </c>
      <c r="M278" s="51">
        <v>541.2059907834101</v>
      </c>
      <c r="N278" s="51">
        <v>496.8277701149425</v>
      </c>
      <c r="O278" s="3">
        <f>(O277/O287)/O275</f>
        <v>533.0184581500864</v>
      </c>
    </row>
    <row r="279" spans="1:15" ht="15.75">
      <c r="A279" s="31" t="s">
        <v>26</v>
      </c>
      <c r="B279" s="32" t="s">
        <v>9</v>
      </c>
      <c r="C279" s="52">
        <v>0.21134364297096045</v>
      </c>
      <c r="D279" s="52">
        <v>0.22546187207415525</v>
      </c>
      <c r="E279" s="52">
        <v>0.24786122751596487</v>
      </c>
      <c r="F279" s="52">
        <v>0.22461972515526957</v>
      </c>
      <c r="G279" s="55">
        <v>0.21847803497319315</v>
      </c>
      <c r="H279" s="52">
        <v>0.21906933677512716</v>
      </c>
      <c r="I279" s="52">
        <v>0.2341924361840623</v>
      </c>
      <c r="J279" s="55">
        <v>0.25142370912922046</v>
      </c>
      <c r="K279" s="55">
        <v>0.23876787181967402</v>
      </c>
      <c r="L279" s="58">
        <v>0.24364204669585063</v>
      </c>
      <c r="M279" s="52">
        <v>0.22877874796194522</v>
      </c>
      <c r="N279" s="52">
        <v>0.23482625110302266</v>
      </c>
      <c r="O279" s="4">
        <f>O277/O276</f>
        <v>0.23117276131810618</v>
      </c>
    </row>
    <row r="280" spans="2:15" ht="15.75">
      <c r="B280" s="32"/>
      <c r="C280" s="12"/>
      <c r="D280" s="12"/>
      <c r="E280" s="12"/>
      <c r="F280" s="12"/>
      <c r="G280" s="12"/>
      <c r="H280" s="12"/>
      <c r="I280" s="12"/>
      <c r="J280" s="12"/>
      <c r="K280" s="12"/>
      <c r="L280" s="59"/>
      <c r="M280" s="12"/>
      <c r="N280" s="12"/>
      <c r="O280" s="21"/>
    </row>
    <row r="281" spans="1:16" ht="15.75">
      <c r="A281" s="31" t="s">
        <v>26</v>
      </c>
      <c r="B281" s="33" t="s">
        <v>20</v>
      </c>
      <c r="C281" s="50">
        <v>9943</v>
      </c>
      <c r="D281" s="50">
        <v>9935</v>
      </c>
      <c r="E281" s="50">
        <v>9739</v>
      </c>
      <c r="F281" s="50">
        <v>9718</v>
      </c>
      <c r="G281" s="53">
        <v>9723</v>
      </c>
      <c r="H281" s="50">
        <v>9751</v>
      </c>
      <c r="I281" s="50">
        <v>9750</v>
      </c>
      <c r="J281" s="53">
        <v>9704</v>
      </c>
      <c r="K281" s="53">
        <v>9639</v>
      </c>
      <c r="L281" s="56">
        <v>9567</v>
      </c>
      <c r="M281" s="50">
        <v>9450</v>
      </c>
      <c r="N281" s="50">
        <v>9181</v>
      </c>
      <c r="O281" s="19">
        <f>SUM(O195+O255)</f>
        <v>116100</v>
      </c>
      <c r="P281" s="39"/>
    </row>
    <row r="282" spans="1:16" ht="15.75">
      <c r="A282" s="31" t="s">
        <v>26</v>
      </c>
      <c r="B282" s="10" t="s">
        <v>21</v>
      </c>
      <c r="C282" s="51">
        <v>45712538.39</v>
      </c>
      <c r="D282" s="51">
        <v>47754543.71</v>
      </c>
      <c r="E282" s="51">
        <v>41140793.04</v>
      </c>
      <c r="F282" s="51">
        <v>39429265.29</v>
      </c>
      <c r="G282" s="54">
        <v>40562511.52</v>
      </c>
      <c r="H282" s="51">
        <v>35451500.04</v>
      </c>
      <c r="I282" s="51">
        <v>41583067.54</v>
      </c>
      <c r="J282" s="54">
        <v>41183663.81</v>
      </c>
      <c r="K282" s="54">
        <v>43668302.47</v>
      </c>
      <c r="L282" s="57">
        <v>37127631.55</v>
      </c>
      <c r="M282" s="51">
        <v>44319230.65</v>
      </c>
      <c r="N282" s="51">
        <v>40454170.71</v>
      </c>
      <c r="O282" s="13">
        <f>O197+O256</f>
        <v>498387218.7200001</v>
      </c>
      <c r="P282" s="40"/>
    </row>
    <row r="283" spans="1:15" ht="15.75">
      <c r="A283" s="31" t="s">
        <v>26</v>
      </c>
      <c r="B283" s="10" t="s">
        <v>8</v>
      </c>
      <c r="C283" s="51">
        <v>148.30514055925224</v>
      </c>
      <c r="D283" s="51">
        <v>157.73274652947092</v>
      </c>
      <c r="E283" s="51">
        <v>140.81114775644318</v>
      </c>
      <c r="F283" s="51">
        <v>130.88205222765868</v>
      </c>
      <c r="G283" s="54">
        <v>139.06034324111212</v>
      </c>
      <c r="H283" s="51">
        <v>117.27994826006265</v>
      </c>
      <c r="I283" s="51">
        <v>137.57838722911495</v>
      </c>
      <c r="J283" s="54">
        <v>151.5710156710046</v>
      </c>
      <c r="K283" s="54">
        <v>146.14118875268147</v>
      </c>
      <c r="L283" s="57">
        <v>129.36006254137487</v>
      </c>
      <c r="M283" s="51">
        <v>151.285989588667</v>
      </c>
      <c r="N283" s="51">
        <v>146.87641400718877</v>
      </c>
      <c r="O283" s="13">
        <f>SUM(O282/O281/O287)</f>
        <v>141.34807052950447</v>
      </c>
    </row>
    <row r="284" spans="2:14" ht="15.75">
      <c r="B284" s="10"/>
      <c r="C284" s="12"/>
      <c r="D284" s="12"/>
      <c r="E284" s="12"/>
      <c r="F284" s="12"/>
      <c r="G284" s="12"/>
      <c r="H284" s="12"/>
      <c r="I284" s="12"/>
      <c r="J284" s="12"/>
      <c r="K284" s="12"/>
      <c r="L284" s="59"/>
      <c r="M284" s="12"/>
      <c r="N284" s="12"/>
    </row>
    <row r="285" spans="1:15" ht="15.75">
      <c r="A285" s="31" t="s">
        <v>26</v>
      </c>
      <c r="B285" s="10" t="s">
        <v>22</v>
      </c>
      <c r="C285" s="51">
        <v>1204376.94</v>
      </c>
      <c r="D285" s="51">
        <v>5045253.77</v>
      </c>
      <c r="E285" s="51">
        <v>5846713.2</v>
      </c>
      <c r="F285" s="51">
        <v>6234517.77</v>
      </c>
      <c r="G285" s="54">
        <v>6808665.11</v>
      </c>
      <c r="H285" s="51">
        <v>6183749.41</v>
      </c>
      <c r="I285" s="51">
        <v>7592269.8</v>
      </c>
      <c r="J285" s="54">
        <v>7547169.28</v>
      </c>
      <c r="K285" s="54">
        <v>8096205.55</v>
      </c>
      <c r="L285" s="57">
        <v>6914629.1</v>
      </c>
      <c r="M285" s="51">
        <v>8330203.96</v>
      </c>
      <c r="N285" s="51">
        <v>7559432.14</v>
      </c>
      <c r="O285" s="13">
        <f>SUM(C285:N285)</f>
        <v>77363186.03</v>
      </c>
    </row>
    <row r="286" spans="1:15" ht="15.75">
      <c r="A286" s="31" t="s">
        <v>26</v>
      </c>
      <c r="B286" s="10" t="s">
        <v>23</v>
      </c>
      <c r="C286" s="50">
        <v>19</v>
      </c>
      <c r="D286" s="50">
        <v>19</v>
      </c>
      <c r="E286" s="50">
        <v>18</v>
      </c>
      <c r="F286" s="50">
        <v>18</v>
      </c>
      <c r="G286" s="53">
        <v>18</v>
      </c>
      <c r="H286" s="50">
        <v>18</v>
      </c>
      <c r="I286" s="50">
        <v>18</v>
      </c>
      <c r="J286" s="53">
        <v>18</v>
      </c>
      <c r="K286" s="53">
        <v>18</v>
      </c>
      <c r="L286" s="56">
        <v>18</v>
      </c>
      <c r="M286" s="50">
        <v>18</v>
      </c>
      <c r="N286" s="50">
        <v>18</v>
      </c>
      <c r="O286" s="11">
        <f>AVERAGE(C286:E286)</f>
        <v>18.666666666666668</v>
      </c>
    </row>
    <row r="287" spans="1:15" ht="15.75">
      <c r="A287" s="31" t="s">
        <v>26</v>
      </c>
      <c r="B287" s="10" t="s">
        <v>24</v>
      </c>
      <c r="C287" s="51">
        <v>31</v>
      </c>
      <c r="D287" s="51">
        <v>30.473684210526315</v>
      </c>
      <c r="E287" s="51">
        <v>30</v>
      </c>
      <c r="F287" s="51">
        <v>31</v>
      </c>
      <c r="G287" s="54">
        <v>30</v>
      </c>
      <c r="H287" s="51">
        <v>31</v>
      </c>
      <c r="I287" s="51">
        <v>31</v>
      </c>
      <c r="J287" s="54">
        <v>28</v>
      </c>
      <c r="K287" s="54">
        <v>31</v>
      </c>
      <c r="L287" s="57">
        <v>30</v>
      </c>
      <c r="M287" s="51">
        <v>31</v>
      </c>
      <c r="N287" s="51">
        <v>30</v>
      </c>
      <c r="O287" s="24">
        <v>30.37</v>
      </c>
    </row>
    <row r="288" spans="1:15" ht="15.75">
      <c r="A288" s="31"/>
      <c r="B288" s="10"/>
      <c r="C288" s="25"/>
      <c r="D288" s="25"/>
      <c r="E288" s="13"/>
      <c r="F288" s="13"/>
      <c r="G288" s="13"/>
      <c r="H288" s="13"/>
      <c r="I288" s="24"/>
      <c r="J288" s="13"/>
      <c r="K288" s="25"/>
      <c r="L288" s="25"/>
      <c r="M288" s="25"/>
      <c r="N288" s="12"/>
      <c r="O288" s="13"/>
    </row>
    <row r="289" spans="1:14" ht="20.25">
      <c r="A289" s="26"/>
      <c r="B289" s="27"/>
      <c r="C289" s="27"/>
      <c r="D289" s="21"/>
      <c r="E289" s="21"/>
      <c r="F289" s="21"/>
      <c r="G289" s="21"/>
      <c r="H289" s="21"/>
      <c r="I289" s="21"/>
      <c r="J289" s="21"/>
      <c r="K289" s="21"/>
      <c r="L289" s="21"/>
      <c r="N289" s="21"/>
    </row>
    <row r="290" spans="2:15" ht="15.75">
      <c r="B290" s="31"/>
      <c r="C290" s="15" t="s">
        <v>34</v>
      </c>
      <c r="D290" s="15" t="s">
        <v>35</v>
      </c>
      <c r="E290" s="15" t="s">
        <v>36</v>
      </c>
      <c r="F290" s="30" t="s">
        <v>1</v>
      </c>
      <c r="G290" s="30" t="s">
        <v>2</v>
      </c>
      <c r="H290" s="30" t="s">
        <v>3</v>
      </c>
      <c r="I290" s="30" t="s">
        <v>4</v>
      </c>
      <c r="J290" s="30" t="s">
        <v>30</v>
      </c>
      <c r="K290" s="30" t="s">
        <v>31</v>
      </c>
      <c r="L290" s="30" t="s">
        <v>32</v>
      </c>
      <c r="M290" s="30" t="s">
        <v>33</v>
      </c>
      <c r="N290" s="30" t="s">
        <v>44</v>
      </c>
      <c r="O290" s="30" t="s">
        <v>28</v>
      </c>
    </row>
    <row r="291" spans="1:15" ht="15.75">
      <c r="A291" s="31" t="s">
        <v>27</v>
      </c>
      <c r="B291" s="32" t="s">
        <v>6</v>
      </c>
      <c r="C291" s="14">
        <f aca="true" t="shared" si="47" ref="C291:K291">SUM(C297+C303+C309+C315+C321+C327+C333+C339+C345)</f>
        <v>2115</v>
      </c>
      <c r="D291" s="14">
        <f t="shared" si="47"/>
        <v>2123</v>
      </c>
      <c r="E291" s="14">
        <f aca="true" t="shared" si="48" ref="E291:F293">SUM(E297+E303+E309+E315+E321+E327+E333+E339+E345)</f>
        <v>2108</v>
      </c>
      <c r="F291" s="14">
        <f t="shared" si="48"/>
        <v>2110</v>
      </c>
      <c r="G291" s="14">
        <f t="shared" si="47"/>
        <v>2121</v>
      </c>
      <c r="H291" s="14">
        <f t="shared" si="47"/>
        <v>2107</v>
      </c>
      <c r="I291" s="14">
        <f t="shared" si="47"/>
        <v>2058</v>
      </c>
      <c r="J291" s="14">
        <f t="shared" si="47"/>
        <v>2023</v>
      </c>
      <c r="K291" s="14">
        <f t="shared" si="47"/>
        <v>2001</v>
      </c>
      <c r="L291" s="14">
        <f aca="true" t="shared" si="49" ref="L291:M293">SUM(L297+L303+L309+L315+L321+L327+L333+L339+L345)</f>
        <v>2002</v>
      </c>
      <c r="M291" s="14">
        <f t="shared" si="49"/>
        <v>2024</v>
      </c>
      <c r="N291" s="14">
        <f>SUM(N297+N303+N309+N315+N321+N327+N333+N339+N345)</f>
        <v>2042</v>
      </c>
      <c r="O291" s="34">
        <f>SUM(C291:N291)</f>
        <v>24834</v>
      </c>
    </row>
    <row r="292" spans="1:15" ht="15.75">
      <c r="A292" s="31" t="s">
        <v>27</v>
      </c>
      <c r="B292" s="32" t="s">
        <v>7</v>
      </c>
      <c r="C292" s="1">
        <f aca="true" t="shared" si="50" ref="C292:K292">SUM(C298+C304+C310+C316+C322+C328+C334+C340+C346)</f>
        <v>91740680.09</v>
      </c>
      <c r="D292" s="1">
        <f t="shared" si="50"/>
        <v>93186460.39</v>
      </c>
      <c r="E292" s="1">
        <f t="shared" si="48"/>
        <v>80989115.55</v>
      </c>
      <c r="F292" s="1">
        <f t="shared" si="48"/>
        <v>78165837.35000001</v>
      </c>
      <c r="G292" s="1">
        <f t="shared" si="50"/>
        <v>76379041.38</v>
      </c>
      <c r="H292" s="1">
        <f t="shared" si="50"/>
        <v>67232875.78</v>
      </c>
      <c r="I292" s="1">
        <f t="shared" si="50"/>
        <v>78201594.25999999</v>
      </c>
      <c r="J292" s="1">
        <f t="shared" si="50"/>
        <v>75362698.28</v>
      </c>
      <c r="K292" s="1">
        <f t="shared" si="50"/>
        <v>80730985.01</v>
      </c>
      <c r="L292" s="1">
        <f t="shared" si="49"/>
        <v>72363314.74000001</v>
      </c>
      <c r="M292" s="1">
        <f t="shared" si="49"/>
        <v>88392904.97</v>
      </c>
      <c r="N292" s="1">
        <f>SUM(N298+N304+N310+N316+N322+N328+N334+N340+N346)</f>
        <v>80577775</v>
      </c>
      <c r="O292" s="35">
        <f>SUM(C292:N292)</f>
        <v>963323282.8000001</v>
      </c>
    </row>
    <row r="293" spans="1:15" ht="15.75">
      <c r="A293" s="31" t="s">
        <v>27</v>
      </c>
      <c r="B293" s="32" t="s">
        <v>0</v>
      </c>
      <c r="C293" s="1">
        <f aca="true" t="shared" si="51" ref="C293:K293">SUM(C299+C305+C311+C317+C323+C329+C335+C341+C347)</f>
        <v>5858561.93</v>
      </c>
      <c r="D293" s="1">
        <f t="shared" si="51"/>
        <v>6017050.8</v>
      </c>
      <c r="E293" s="1">
        <f t="shared" si="48"/>
        <v>5191676.499999999</v>
      </c>
      <c r="F293" s="1">
        <f t="shared" si="48"/>
        <v>5043858.589999999</v>
      </c>
      <c r="G293" s="1">
        <f t="shared" si="51"/>
        <v>5043566.78</v>
      </c>
      <c r="H293" s="1">
        <f t="shared" si="51"/>
        <v>4206095.27</v>
      </c>
      <c r="I293" s="1">
        <f t="shared" si="51"/>
        <v>5050937.72</v>
      </c>
      <c r="J293" s="1">
        <f t="shared" si="51"/>
        <v>4855360.24</v>
      </c>
      <c r="K293" s="1">
        <f t="shared" si="51"/>
        <v>5104454.9</v>
      </c>
      <c r="L293" s="1">
        <f t="shared" si="49"/>
        <v>4465375.22</v>
      </c>
      <c r="M293" s="1">
        <f t="shared" si="49"/>
        <v>5544867.739999999</v>
      </c>
      <c r="N293" s="1">
        <f>SUM(N299+N305+N311+N317+N323+N329+N335+N341+N347)</f>
        <v>4966097.350000001</v>
      </c>
      <c r="O293" s="35">
        <f>SUM(C293:N293)</f>
        <v>61347903.04000001</v>
      </c>
    </row>
    <row r="294" spans="1:15" ht="15.75">
      <c r="A294" s="31" t="s">
        <v>27</v>
      </c>
      <c r="B294" s="32" t="s">
        <v>8</v>
      </c>
      <c r="C294" s="13">
        <f aca="true" t="shared" si="52" ref="C294:N294">SUM(C293/C291/C383)</f>
        <v>89.35502066651414</v>
      </c>
      <c r="D294" s="13">
        <f t="shared" si="52"/>
        <v>91.4264780514488</v>
      </c>
      <c r="E294" s="13">
        <f t="shared" si="52"/>
        <v>82.09482131562301</v>
      </c>
      <c r="F294" s="13">
        <f t="shared" si="52"/>
        <v>77.11142929215714</v>
      </c>
      <c r="G294" s="13">
        <f t="shared" si="52"/>
        <v>79.26397579757977</v>
      </c>
      <c r="H294" s="13">
        <f t="shared" si="52"/>
        <v>64.39510801169679</v>
      </c>
      <c r="I294" s="13">
        <f t="shared" si="52"/>
        <v>79.17078466409605</v>
      </c>
      <c r="J294" s="13">
        <f t="shared" si="52"/>
        <v>85.7171146105501</v>
      </c>
      <c r="K294" s="13">
        <f t="shared" si="52"/>
        <v>82.28877335525786</v>
      </c>
      <c r="L294" s="13">
        <f t="shared" si="52"/>
        <v>74.76392691107775</v>
      </c>
      <c r="M294" s="13">
        <f t="shared" si="52"/>
        <v>88.3728761315823</v>
      </c>
      <c r="N294" s="13">
        <f t="shared" si="52"/>
        <v>81.06590515834151</v>
      </c>
      <c r="O294" s="44">
        <f>SUM(O293/O291/O383)</f>
        <v>81.20706903437775</v>
      </c>
    </row>
    <row r="295" spans="1:15" ht="15.75">
      <c r="A295" s="31" t="s">
        <v>27</v>
      </c>
      <c r="B295" s="32" t="s">
        <v>9</v>
      </c>
      <c r="C295" s="18">
        <f aca="true" t="shared" si="53" ref="C295:N295">SUM(C293/C292)</f>
        <v>0.06386002288464177</v>
      </c>
      <c r="D295" s="18">
        <f>SUM(D293/D292)</f>
        <v>0.06457001129582232</v>
      </c>
      <c r="E295" s="18">
        <f>SUM(E293/E292)</f>
        <v>0.06410338555672744</v>
      </c>
      <c r="F295" s="18">
        <f>SUM(F293/F292)</f>
        <v>0.06452766017736518</v>
      </c>
      <c r="G295" s="18">
        <f t="shared" si="53"/>
        <v>0.0660333867625716</v>
      </c>
      <c r="H295" s="18">
        <f t="shared" si="53"/>
        <v>0.0625600975892095</v>
      </c>
      <c r="I295" s="18">
        <f t="shared" si="53"/>
        <v>0.06458867965283346</v>
      </c>
      <c r="J295" s="18">
        <f t="shared" si="53"/>
        <v>0.06442657111294715</v>
      </c>
      <c r="K295" s="18">
        <f t="shared" si="53"/>
        <v>0.06322795267972663</v>
      </c>
      <c r="L295" s="18">
        <f t="shared" si="53"/>
        <v>0.06170772077044849</v>
      </c>
      <c r="M295" s="18">
        <f t="shared" si="53"/>
        <v>0.0627297829150642</v>
      </c>
      <c r="N295" s="18">
        <f t="shared" si="53"/>
        <v>0.06163110547542422</v>
      </c>
      <c r="O295" s="18">
        <f>SUM(O293/O292)</f>
        <v>0.06368360874833826</v>
      </c>
    </row>
    <row r="296" spans="2:15" ht="15.75">
      <c r="B296" s="33"/>
      <c r="C296" s="21"/>
      <c r="D296" s="12"/>
      <c r="E296" s="21"/>
      <c r="F296" s="21"/>
      <c r="G296" s="21"/>
      <c r="H296" s="21"/>
      <c r="I296" s="21"/>
      <c r="J296" s="21"/>
      <c r="K296" s="21"/>
      <c r="L296" s="21"/>
      <c r="N296" s="21"/>
      <c r="O296" s="21"/>
    </row>
    <row r="297" spans="1:15" ht="15.75">
      <c r="A297" s="31" t="s">
        <v>27</v>
      </c>
      <c r="B297" s="10" t="s">
        <v>37</v>
      </c>
      <c r="C297" s="50">
        <v>1026</v>
      </c>
      <c r="D297" s="50">
        <v>1048</v>
      </c>
      <c r="E297" s="50">
        <v>1015</v>
      </c>
      <c r="F297" s="50">
        <v>1013</v>
      </c>
      <c r="G297" s="53">
        <v>1027</v>
      </c>
      <c r="H297" s="50">
        <v>1023</v>
      </c>
      <c r="I297" s="50">
        <v>999</v>
      </c>
      <c r="J297" s="53">
        <v>985</v>
      </c>
      <c r="K297" s="53">
        <v>978</v>
      </c>
      <c r="L297" s="56">
        <v>980</v>
      </c>
      <c r="M297" s="50">
        <v>993</v>
      </c>
      <c r="N297" s="50">
        <v>995</v>
      </c>
      <c r="O297" s="34">
        <f>SUM(C297:N297)</f>
        <v>12082</v>
      </c>
    </row>
    <row r="298" spans="1:16" ht="15.75">
      <c r="A298" s="31" t="s">
        <v>27</v>
      </c>
      <c r="B298" s="36" t="s">
        <v>7</v>
      </c>
      <c r="C298" s="51">
        <v>36656752.18</v>
      </c>
      <c r="D298" s="51">
        <v>37616150.52</v>
      </c>
      <c r="E298" s="51">
        <v>29636505.72</v>
      </c>
      <c r="F298" s="51">
        <v>29178902.26</v>
      </c>
      <c r="G298" s="54">
        <v>30671850.02</v>
      </c>
      <c r="H298" s="51">
        <v>25860762.09</v>
      </c>
      <c r="I298" s="51">
        <v>30576557.86</v>
      </c>
      <c r="J298" s="54">
        <v>29526718.02</v>
      </c>
      <c r="K298" s="54">
        <v>30598568.33</v>
      </c>
      <c r="L298" s="57">
        <v>27645440.36</v>
      </c>
      <c r="M298" s="51">
        <v>33640409.67</v>
      </c>
      <c r="N298" s="51">
        <v>29654461.67</v>
      </c>
      <c r="O298" s="35">
        <f>SUM(C298:N298)</f>
        <v>371263078.7000001</v>
      </c>
      <c r="P298" s="46"/>
    </row>
    <row r="299" spans="1:16" ht="15.75">
      <c r="A299" s="31" t="s">
        <v>27</v>
      </c>
      <c r="B299" s="36" t="s">
        <v>0</v>
      </c>
      <c r="C299" s="51">
        <v>3126049.85</v>
      </c>
      <c r="D299" s="51">
        <v>3269459.35</v>
      </c>
      <c r="E299" s="51">
        <v>2636382.71</v>
      </c>
      <c r="F299" s="51">
        <v>2652361.33</v>
      </c>
      <c r="G299" s="54">
        <v>2679688.37</v>
      </c>
      <c r="H299" s="51">
        <v>2291132.12</v>
      </c>
      <c r="I299" s="51">
        <v>2853717.05</v>
      </c>
      <c r="J299" s="54">
        <v>2690984.04</v>
      </c>
      <c r="K299" s="54">
        <v>2841605.12</v>
      </c>
      <c r="L299" s="57">
        <v>2459005.02</v>
      </c>
      <c r="M299" s="51">
        <v>3061226.3</v>
      </c>
      <c r="N299" s="51">
        <v>2657814.76</v>
      </c>
      <c r="O299" s="35">
        <f>SUM(C299:N299)</f>
        <v>33219426.020000003</v>
      </c>
      <c r="P299" s="46"/>
    </row>
    <row r="300" spans="1:15" ht="15.75">
      <c r="A300" s="31" t="s">
        <v>27</v>
      </c>
      <c r="B300" s="32" t="s">
        <v>8</v>
      </c>
      <c r="C300" s="51">
        <v>98.28491007985915</v>
      </c>
      <c r="D300" s="51">
        <v>100.63590710416155</v>
      </c>
      <c r="E300" s="51">
        <v>86.58071297208538</v>
      </c>
      <c r="F300" s="51">
        <v>84.46203642964048</v>
      </c>
      <c r="G300" s="54">
        <v>86.97463063940279</v>
      </c>
      <c r="H300" s="51">
        <v>72.24583356982941</v>
      </c>
      <c r="I300" s="51">
        <v>92.14753624592335</v>
      </c>
      <c r="J300" s="54">
        <v>97.57012472806382</v>
      </c>
      <c r="K300" s="54">
        <v>93.7266679860149</v>
      </c>
      <c r="L300" s="57">
        <v>84.10688701402348</v>
      </c>
      <c r="M300" s="51">
        <v>99.44535295455286</v>
      </c>
      <c r="N300" s="51">
        <v>89.03902043551088</v>
      </c>
      <c r="O300" s="44">
        <f>SUM(O299/O297/O383)</f>
        <v>90.38452565152807</v>
      </c>
    </row>
    <row r="301" spans="1:15" ht="15.75">
      <c r="A301" s="31" t="s">
        <v>27</v>
      </c>
      <c r="B301" s="32" t="s">
        <v>9</v>
      </c>
      <c r="C301" s="52">
        <v>0.085278964013227</v>
      </c>
      <c r="D301" s="52">
        <v>0.08691637248372006</v>
      </c>
      <c r="E301" s="52">
        <v>0.08895727232177897</v>
      </c>
      <c r="F301" s="52">
        <v>0.09089996965499277</v>
      </c>
      <c r="G301" s="55">
        <v>0.08736637562627206</v>
      </c>
      <c r="H301" s="52">
        <v>0.08859491889784443</v>
      </c>
      <c r="I301" s="52">
        <v>0.09333022582418307</v>
      </c>
      <c r="J301" s="55">
        <v>0.09113725535554798</v>
      </c>
      <c r="K301" s="55">
        <v>0.09286725736164532</v>
      </c>
      <c r="L301" s="58">
        <v>0.08894794179361012</v>
      </c>
      <c r="M301" s="52">
        <v>0.09099848456155855</v>
      </c>
      <c r="N301" s="52">
        <v>0.08962613415736978</v>
      </c>
      <c r="O301" s="18">
        <f>SUM(O299/O298)</f>
        <v>0.08947678324577767</v>
      </c>
    </row>
    <row r="302" spans="2:15" ht="15.75">
      <c r="B302" s="33"/>
      <c r="C302" s="12"/>
      <c r="D302" s="12"/>
      <c r="E302" s="12"/>
      <c r="F302" s="12"/>
      <c r="G302" s="12"/>
      <c r="H302" s="12"/>
      <c r="I302" s="12"/>
      <c r="J302" s="12"/>
      <c r="K302" s="12"/>
      <c r="L302" s="59"/>
      <c r="M302" s="12"/>
      <c r="N302" s="12"/>
      <c r="O302" s="21"/>
    </row>
    <row r="303" spans="1:15" ht="15.75">
      <c r="A303" s="31" t="s">
        <v>27</v>
      </c>
      <c r="B303" s="10" t="s">
        <v>10</v>
      </c>
      <c r="C303" s="50">
        <v>204</v>
      </c>
      <c r="D303" s="50">
        <v>206</v>
      </c>
      <c r="E303" s="50">
        <v>226</v>
      </c>
      <c r="F303" s="50">
        <v>228</v>
      </c>
      <c r="G303" s="53">
        <v>228</v>
      </c>
      <c r="H303" s="50">
        <v>226</v>
      </c>
      <c r="I303" s="50">
        <v>227</v>
      </c>
      <c r="J303" s="53">
        <v>216</v>
      </c>
      <c r="K303" s="53">
        <v>208</v>
      </c>
      <c r="L303" s="56">
        <v>206</v>
      </c>
      <c r="M303" s="50">
        <v>206</v>
      </c>
      <c r="N303" s="50">
        <v>206</v>
      </c>
      <c r="O303" s="11">
        <f>SUM(C303:N303)</f>
        <v>2587</v>
      </c>
    </row>
    <row r="304" spans="1:15" ht="15.75">
      <c r="A304" s="31" t="s">
        <v>27</v>
      </c>
      <c r="B304" s="32" t="s">
        <v>7</v>
      </c>
      <c r="C304" s="51">
        <v>5121979.1</v>
      </c>
      <c r="D304" s="51">
        <v>5209807.06</v>
      </c>
      <c r="E304" s="51">
        <v>4764473.25</v>
      </c>
      <c r="F304" s="51">
        <v>4530863.05</v>
      </c>
      <c r="G304" s="54">
        <v>4787071.85</v>
      </c>
      <c r="H304" s="51">
        <v>3793284.5</v>
      </c>
      <c r="I304" s="51">
        <v>4365732.65</v>
      </c>
      <c r="J304" s="54">
        <v>4363662.6</v>
      </c>
      <c r="K304" s="54">
        <v>4682273.2</v>
      </c>
      <c r="L304" s="57">
        <v>3914381.25</v>
      </c>
      <c r="M304" s="51">
        <v>4983338.45</v>
      </c>
      <c r="N304" s="51">
        <v>4384951.2</v>
      </c>
      <c r="O304" s="13">
        <f>SUM(C304:N304)</f>
        <v>54901818.16000001</v>
      </c>
    </row>
    <row r="305" spans="1:15" ht="15.75">
      <c r="A305" s="31" t="s">
        <v>27</v>
      </c>
      <c r="B305" s="32" t="s">
        <v>0</v>
      </c>
      <c r="C305" s="51">
        <v>319039.86</v>
      </c>
      <c r="D305" s="51">
        <v>324209.67</v>
      </c>
      <c r="E305" s="51">
        <v>307451.37</v>
      </c>
      <c r="F305" s="51">
        <v>304557.9</v>
      </c>
      <c r="G305" s="54">
        <v>291062.95</v>
      </c>
      <c r="H305" s="51">
        <v>223498.17</v>
      </c>
      <c r="I305" s="51">
        <v>257471.09</v>
      </c>
      <c r="J305" s="54">
        <v>244794.52</v>
      </c>
      <c r="K305" s="54">
        <v>294497.78</v>
      </c>
      <c r="L305" s="57">
        <v>255147.14</v>
      </c>
      <c r="M305" s="51">
        <v>310272.02</v>
      </c>
      <c r="N305" s="51">
        <v>290790.18</v>
      </c>
      <c r="O305" s="13">
        <f>SUM(C305:N305)</f>
        <v>3422792.65</v>
      </c>
    </row>
    <row r="306" spans="1:15" ht="15.75">
      <c r="A306" s="31" t="s">
        <v>27</v>
      </c>
      <c r="B306" s="32" t="s">
        <v>8</v>
      </c>
      <c r="C306" s="51">
        <v>50.44906072106262</v>
      </c>
      <c r="D306" s="51">
        <v>50.76881772627623</v>
      </c>
      <c r="E306" s="51">
        <v>45.34680973451327</v>
      </c>
      <c r="F306" s="51">
        <v>43.08968590831918</v>
      </c>
      <c r="G306" s="54">
        <v>42.553062865497076</v>
      </c>
      <c r="H306" s="51">
        <v>31.900966314587496</v>
      </c>
      <c r="I306" s="51">
        <v>36.58818956941879</v>
      </c>
      <c r="J306" s="54">
        <v>40.47528439153439</v>
      </c>
      <c r="K306" s="54">
        <v>45.67273263027296</v>
      </c>
      <c r="L306" s="57">
        <v>41.51659272115854</v>
      </c>
      <c r="M306" s="51">
        <v>48.58628562480427</v>
      </c>
      <c r="N306" s="51">
        <v>47.05342718446602</v>
      </c>
      <c r="O306" s="13">
        <f>SUM(O305/O303/O383)</f>
        <v>43.493559564372205</v>
      </c>
    </row>
    <row r="307" spans="1:15" ht="15.75">
      <c r="A307" s="31" t="s">
        <v>27</v>
      </c>
      <c r="B307" s="32" t="s">
        <v>9</v>
      </c>
      <c r="C307" s="52">
        <v>0.062288395514928985</v>
      </c>
      <c r="D307" s="52">
        <v>0.06223064813459714</v>
      </c>
      <c r="E307" s="52">
        <v>0.06452998135733053</v>
      </c>
      <c r="F307" s="52">
        <v>0.06721851811433584</v>
      </c>
      <c r="G307" s="55">
        <v>0.060801876203299514</v>
      </c>
      <c r="H307" s="52">
        <v>0.058919432486542994</v>
      </c>
      <c r="I307" s="52">
        <v>0.05897545970892192</v>
      </c>
      <c r="J307" s="55">
        <v>0.05609840687499533</v>
      </c>
      <c r="K307" s="55">
        <v>0.06289632565652085</v>
      </c>
      <c r="L307" s="58">
        <v>0.0651819850199824</v>
      </c>
      <c r="M307" s="52">
        <v>0.06226187988495946</v>
      </c>
      <c r="N307" s="52">
        <v>0.06631548830007504</v>
      </c>
      <c r="O307" s="18">
        <f>SUM(O305/O304)</f>
        <v>0.062343885224802165</v>
      </c>
    </row>
    <row r="308" spans="2:15" ht="15.75">
      <c r="B308" s="33"/>
      <c r="C308" s="12"/>
      <c r="D308" s="12"/>
      <c r="E308" s="12"/>
      <c r="F308" s="12"/>
      <c r="G308" s="12"/>
      <c r="H308" s="12"/>
      <c r="I308" s="12"/>
      <c r="J308" s="12"/>
      <c r="K308" s="12"/>
      <c r="L308" s="59"/>
      <c r="M308" s="12"/>
      <c r="N308" s="12"/>
      <c r="O308" s="21"/>
    </row>
    <row r="309" spans="1:15" ht="15.75">
      <c r="A309" s="31" t="s">
        <v>27</v>
      </c>
      <c r="B309" s="10" t="s">
        <v>11</v>
      </c>
      <c r="C309" s="50">
        <v>10</v>
      </c>
      <c r="D309" s="50">
        <v>10</v>
      </c>
      <c r="E309" s="50">
        <v>10</v>
      </c>
      <c r="F309" s="50">
        <v>10</v>
      </c>
      <c r="G309" s="53">
        <v>10</v>
      </c>
      <c r="H309" s="50">
        <v>9</v>
      </c>
      <c r="I309" s="50">
        <v>2</v>
      </c>
      <c r="J309" s="53">
        <v>2</v>
      </c>
      <c r="K309" s="53">
        <v>2</v>
      </c>
      <c r="L309" s="56">
        <v>2</v>
      </c>
      <c r="M309" s="50">
        <v>2</v>
      </c>
      <c r="N309" s="50">
        <v>2</v>
      </c>
      <c r="O309" s="11">
        <f>SUM(C309:N309)</f>
        <v>71</v>
      </c>
    </row>
    <row r="310" spans="1:15" ht="15.75">
      <c r="A310" s="31" t="s">
        <v>27</v>
      </c>
      <c r="B310" s="32" t="s">
        <v>7</v>
      </c>
      <c r="C310" s="51">
        <v>116464.7</v>
      </c>
      <c r="D310" s="51">
        <v>103326.8</v>
      </c>
      <c r="E310" s="51">
        <v>93474.7</v>
      </c>
      <c r="F310" s="51">
        <v>95557.7</v>
      </c>
      <c r="G310" s="54">
        <v>94720.8</v>
      </c>
      <c r="H310" s="51">
        <v>69071.8</v>
      </c>
      <c r="I310" s="51">
        <v>25696.9</v>
      </c>
      <c r="J310" s="54">
        <v>30621</v>
      </c>
      <c r="K310" s="54">
        <v>30735.2</v>
      </c>
      <c r="L310" s="57">
        <v>19148.6</v>
      </c>
      <c r="M310" s="51">
        <v>31170</v>
      </c>
      <c r="N310" s="51">
        <v>27170.8</v>
      </c>
      <c r="O310" s="13">
        <f>SUM(C310:N310)</f>
        <v>737159</v>
      </c>
    </row>
    <row r="311" spans="1:15" ht="15.75">
      <c r="A311" s="31" t="s">
        <v>27</v>
      </c>
      <c r="B311" s="32" t="s">
        <v>0</v>
      </c>
      <c r="C311" s="51">
        <v>11081.33</v>
      </c>
      <c r="D311" s="51">
        <v>7710.21</v>
      </c>
      <c r="E311" s="51">
        <v>5860.82</v>
      </c>
      <c r="F311" s="51">
        <v>5112.56</v>
      </c>
      <c r="G311" s="54">
        <v>7497.8</v>
      </c>
      <c r="H311" s="51">
        <v>4575.07</v>
      </c>
      <c r="I311" s="51">
        <v>2502.8</v>
      </c>
      <c r="J311" s="54">
        <v>2529.5</v>
      </c>
      <c r="K311" s="54">
        <v>2352.5</v>
      </c>
      <c r="L311" s="57">
        <v>2133.9</v>
      </c>
      <c r="M311" s="51">
        <v>1352.8</v>
      </c>
      <c r="N311" s="51">
        <v>1440.6</v>
      </c>
      <c r="O311" s="13">
        <f>SUM(C311:N311)</f>
        <v>54149.89000000001</v>
      </c>
    </row>
    <row r="312" spans="1:15" ht="15.75">
      <c r="A312" s="31" t="s">
        <v>27</v>
      </c>
      <c r="B312" s="32" t="s">
        <v>8</v>
      </c>
      <c r="C312" s="51">
        <v>35.74622580645161</v>
      </c>
      <c r="D312" s="51">
        <v>24.871645161290324</v>
      </c>
      <c r="E312" s="51">
        <v>19.536066666666667</v>
      </c>
      <c r="F312" s="51">
        <v>16.492129032258063</v>
      </c>
      <c r="G312" s="54">
        <v>24.99266666666667</v>
      </c>
      <c r="H312" s="51">
        <v>16.39810035842294</v>
      </c>
      <c r="I312" s="51">
        <v>40.36774193548387</v>
      </c>
      <c r="J312" s="54">
        <v>45.169642857142854</v>
      </c>
      <c r="K312" s="54">
        <v>37.943548387096776</v>
      </c>
      <c r="L312" s="57">
        <v>35.76368715083799</v>
      </c>
      <c r="M312" s="51">
        <v>21.81935483870968</v>
      </c>
      <c r="N312" s="51">
        <v>24.01</v>
      </c>
      <c r="O312" s="13">
        <f>SUM(O311/O309/O383)</f>
        <v>25.07148280875258</v>
      </c>
    </row>
    <row r="313" spans="1:15" ht="15.75">
      <c r="A313" s="31" t="s">
        <v>27</v>
      </c>
      <c r="B313" s="32" t="s">
        <v>9</v>
      </c>
      <c r="C313" s="52">
        <v>0.09514754256010619</v>
      </c>
      <c r="D313" s="52">
        <v>0.07461965337163252</v>
      </c>
      <c r="E313" s="52">
        <v>0.06269953260080001</v>
      </c>
      <c r="F313" s="52">
        <v>0.053502334191802434</v>
      </c>
      <c r="G313" s="55">
        <v>0.07915684833742957</v>
      </c>
      <c r="H313" s="52">
        <v>0.06623643802535911</v>
      </c>
      <c r="I313" s="52">
        <v>0.09739696227949675</v>
      </c>
      <c r="J313" s="55">
        <v>0.08260670781489826</v>
      </c>
      <c r="K313" s="55">
        <v>0.07654090424008954</v>
      </c>
      <c r="L313" s="58">
        <v>0.11143895637278967</v>
      </c>
      <c r="M313" s="52">
        <v>0.04340070580686557</v>
      </c>
      <c r="N313" s="52">
        <v>0.053020153988840954</v>
      </c>
      <c r="O313" s="18">
        <f>SUM(O311/O310)</f>
        <v>0.07345754443749586</v>
      </c>
    </row>
    <row r="314" spans="2:15" ht="15.75">
      <c r="B314" s="33"/>
      <c r="C314" s="12"/>
      <c r="D314" s="12"/>
      <c r="E314" s="12"/>
      <c r="F314" s="12"/>
      <c r="G314" s="12"/>
      <c r="H314" s="12"/>
      <c r="I314" s="12"/>
      <c r="J314" s="12"/>
      <c r="K314" s="12"/>
      <c r="L314" s="59"/>
      <c r="M314" s="12"/>
      <c r="N314" s="12"/>
      <c r="O314" s="21"/>
    </row>
    <row r="315" spans="1:15" ht="15.75">
      <c r="A315" s="31" t="s">
        <v>27</v>
      </c>
      <c r="B315" s="10" t="s">
        <v>12</v>
      </c>
      <c r="C315" s="50">
        <v>338</v>
      </c>
      <c r="D315" s="50">
        <v>329</v>
      </c>
      <c r="E315" s="50">
        <v>315</v>
      </c>
      <c r="F315" s="50">
        <v>317</v>
      </c>
      <c r="G315" s="53">
        <v>313</v>
      </c>
      <c r="H315" s="50">
        <v>301</v>
      </c>
      <c r="I315" s="50">
        <v>294</v>
      </c>
      <c r="J315" s="53">
        <v>290</v>
      </c>
      <c r="K315" s="53">
        <v>289</v>
      </c>
      <c r="L315" s="56">
        <v>289</v>
      </c>
      <c r="M315" s="50">
        <v>287</v>
      </c>
      <c r="N315" s="50">
        <v>283</v>
      </c>
      <c r="O315" s="11">
        <f>SUM(C315:N315)</f>
        <v>3645</v>
      </c>
    </row>
    <row r="316" spans="1:15" ht="15.75">
      <c r="A316" s="31" t="s">
        <v>27</v>
      </c>
      <c r="B316" s="32" t="s">
        <v>7</v>
      </c>
      <c r="C316" s="51">
        <v>13048173.5</v>
      </c>
      <c r="D316" s="51">
        <v>13213265.5</v>
      </c>
      <c r="E316" s="51">
        <v>11616724.5</v>
      </c>
      <c r="F316" s="51">
        <v>11222697</v>
      </c>
      <c r="G316" s="54">
        <v>11114528.8</v>
      </c>
      <c r="H316" s="51">
        <v>8764232.25</v>
      </c>
      <c r="I316" s="51">
        <v>10204722.15</v>
      </c>
      <c r="J316" s="54">
        <v>9233130.8</v>
      </c>
      <c r="K316" s="54">
        <v>10141611.55</v>
      </c>
      <c r="L316" s="57">
        <v>8673781.3</v>
      </c>
      <c r="M316" s="51">
        <v>11059847.5</v>
      </c>
      <c r="N316" s="51">
        <v>8443569.25</v>
      </c>
      <c r="O316" s="13">
        <f>SUM(C316:N316)</f>
        <v>126736284.1</v>
      </c>
    </row>
    <row r="317" spans="1:15" ht="15.75">
      <c r="A317" s="31" t="s">
        <v>27</v>
      </c>
      <c r="B317" s="32" t="s">
        <v>0</v>
      </c>
      <c r="C317" s="51">
        <v>711577.01</v>
      </c>
      <c r="D317" s="51">
        <v>767632.89</v>
      </c>
      <c r="E317" s="51">
        <v>628127.55</v>
      </c>
      <c r="F317" s="51">
        <v>522336.36</v>
      </c>
      <c r="G317" s="54">
        <v>571360.77</v>
      </c>
      <c r="H317" s="51">
        <v>491044.04</v>
      </c>
      <c r="I317" s="51">
        <v>442148.51</v>
      </c>
      <c r="J317" s="54">
        <v>509529.18</v>
      </c>
      <c r="K317" s="54">
        <v>566219.76</v>
      </c>
      <c r="L317" s="57">
        <v>445350.29</v>
      </c>
      <c r="M317" s="51">
        <v>565595.48</v>
      </c>
      <c r="N317" s="51">
        <v>433296.65</v>
      </c>
      <c r="O317" s="13">
        <f>SUM(C317:N317)</f>
        <v>6654218.49</v>
      </c>
    </row>
    <row r="318" spans="1:15" ht="15.75">
      <c r="A318" s="31" t="s">
        <v>27</v>
      </c>
      <c r="B318" s="32" t="s">
        <v>8</v>
      </c>
      <c r="C318" s="51">
        <v>67.911529872113</v>
      </c>
      <c r="D318" s="51">
        <v>75.26550544170996</v>
      </c>
      <c r="E318" s="51">
        <v>66.4685238095238</v>
      </c>
      <c r="F318" s="51">
        <v>53.15318611987382</v>
      </c>
      <c r="G318" s="54">
        <v>60.84779233226837</v>
      </c>
      <c r="H318" s="51">
        <v>52.62501768299219</v>
      </c>
      <c r="I318" s="51">
        <v>48.5131127935045</v>
      </c>
      <c r="J318" s="54">
        <v>62.74989901477833</v>
      </c>
      <c r="K318" s="54">
        <v>63.2012233508204</v>
      </c>
      <c r="L318" s="57">
        <v>51.65378090506659</v>
      </c>
      <c r="M318" s="51">
        <v>63.571482522198494</v>
      </c>
      <c r="N318" s="51">
        <v>51.03611896348646</v>
      </c>
      <c r="O318" s="13">
        <f>SUM(O317/O315/O383)</f>
        <v>60.0123059066079</v>
      </c>
    </row>
    <row r="319" spans="1:15" ht="15.75">
      <c r="A319" s="31" t="s">
        <v>27</v>
      </c>
      <c r="B319" s="32" t="s">
        <v>9</v>
      </c>
      <c r="C319" s="52">
        <v>0.05453460670184988</v>
      </c>
      <c r="D319" s="52">
        <v>0.058095622917741264</v>
      </c>
      <c r="E319" s="52">
        <v>0.054070968972363936</v>
      </c>
      <c r="F319" s="52">
        <v>0.04654285507307201</v>
      </c>
      <c r="G319" s="55">
        <v>0.05140665702355281</v>
      </c>
      <c r="H319" s="52">
        <v>0.056028186610413026</v>
      </c>
      <c r="I319" s="52">
        <v>0.043327834261513924</v>
      </c>
      <c r="J319" s="55">
        <v>0.05518487618522636</v>
      </c>
      <c r="K319" s="55">
        <v>0.05583133974402716</v>
      </c>
      <c r="L319" s="58">
        <v>0.051344422299418595</v>
      </c>
      <c r="M319" s="52">
        <v>0.05113953696016152</v>
      </c>
      <c r="N319" s="52">
        <v>0.051316763938425686</v>
      </c>
      <c r="O319" s="18">
        <f>SUM(O317/O316)</f>
        <v>0.05250444683031385</v>
      </c>
    </row>
    <row r="320" spans="2:15" ht="15.75">
      <c r="B320" s="33"/>
      <c r="C320" s="12"/>
      <c r="D320" s="12"/>
      <c r="E320" s="12"/>
      <c r="F320" s="12"/>
      <c r="G320" s="12"/>
      <c r="H320" s="12"/>
      <c r="I320" s="12"/>
      <c r="J320" s="12"/>
      <c r="K320" s="12"/>
      <c r="L320" s="59"/>
      <c r="M320" s="12"/>
      <c r="N320" s="12"/>
      <c r="O320" s="21"/>
    </row>
    <row r="321" spans="1:15" ht="15.75">
      <c r="A321" s="31" t="s">
        <v>27</v>
      </c>
      <c r="B321" s="10" t="s">
        <v>13</v>
      </c>
      <c r="C321" s="50">
        <v>0</v>
      </c>
      <c r="D321" s="50">
        <v>0</v>
      </c>
      <c r="E321" s="50">
        <v>0</v>
      </c>
      <c r="F321" s="50">
        <v>0</v>
      </c>
      <c r="G321" s="53">
        <v>0</v>
      </c>
      <c r="H321" s="50">
        <v>0</v>
      </c>
      <c r="I321" s="50">
        <v>0</v>
      </c>
      <c r="J321" s="53">
        <v>0</v>
      </c>
      <c r="K321" s="53">
        <v>0</v>
      </c>
      <c r="L321" s="56">
        <v>0</v>
      </c>
      <c r="M321" s="50">
        <v>0</v>
      </c>
      <c r="N321" s="50">
        <v>0</v>
      </c>
      <c r="O321" s="11">
        <f>SUM(C321:N321)</f>
        <v>0</v>
      </c>
    </row>
    <row r="322" spans="1:18" ht="15.75">
      <c r="A322" s="31" t="s">
        <v>27</v>
      </c>
      <c r="B322" s="32" t="s">
        <v>7</v>
      </c>
      <c r="C322" s="51">
        <v>0</v>
      </c>
      <c r="D322" s="51">
        <v>0</v>
      </c>
      <c r="E322" s="51">
        <v>0</v>
      </c>
      <c r="F322" s="51">
        <v>0</v>
      </c>
      <c r="G322" s="54">
        <v>0</v>
      </c>
      <c r="H322" s="51">
        <v>0</v>
      </c>
      <c r="I322" s="51">
        <v>0</v>
      </c>
      <c r="J322" s="54">
        <v>0</v>
      </c>
      <c r="K322" s="54">
        <v>0</v>
      </c>
      <c r="L322" s="57">
        <v>0</v>
      </c>
      <c r="M322" s="51">
        <v>0</v>
      </c>
      <c r="N322" s="51">
        <v>0</v>
      </c>
      <c r="O322" s="13">
        <f>SUM(C322:N322)</f>
        <v>0</v>
      </c>
      <c r="Q322" s="9"/>
      <c r="R322" s="9"/>
    </row>
    <row r="323" spans="1:15" ht="15.75">
      <c r="A323" s="31" t="s">
        <v>27</v>
      </c>
      <c r="B323" s="32" t="s">
        <v>0</v>
      </c>
      <c r="C323" s="51">
        <v>0</v>
      </c>
      <c r="D323" s="51">
        <v>0</v>
      </c>
      <c r="E323" s="51">
        <v>0</v>
      </c>
      <c r="F323" s="51">
        <v>0</v>
      </c>
      <c r="G323" s="54">
        <v>0</v>
      </c>
      <c r="H323" s="51">
        <v>0</v>
      </c>
      <c r="I323" s="51">
        <v>0</v>
      </c>
      <c r="J323" s="54">
        <v>0</v>
      </c>
      <c r="K323" s="54">
        <v>0</v>
      </c>
      <c r="L323" s="57">
        <v>0</v>
      </c>
      <c r="M323" s="51">
        <v>0</v>
      </c>
      <c r="N323" s="51">
        <v>0</v>
      </c>
      <c r="O323" s="13">
        <f>SUM(C323:N323)</f>
        <v>0</v>
      </c>
    </row>
    <row r="324" spans="1:15" ht="15.75">
      <c r="A324" s="31" t="s">
        <v>27</v>
      </c>
      <c r="B324" s="32" t="s">
        <v>8</v>
      </c>
      <c r="C324" s="51">
        <v>0</v>
      </c>
      <c r="D324" s="51">
        <v>0</v>
      </c>
      <c r="E324" s="51">
        <v>0</v>
      </c>
      <c r="F324" s="51">
        <v>0</v>
      </c>
      <c r="G324" s="54">
        <v>0</v>
      </c>
      <c r="H324" s="51">
        <v>0</v>
      </c>
      <c r="I324" s="51">
        <v>0</v>
      </c>
      <c r="J324" s="54">
        <v>0</v>
      </c>
      <c r="K324" s="54">
        <v>0</v>
      </c>
      <c r="L324" s="57">
        <v>0</v>
      </c>
      <c r="M324" s="51">
        <v>0</v>
      </c>
      <c r="N324" s="51">
        <v>0</v>
      </c>
      <c r="O324" s="13">
        <v>0</v>
      </c>
    </row>
    <row r="325" spans="1:15" ht="15.75">
      <c r="A325" s="31" t="s">
        <v>27</v>
      </c>
      <c r="B325" s="32" t="s">
        <v>9</v>
      </c>
      <c r="C325" s="52">
        <v>0</v>
      </c>
      <c r="D325" s="52">
        <v>0</v>
      </c>
      <c r="E325" s="52">
        <v>0</v>
      </c>
      <c r="F325" s="52">
        <v>0</v>
      </c>
      <c r="G325" s="55">
        <v>0</v>
      </c>
      <c r="H325" s="52">
        <v>0</v>
      </c>
      <c r="I325" s="52">
        <v>0</v>
      </c>
      <c r="J325" s="55">
        <v>0</v>
      </c>
      <c r="K325" s="55">
        <v>0</v>
      </c>
      <c r="L325" s="58">
        <v>0</v>
      </c>
      <c r="M325" s="52">
        <v>0</v>
      </c>
      <c r="N325" s="52">
        <v>0</v>
      </c>
      <c r="O325" s="18">
        <v>0</v>
      </c>
    </row>
    <row r="326" spans="2:15" ht="15.75">
      <c r="B326" s="33"/>
      <c r="C326" s="12"/>
      <c r="D326" s="12"/>
      <c r="E326" s="12"/>
      <c r="F326" s="12"/>
      <c r="G326" s="12"/>
      <c r="H326" s="12"/>
      <c r="I326" s="12"/>
      <c r="J326" s="12"/>
      <c r="K326" s="12"/>
      <c r="L326" s="59"/>
      <c r="M326" s="12"/>
      <c r="N326" s="12"/>
      <c r="O326" s="21"/>
    </row>
    <row r="327" spans="1:15" ht="15.75">
      <c r="A327" s="31" t="s">
        <v>27</v>
      </c>
      <c r="B327" s="10" t="s">
        <v>14</v>
      </c>
      <c r="C327" s="50">
        <v>260</v>
      </c>
      <c r="D327" s="50">
        <v>257</v>
      </c>
      <c r="E327" s="50">
        <v>255</v>
      </c>
      <c r="F327" s="50">
        <v>256</v>
      </c>
      <c r="G327" s="53">
        <v>255</v>
      </c>
      <c r="H327" s="50">
        <v>260</v>
      </c>
      <c r="I327" s="50">
        <v>252</v>
      </c>
      <c r="J327" s="53">
        <v>252</v>
      </c>
      <c r="K327" s="53">
        <v>253</v>
      </c>
      <c r="L327" s="56">
        <v>254</v>
      </c>
      <c r="M327" s="50">
        <v>259</v>
      </c>
      <c r="N327" s="50">
        <v>251</v>
      </c>
      <c r="O327" s="11">
        <f>SUM(C327:N327)</f>
        <v>3064</v>
      </c>
    </row>
    <row r="328" spans="1:15" ht="15.75">
      <c r="A328" s="31" t="s">
        <v>27</v>
      </c>
      <c r="B328" s="32" t="s">
        <v>7</v>
      </c>
      <c r="C328" s="51">
        <v>21253189</v>
      </c>
      <c r="D328" s="51">
        <v>22010095</v>
      </c>
      <c r="E328" s="51">
        <v>18083421</v>
      </c>
      <c r="F328" s="51">
        <v>16528095</v>
      </c>
      <c r="G328" s="54">
        <v>17029465</v>
      </c>
      <c r="H328" s="51">
        <v>14517257</v>
      </c>
      <c r="I328" s="51">
        <v>16862681.45</v>
      </c>
      <c r="J328" s="54">
        <v>16609884</v>
      </c>
      <c r="K328" s="54">
        <v>18434329.62</v>
      </c>
      <c r="L328" s="57">
        <v>17390308.46</v>
      </c>
      <c r="M328" s="51">
        <v>20534398</v>
      </c>
      <c r="N328" s="51">
        <v>18647281</v>
      </c>
      <c r="O328" s="13">
        <f>SUM(C328:N328)</f>
        <v>217900404.53</v>
      </c>
    </row>
    <row r="329" spans="1:15" ht="15.75">
      <c r="A329" s="31" t="s">
        <v>27</v>
      </c>
      <c r="B329" s="32" t="s">
        <v>0</v>
      </c>
      <c r="C329" s="51">
        <v>910916.99</v>
      </c>
      <c r="D329" s="51">
        <v>930113.39</v>
      </c>
      <c r="E329" s="51">
        <v>892717.23</v>
      </c>
      <c r="F329" s="51">
        <v>757586.04</v>
      </c>
      <c r="G329" s="54">
        <v>773434.28</v>
      </c>
      <c r="H329" s="51">
        <v>640439.36</v>
      </c>
      <c r="I329" s="51">
        <v>725394.28</v>
      </c>
      <c r="J329" s="54">
        <v>750275.78</v>
      </c>
      <c r="K329" s="54">
        <v>735926.54</v>
      </c>
      <c r="L329" s="57">
        <v>719218.83</v>
      </c>
      <c r="M329" s="51">
        <v>848212.76</v>
      </c>
      <c r="N329" s="51">
        <v>841016.55</v>
      </c>
      <c r="O329" s="13">
        <f>SUM(C329:N329)</f>
        <v>9525252.030000001</v>
      </c>
    </row>
    <row r="330" spans="1:15" ht="15.75">
      <c r="A330" s="31" t="s">
        <v>27</v>
      </c>
      <c r="B330" s="32" t="s">
        <v>8</v>
      </c>
      <c r="C330" s="51">
        <v>113.01699627791564</v>
      </c>
      <c r="D330" s="51">
        <v>116.74574996862057</v>
      </c>
      <c r="E330" s="51">
        <v>116.69506274509806</v>
      </c>
      <c r="F330" s="51">
        <v>95.4619506048387</v>
      </c>
      <c r="G330" s="54">
        <v>101.10252026143792</v>
      </c>
      <c r="H330" s="51">
        <v>79.4589776674938</v>
      </c>
      <c r="I330" s="51">
        <v>92.85641065028162</v>
      </c>
      <c r="J330" s="54">
        <v>106.33160147392292</v>
      </c>
      <c r="K330" s="54">
        <v>93.83227591482851</v>
      </c>
      <c r="L330" s="57">
        <v>94.91296749219197</v>
      </c>
      <c r="M330" s="51">
        <v>105.64363681654005</v>
      </c>
      <c r="N330" s="51">
        <v>111.68878486055777</v>
      </c>
      <c r="O330" s="13">
        <f>SUM(O329/O327/O383)</f>
        <v>102.19473101127299</v>
      </c>
    </row>
    <row r="331" spans="1:15" ht="15.75">
      <c r="A331" s="31" t="s">
        <v>27</v>
      </c>
      <c r="B331" s="32" t="s">
        <v>9</v>
      </c>
      <c r="C331" s="52">
        <v>0.04286024981945062</v>
      </c>
      <c r="D331" s="52">
        <v>0.04225849047902791</v>
      </c>
      <c r="E331" s="52">
        <v>0.04936661210287589</v>
      </c>
      <c r="F331" s="52">
        <v>0.04583625880659568</v>
      </c>
      <c r="G331" s="55">
        <v>0.04541741505091323</v>
      </c>
      <c r="H331" s="52">
        <v>0.044115727922981594</v>
      </c>
      <c r="I331" s="52">
        <v>0.04301773013686385</v>
      </c>
      <c r="J331" s="55">
        <v>0.04517044068459478</v>
      </c>
      <c r="K331" s="55">
        <v>0.03992152441505492</v>
      </c>
      <c r="L331" s="58">
        <v>0.041357450999463176</v>
      </c>
      <c r="M331" s="52">
        <v>0.04130692119632628</v>
      </c>
      <c r="N331" s="52">
        <v>0.045101296537548824</v>
      </c>
      <c r="O331" s="18">
        <f>SUM(O329/O328)</f>
        <v>0.04371378773043346</v>
      </c>
    </row>
    <row r="332" spans="2:15" ht="15.75">
      <c r="B332" s="32"/>
      <c r="C332" s="12"/>
      <c r="D332" s="12"/>
      <c r="E332" s="12"/>
      <c r="F332" s="12"/>
      <c r="G332" s="12"/>
      <c r="H332" s="12"/>
      <c r="I332" s="12"/>
      <c r="J332" s="12"/>
      <c r="K332" s="12"/>
      <c r="L332" s="59"/>
      <c r="M332" s="12"/>
      <c r="N332" s="12"/>
      <c r="O332" s="21"/>
    </row>
    <row r="333" spans="1:15" ht="15.75">
      <c r="A333" s="31" t="s">
        <v>27</v>
      </c>
      <c r="B333" s="10" t="s">
        <v>42</v>
      </c>
      <c r="C333" s="50">
        <v>0</v>
      </c>
      <c r="D333" s="50">
        <v>0</v>
      </c>
      <c r="E333" s="50">
        <v>0</v>
      </c>
      <c r="F333" s="50">
        <v>0</v>
      </c>
      <c r="G333" s="53">
        <v>0</v>
      </c>
      <c r="H333" s="50">
        <v>0</v>
      </c>
      <c r="I333" s="50">
        <v>0</v>
      </c>
      <c r="J333" s="53">
        <v>0</v>
      </c>
      <c r="K333" s="53">
        <v>0</v>
      </c>
      <c r="L333" s="56">
        <v>0</v>
      </c>
      <c r="M333" s="50">
        <v>0</v>
      </c>
      <c r="N333" s="50">
        <v>0</v>
      </c>
      <c r="O333" s="11">
        <f>SUM(C333:N333)</f>
        <v>0</v>
      </c>
    </row>
    <row r="334" spans="1:15" ht="15.75">
      <c r="A334" s="31" t="s">
        <v>27</v>
      </c>
      <c r="B334" s="32" t="s">
        <v>7</v>
      </c>
      <c r="C334" s="51">
        <v>0</v>
      </c>
      <c r="D334" s="51">
        <v>0</v>
      </c>
      <c r="E334" s="51">
        <v>0</v>
      </c>
      <c r="F334" s="51">
        <v>0</v>
      </c>
      <c r="G334" s="54">
        <v>0</v>
      </c>
      <c r="H334" s="51">
        <v>0</v>
      </c>
      <c r="I334" s="51">
        <v>0</v>
      </c>
      <c r="J334" s="54">
        <v>0</v>
      </c>
      <c r="K334" s="54">
        <v>0</v>
      </c>
      <c r="L334" s="57">
        <v>0</v>
      </c>
      <c r="M334" s="51">
        <v>0</v>
      </c>
      <c r="N334" s="51">
        <v>0</v>
      </c>
      <c r="O334" s="13">
        <f>SUM(C334:N334)</f>
        <v>0</v>
      </c>
    </row>
    <row r="335" spans="1:15" ht="15.75">
      <c r="A335" s="31" t="s">
        <v>27</v>
      </c>
      <c r="B335" s="32" t="s">
        <v>0</v>
      </c>
      <c r="C335" s="51">
        <v>0</v>
      </c>
      <c r="D335" s="51">
        <v>0</v>
      </c>
      <c r="E335" s="51">
        <v>0</v>
      </c>
      <c r="F335" s="51">
        <v>0</v>
      </c>
      <c r="G335" s="54">
        <v>0</v>
      </c>
      <c r="H335" s="51">
        <v>0</v>
      </c>
      <c r="I335" s="51">
        <v>0</v>
      </c>
      <c r="J335" s="54">
        <v>0</v>
      </c>
      <c r="K335" s="54">
        <v>0</v>
      </c>
      <c r="L335" s="57">
        <v>0</v>
      </c>
      <c r="M335" s="51">
        <v>0</v>
      </c>
      <c r="N335" s="51">
        <v>0</v>
      </c>
      <c r="O335" s="13">
        <f>SUM(C335:N335)</f>
        <v>0</v>
      </c>
    </row>
    <row r="336" spans="1:15" ht="15.75">
      <c r="A336" s="31" t="s">
        <v>27</v>
      </c>
      <c r="B336" s="32" t="s">
        <v>8</v>
      </c>
      <c r="C336" s="51">
        <v>0</v>
      </c>
      <c r="D336" s="51">
        <v>0</v>
      </c>
      <c r="E336" s="51">
        <v>0</v>
      </c>
      <c r="F336" s="51">
        <v>0</v>
      </c>
      <c r="G336" s="54">
        <v>0</v>
      </c>
      <c r="H336" s="51">
        <v>0</v>
      </c>
      <c r="I336" s="51">
        <v>0</v>
      </c>
      <c r="J336" s="54">
        <v>0</v>
      </c>
      <c r="K336" s="54">
        <v>0</v>
      </c>
      <c r="L336" s="57">
        <v>0</v>
      </c>
      <c r="M336" s="51">
        <v>0</v>
      </c>
      <c r="N336" s="51">
        <v>0</v>
      </c>
      <c r="O336" s="13">
        <v>0</v>
      </c>
    </row>
    <row r="337" spans="1:15" ht="15.75">
      <c r="A337" s="31" t="s">
        <v>27</v>
      </c>
      <c r="B337" s="32" t="s">
        <v>9</v>
      </c>
      <c r="C337" s="52">
        <v>0</v>
      </c>
      <c r="D337" s="52">
        <v>0</v>
      </c>
      <c r="E337" s="52">
        <v>0</v>
      </c>
      <c r="F337" s="52">
        <v>0</v>
      </c>
      <c r="G337" s="55">
        <v>0</v>
      </c>
      <c r="H337" s="52">
        <v>0</v>
      </c>
      <c r="I337" s="52">
        <v>0</v>
      </c>
      <c r="J337" s="55">
        <v>0</v>
      </c>
      <c r="K337" s="55">
        <v>0</v>
      </c>
      <c r="L337" s="58">
        <v>0</v>
      </c>
      <c r="M337" s="52">
        <v>0</v>
      </c>
      <c r="N337" s="52">
        <v>0</v>
      </c>
      <c r="O337" s="18">
        <v>0</v>
      </c>
    </row>
    <row r="338" spans="2:15" ht="15.75">
      <c r="B338" s="33"/>
      <c r="C338" s="12"/>
      <c r="D338" s="12"/>
      <c r="E338" s="12"/>
      <c r="F338" s="12"/>
      <c r="G338" s="12"/>
      <c r="H338" s="12"/>
      <c r="I338" s="12"/>
      <c r="J338" s="12"/>
      <c r="K338" s="12"/>
      <c r="L338" s="59"/>
      <c r="M338" s="12"/>
      <c r="N338" s="12"/>
      <c r="O338" s="21"/>
    </row>
    <row r="339" spans="1:15" ht="15.75">
      <c r="A339" s="31" t="s">
        <v>27</v>
      </c>
      <c r="B339" s="10" t="s">
        <v>15</v>
      </c>
      <c r="C339" s="50">
        <v>30</v>
      </c>
      <c r="D339" s="50">
        <v>30</v>
      </c>
      <c r="E339" s="50">
        <v>30</v>
      </c>
      <c r="F339" s="50">
        <v>30</v>
      </c>
      <c r="G339" s="53">
        <v>30</v>
      </c>
      <c r="H339" s="50">
        <v>30</v>
      </c>
      <c r="I339" s="50">
        <v>30</v>
      </c>
      <c r="J339" s="53">
        <v>30</v>
      </c>
      <c r="K339" s="53">
        <v>30</v>
      </c>
      <c r="L339" s="56">
        <v>30</v>
      </c>
      <c r="M339" s="50">
        <v>25</v>
      </c>
      <c r="N339" s="50">
        <v>24</v>
      </c>
      <c r="O339" s="11">
        <f>SUM(C339:N339)</f>
        <v>349</v>
      </c>
    </row>
    <row r="340" spans="1:15" ht="15.75">
      <c r="A340" s="31" t="s">
        <v>27</v>
      </c>
      <c r="B340" s="32" t="s">
        <v>7</v>
      </c>
      <c r="C340" s="51">
        <v>1652255</v>
      </c>
      <c r="D340" s="51">
        <v>1601270</v>
      </c>
      <c r="E340" s="51">
        <v>1543685</v>
      </c>
      <c r="F340" s="51">
        <v>1511530</v>
      </c>
      <c r="G340" s="54">
        <v>1420218</v>
      </c>
      <c r="H340" s="51">
        <v>1012720</v>
      </c>
      <c r="I340" s="51">
        <v>1208555</v>
      </c>
      <c r="J340" s="54">
        <v>1241730</v>
      </c>
      <c r="K340" s="54">
        <v>1167220</v>
      </c>
      <c r="L340" s="57">
        <v>1059720</v>
      </c>
      <c r="M340" s="51">
        <v>1302915</v>
      </c>
      <c r="N340" s="51">
        <v>860025</v>
      </c>
      <c r="O340" s="13">
        <f>SUM(C340:N340)</f>
        <v>15581843</v>
      </c>
    </row>
    <row r="341" spans="1:15" ht="15.75">
      <c r="A341" s="31" t="s">
        <v>27</v>
      </c>
      <c r="B341" s="32" t="s">
        <v>0</v>
      </c>
      <c r="C341" s="51">
        <v>76981.01</v>
      </c>
      <c r="D341" s="51">
        <v>70475.24</v>
      </c>
      <c r="E341" s="51">
        <v>105450.52</v>
      </c>
      <c r="F341" s="51">
        <v>91060.22</v>
      </c>
      <c r="G341" s="54">
        <v>77274.65</v>
      </c>
      <c r="H341" s="51">
        <v>-23781.19</v>
      </c>
      <c r="I341" s="51">
        <v>99082.99</v>
      </c>
      <c r="J341" s="54">
        <v>82806</v>
      </c>
      <c r="K341" s="54">
        <v>80431.28</v>
      </c>
      <c r="L341" s="57">
        <v>56199.69</v>
      </c>
      <c r="M341" s="51">
        <v>97407.39</v>
      </c>
      <c r="N341" s="51">
        <v>55223.54</v>
      </c>
      <c r="O341" s="13">
        <f>SUM(C341:N341)</f>
        <v>868611.34</v>
      </c>
    </row>
    <row r="342" spans="1:15" ht="15.75">
      <c r="A342" s="31" t="s">
        <v>27</v>
      </c>
      <c r="B342" s="32" t="s">
        <v>8</v>
      </c>
      <c r="C342" s="51">
        <v>82.77527956989248</v>
      </c>
      <c r="D342" s="51">
        <v>75.77982795698925</v>
      </c>
      <c r="E342" s="51">
        <v>117.16724444444446</v>
      </c>
      <c r="F342" s="51">
        <v>97.91421505376344</v>
      </c>
      <c r="G342" s="54">
        <v>85.86072222222221</v>
      </c>
      <c r="H342" s="51">
        <v>-25.57117204301075</v>
      </c>
      <c r="I342" s="51">
        <v>106.5408494623656</v>
      </c>
      <c r="J342" s="54">
        <v>98.57857142857144</v>
      </c>
      <c r="K342" s="54">
        <v>86.48524731182795</v>
      </c>
      <c r="L342" s="57">
        <v>62.792949720670386</v>
      </c>
      <c r="M342" s="51">
        <v>125.68695483870968</v>
      </c>
      <c r="N342" s="51">
        <v>76.69936111111112</v>
      </c>
      <c r="O342" s="13">
        <f>SUM(O341/O339/O383)</f>
        <v>81.81649269350393</v>
      </c>
    </row>
    <row r="343" spans="1:15" ht="15.75">
      <c r="A343" s="31" t="s">
        <v>27</v>
      </c>
      <c r="B343" s="32" t="s">
        <v>9</v>
      </c>
      <c r="C343" s="52">
        <v>0.04659148254960645</v>
      </c>
      <c r="D343" s="52">
        <v>0.04401209040324242</v>
      </c>
      <c r="E343" s="52">
        <v>0.06831090539844593</v>
      </c>
      <c r="F343" s="52">
        <v>0.0602437397868385</v>
      </c>
      <c r="G343" s="55">
        <v>0.05441041445749878</v>
      </c>
      <c r="H343" s="52">
        <v>-0.02348249269294573</v>
      </c>
      <c r="I343" s="52">
        <v>0.08198467591462531</v>
      </c>
      <c r="J343" s="55">
        <v>0.06668599453987584</v>
      </c>
      <c r="K343" s="55">
        <v>0.06890841486609207</v>
      </c>
      <c r="L343" s="58">
        <v>0.053032584078813276</v>
      </c>
      <c r="M343" s="52">
        <v>0.07476112409481817</v>
      </c>
      <c r="N343" s="52">
        <v>0.06421155198976775</v>
      </c>
      <c r="O343" s="18">
        <f>SUM(O341/O340)</f>
        <v>0.05574509639199933</v>
      </c>
    </row>
    <row r="344" spans="2:15" ht="15.75">
      <c r="B344" s="33"/>
      <c r="C344" s="12"/>
      <c r="D344" s="12"/>
      <c r="E344" s="12"/>
      <c r="F344" s="12"/>
      <c r="G344" s="12"/>
      <c r="H344" s="12"/>
      <c r="I344" s="12"/>
      <c r="J344" s="12"/>
      <c r="K344" s="12"/>
      <c r="L344" s="59"/>
      <c r="M344" s="12"/>
      <c r="N344" s="12"/>
      <c r="O344" s="21"/>
    </row>
    <row r="345" spans="1:15" ht="15.75">
      <c r="A345" s="31" t="s">
        <v>27</v>
      </c>
      <c r="B345" s="10" t="s">
        <v>43</v>
      </c>
      <c r="C345" s="50">
        <v>247</v>
      </c>
      <c r="D345" s="50">
        <v>243</v>
      </c>
      <c r="E345" s="50">
        <v>257</v>
      </c>
      <c r="F345" s="50">
        <v>256</v>
      </c>
      <c r="G345" s="53">
        <v>258</v>
      </c>
      <c r="H345" s="50">
        <v>258</v>
      </c>
      <c r="I345" s="50">
        <v>254</v>
      </c>
      <c r="J345" s="53">
        <v>248</v>
      </c>
      <c r="K345" s="53">
        <v>241</v>
      </c>
      <c r="L345" s="56">
        <v>241</v>
      </c>
      <c r="M345" s="50">
        <v>252</v>
      </c>
      <c r="N345" s="50">
        <v>281</v>
      </c>
      <c r="O345" s="11">
        <f>SUM(C345:N345)</f>
        <v>3036</v>
      </c>
    </row>
    <row r="346" spans="1:15" ht="15.75">
      <c r="A346" s="31" t="s">
        <v>27</v>
      </c>
      <c r="B346" s="32" t="s">
        <v>7</v>
      </c>
      <c r="C346" s="51">
        <v>13891866.61</v>
      </c>
      <c r="D346" s="51">
        <v>13432545.51</v>
      </c>
      <c r="E346" s="51">
        <v>15250831.38</v>
      </c>
      <c r="F346" s="51">
        <v>15098192.34</v>
      </c>
      <c r="G346" s="54">
        <v>11261186.91</v>
      </c>
      <c r="H346" s="51">
        <v>13215548.14</v>
      </c>
      <c r="I346" s="51">
        <v>14957648.25</v>
      </c>
      <c r="J346" s="54">
        <v>14356951.86</v>
      </c>
      <c r="K346" s="54">
        <v>15676247.11</v>
      </c>
      <c r="L346" s="57">
        <v>13660534.77</v>
      </c>
      <c r="M346" s="51">
        <v>16840826.35</v>
      </c>
      <c r="N346" s="51">
        <v>18560316.08</v>
      </c>
      <c r="O346" s="13">
        <f>SUM(C346:N346)</f>
        <v>176202695.31</v>
      </c>
    </row>
    <row r="347" spans="1:15" ht="15.75">
      <c r="A347" s="31" t="s">
        <v>27</v>
      </c>
      <c r="B347" s="32" t="s">
        <v>0</v>
      </c>
      <c r="C347" s="51">
        <v>702915.88</v>
      </c>
      <c r="D347" s="51">
        <v>647450.05</v>
      </c>
      <c r="E347" s="51">
        <v>615686.3</v>
      </c>
      <c r="F347" s="51">
        <v>710844.18</v>
      </c>
      <c r="G347" s="54">
        <v>643247.96</v>
      </c>
      <c r="H347" s="51">
        <v>579187.7</v>
      </c>
      <c r="I347" s="51">
        <v>670621</v>
      </c>
      <c r="J347" s="54">
        <v>574441.22</v>
      </c>
      <c r="K347" s="54">
        <v>583421.92</v>
      </c>
      <c r="L347" s="57">
        <v>528320.35</v>
      </c>
      <c r="M347" s="51">
        <v>660800.99</v>
      </c>
      <c r="N347" s="51">
        <v>686515.07</v>
      </c>
      <c r="O347" s="13">
        <f>SUM(C347:N347)</f>
        <v>7603452.62</v>
      </c>
    </row>
    <row r="348" spans="1:15" ht="15.75">
      <c r="A348" s="31" t="s">
        <v>27</v>
      </c>
      <c r="B348" s="32" t="s">
        <v>8</v>
      </c>
      <c r="C348" s="51">
        <v>91.80042836620085</v>
      </c>
      <c r="D348" s="51">
        <v>85.94849993362538</v>
      </c>
      <c r="E348" s="51">
        <v>79.85555123216602</v>
      </c>
      <c r="F348" s="51">
        <v>89.57209929435483</v>
      </c>
      <c r="G348" s="54">
        <v>83.1069715762274</v>
      </c>
      <c r="H348" s="51">
        <v>72.41656664166042</v>
      </c>
      <c r="I348" s="51">
        <v>85.16903733807469</v>
      </c>
      <c r="J348" s="54">
        <v>82.72483006912444</v>
      </c>
      <c r="K348" s="54">
        <v>78.09154330076295</v>
      </c>
      <c r="L348" s="57">
        <v>73.48158510860242</v>
      </c>
      <c r="M348" s="51">
        <v>84.58794034818227</v>
      </c>
      <c r="N348" s="51">
        <v>81.43713760379597</v>
      </c>
      <c r="O348" s="13">
        <f>SUM(O347/O345/O383)</f>
        <v>82.32843636606178</v>
      </c>
    </row>
    <row r="349" spans="1:15" ht="15.75">
      <c r="A349" s="31" t="s">
        <v>27</v>
      </c>
      <c r="B349" s="32" t="s">
        <v>9</v>
      </c>
      <c r="C349" s="52">
        <v>0.05059909512045049</v>
      </c>
      <c r="D349" s="52">
        <v>0.048200100979966826</v>
      </c>
      <c r="E349" s="52">
        <v>0.0403706712545136</v>
      </c>
      <c r="F349" s="52">
        <v>0.0470814097470956</v>
      </c>
      <c r="G349" s="55">
        <v>0.05712079598188643</v>
      </c>
      <c r="H349" s="52">
        <v>0.04382623360486658</v>
      </c>
      <c r="I349" s="52">
        <v>0.044834655073534034</v>
      </c>
      <c r="J349" s="55">
        <v>0.040011363526296605</v>
      </c>
      <c r="K349" s="55">
        <v>0.03721693820632814</v>
      </c>
      <c r="L349" s="58">
        <v>0.038674939077805955</v>
      </c>
      <c r="M349" s="52">
        <v>0.039238038340084186</v>
      </c>
      <c r="N349" s="52">
        <v>0.03698832859531776</v>
      </c>
      <c r="O349" s="18">
        <f>SUM(O347/O346)</f>
        <v>0.04315173843750211</v>
      </c>
    </row>
    <row r="350" spans="2:15" ht="15.75">
      <c r="B350" s="33"/>
      <c r="C350" s="12"/>
      <c r="D350" s="12"/>
      <c r="E350" s="12"/>
      <c r="F350" s="12"/>
      <c r="G350" s="12"/>
      <c r="H350" s="12"/>
      <c r="I350" s="12"/>
      <c r="J350" s="12"/>
      <c r="K350" s="12"/>
      <c r="L350" s="59"/>
      <c r="M350" s="12"/>
      <c r="N350" s="12"/>
      <c r="O350" s="21"/>
    </row>
    <row r="351" spans="1:15" ht="15.75">
      <c r="A351" s="31" t="s">
        <v>27</v>
      </c>
      <c r="B351" s="10" t="s">
        <v>16</v>
      </c>
      <c r="C351" s="50">
        <v>30</v>
      </c>
      <c r="D351" s="50">
        <v>30</v>
      </c>
      <c r="E351" s="50">
        <v>30</v>
      </c>
      <c r="F351" s="50">
        <v>30</v>
      </c>
      <c r="G351" s="53">
        <v>30</v>
      </c>
      <c r="H351" s="50">
        <v>30</v>
      </c>
      <c r="I351" s="50">
        <v>30</v>
      </c>
      <c r="J351" s="53">
        <v>30</v>
      </c>
      <c r="K351" s="53">
        <v>26</v>
      </c>
      <c r="L351" s="56">
        <v>30</v>
      </c>
      <c r="M351" s="50">
        <v>29</v>
      </c>
      <c r="N351" s="50">
        <v>32</v>
      </c>
      <c r="O351" s="11">
        <f>SUM(C351:N351)</f>
        <v>357</v>
      </c>
    </row>
    <row r="352" spans="1:15" ht="15.75">
      <c r="A352" s="31" t="s">
        <v>27</v>
      </c>
      <c r="B352" s="32" t="s">
        <v>0</v>
      </c>
      <c r="C352" s="51">
        <v>225621.57</v>
      </c>
      <c r="D352" s="51">
        <v>217683.51</v>
      </c>
      <c r="E352" s="51">
        <v>193940.31</v>
      </c>
      <c r="F352" s="51">
        <v>189369.25</v>
      </c>
      <c r="G352" s="54">
        <v>195972.31</v>
      </c>
      <c r="H352" s="51">
        <v>157744</v>
      </c>
      <c r="I352" s="51">
        <v>193612.55</v>
      </c>
      <c r="J352" s="54">
        <v>194747</v>
      </c>
      <c r="K352" s="54">
        <v>194964.25</v>
      </c>
      <c r="L352" s="57">
        <v>183780.75</v>
      </c>
      <c r="M352" s="51">
        <v>194063.3</v>
      </c>
      <c r="N352" s="51">
        <v>181939.25</v>
      </c>
      <c r="O352" s="13">
        <f>SUM(C352:N352)</f>
        <v>2323438.05</v>
      </c>
    </row>
    <row r="353" spans="1:15" ht="15.75">
      <c r="A353" s="31" t="s">
        <v>27</v>
      </c>
      <c r="B353" s="32" t="s">
        <v>8</v>
      </c>
      <c r="C353" s="51">
        <v>242.6038387096774</v>
      </c>
      <c r="D353" s="51">
        <v>234.06829032258065</v>
      </c>
      <c r="E353" s="51">
        <v>215.48923333333332</v>
      </c>
      <c r="F353" s="51">
        <v>203.6228494623656</v>
      </c>
      <c r="G353" s="54">
        <v>217.74701111111114</v>
      </c>
      <c r="H353" s="51">
        <v>169.61720430107528</v>
      </c>
      <c r="I353" s="51">
        <v>208.1855376344086</v>
      </c>
      <c r="J353" s="54">
        <v>231.84166666666664</v>
      </c>
      <c r="K353" s="54">
        <v>241.89112903225808</v>
      </c>
      <c r="L353" s="57">
        <v>205.34162011173183</v>
      </c>
      <c r="M353" s="51">
        <v>215.86573971078974</v>
      </c>
      <c r="N353" s="51">
        <v>189.52005208333333</v>
      </c>
      <c r="O353" s="5">
        <f>SUM(O352/O351/O383)</f>
        <v>213.94575384394386</v>
      </c>
    </row>
    <row r="354" spans="1:15" ht="15.75">
      <c r="A354" s="31"/>
      <c r="B354" s="33"/>
      <c r="C354" s="12"/>
      <c r="D354" s="12"/>
      <c r="E354" s="12"/>
      <c r="F354" s="12"/>
      <c r="G354" s="12"/>
      <c r="H354" s="12"/>
      <c r="I354" s="12"/>
      <c r="J354" s="12"/>
      <c r="K354" s="12"/>
      <c r="L354" s="59"/>
      <c r="M354" s="12"/>
      <c r="N354" s="12"/>
      <c r="O354" s="21"/>
    </row>
    <row r="355" spans="1:15" ht="15.75">
      <c r="A355" s="31" t="s">
        <v>27</v>
      </c>
      <c r="B355" s="10" t="s">
        <v>17</v>
      </c>
      <c r="C355" s="50">
        <v>9</v>
      </c>
      <c r="D355" s="50">
        <v>9</v>
      </c>
      <c r="E355" s="50">
        <v>9</v>
      </c>
      <c r="F355" s="50">
        <v>9</v>
      </c>
      <c r="G355" s="53">
        <v>9</v>
      </c>
      <c r="H355" s="50">
        <v>8</v>
      </c>
      <c r="I355" s="50">
        <v>8</v>
      </c>
      <c r="J355" s="53">
        <v>8</v>
      </c>
      <c r="K355" s="53">
        <v>8</v>
      </c>
      <c r="L355" s="56">
        <v>12</v>
      </c>
      <c r="M355" s="50">
        <v>11</v>
      </c>
      <c r="N355" s="50">
        <v>13</v>
      </c>
      <c r="O355" s="11">
        <f>SUM(C355:N355)</f>
        <v>113</v>
      </c>
    </row>
    <row r="356" spans="1:15" ht="15.75">
      <c r="A356" s="31" t="s">
        <v>27</v>
      </c>
      <c r="B356" s="10" t="s">
        <v>18</v>
      </c>
      <c r="C356" s="51">
        <v>266854.3</v>
      </c>
      <c r="D356" s="51">
        <v>271527.75</v>
      </c>
      <c r="E356" s="51">
        <v>214340.25</v>
      </c>
      <c r="F356" s="51">
        <v>216745.5</v>
      </c>
      <c r="G356" s="54">
        <v>216727.25</v>
      </c>
      <c r="H356" s="51">
        <v>162295.75</v>
      </c>
      <c r="I356" s="51">
        <v>195871.55</v>
      </c>
      <c r="J356" s="54">
        <v>198487.25</v>
      </c>
      <c r="K356" s="54">
        <v>205003.5</v>
      </c>
      <c r="L356" s="57">
        <v>167204.5</v>
      </c>
      <c r="M356" s="51">
        <v>227679.05</v>
      </c>
      <c r="N356" s="51">
        <v>189387</v>
      </c>
      <c r="O356" s="13">
        <f>SUM(C356:N356)</f>
        <v>2532123.65</v>
      </c>
    </row>
    <row r="357" spans="1:15" ht="15.75">
      <c r="A357" s="31" t="s">
        <v>27</v>
      </c>
      <c r="B357" s="32" t="s">
        <v>0</v>
      </c>
      <c r="C357" s="51">
        <v>50402.8</v>
      </c>
      <c r="D357" s="51">
        <v>41146</v>
      </c>
      <c r="E357" s="51">
        <v>43504.25</v>
      </c>
      <c r="F357" s="51">
        <v>39297</v>
      </c>
      <c r="G357" s="54">
        <v>34592.75</v>
      </c>
      <c r="H357" s="51">
        <v>31316.75</v>
      </c>
      <c r="I357" s="51">
        <v>32025.55</v>
      </c>
      <c r="J357" s="54">
        <v>26870.75</v>
      </c>
      <c r="K357" s="54">
        <v>23264.75</v>
      </c>
      <c r="L357" s="57">
        <v>34648.25</v>
      </c>
      <c r="M357" s="51">
        <v>32934.3</v>
      </c>
      <c r="N357" s="51">
        <v>33170</v>
      </c>
      <c r="O357" s="13">
        <f>SUM(C357:N357)</f>
        <v>423173.14999999997</v>
      </c>
    </row>
    <row r="358" spans="1:15" ht="15.75">
      <c r="A358" s="31" t="s">
        <v>27</v>
      </c>
      <c r="B358" s="32" t="s">
        <v>8</v>
      </c>
      <c r="C358" s="51">
        <v>180.65519713261648</v>
      </c>
      <c r="D358" s="51">
        <v>147.47670250896056</v>
      </c>
      <c r="E358" s="51">
        <v>161.12685185185185</v>
      </c>
      <c r="F358" s="51">
        <v>140.8494623655914</v>
      </c>
      <c r="G358" s="54">
        <v>128.1212962962963</v>
      </c>
      <c r="H358" s="51">
        <v>126.27721774193549</v>
      </c>
      <c r="I358" s="51">
        <v>129.1352822580645</v>
      </c>
      <c r="J358" s="54">
        <v>119.95870535714286</v>
      </c>
      <c r="K358" s="54">
        <v>93.80947580645162</v>
      </c>
      <c r="L358" s="57">
        <v>96.78282122905028</v>
      </c>
      <c r="M358" s="51">
        <v>96.58152492668623</v>
      </c>
      <c r="N358" s="51">
        <v>85.05128205128204</v>
      </c>
      <c r="O358" s="13">
        <f>SUM(O357/O355/O383)</f>
        <v>123.10634887387778</v>
      </c>
    </row>
    <row r="359" spans="1:15" ht="15.75">
      <c r="A359" s="31" t="s">
        <v>27</v>
      </c>
      <c r="B359" s="32" t="s">
        <v>9</v>
      </c>
      <c r="C359" s="52">
        <v>0.18887760099799777</v>
      </c>
      <c r="D359" s="52">
        <v>0.15153515616727942</v>
      </c>
      <c r="E359" s="52">
        <v>0.20296817793204963</v>
      </c>
      <c r="F359" s="52">
        <v>0.1813048021758237</v>
      </c>
      <c r="G359" s="55">
        <v>0.15961421556357128</v>
      </c>
      <c r="H359" s="52">
        <v>0.19296099867063676</v>
      </c>
      <c r="I359" s="52">
        <v>0.16350281600365135</v>
      </c>
      <c r="J359" s="55">
        <v>0.13537771317805047</v>
      </c>
      <c r="K359" s="55">
        <v>0.11348464782308594</v>
      </c>
      <c r="L359" s="58">
        <v>0.2072207984832944</v>
      </c>
      <c r="M359" s="52">
        <v>0.14465230771122772</v>
      </c>
      <c r="N359" s="52">
        <v>0.175144017276793</v>
      </c>
      <c r="O359" s="18">
        <f>SUM(O357/O356)</f>
        <v>0.16712183467027764</v>
      </c>
    </row>
    <row r="360" spans="2:15" ht="15.75">
      <c r="B360" s="33"/>
      <c r="C360" s="12"/>
      <c r="D360" s="12"/>
      <c r="E360" s="12"/>
      <c r="F360" s="12"/>
      <c r="G360" s="12"/>
      <c r="H360" s="12"/>
      <c r="I360" s="12"/>
      <c r="J360" s="12"/>
      <c r="K360" s="12"/>
      <c r="L360" s="59"/>
      <c r="M360" s="12"/>
      <c r="N360" s="12"/>
      <c r="O360" s="21"/>
    </row>
    <row r="361" spans="1:15" ht="15.75">
      <c r="A361" s="31" t="s">
        <v>27</v>
      </c>
      <c r="B361" s="10" t="s">
        <v>19</v>
      </c>
      <c r="C361" s="50">
        <v>21</v>
      </c>
      <c r="D361" s="50">
        <v>21</v>
      </c>
      <c r="E361" s="50">
        <v>21</v>
      </c>
      <c r="F361" s="50">
        <v>21</v>
      </c>
      <c r="G361" s="53">
        <v>21</v>
      </c>
      <c r="H361" s="50">
        <v>22</v>
      </c>
      <c r="I361" s="50">
        <v>22</v>
      </c>
      <c r="J361" s="53">
        <v>22</v>
      </c>
      <c r="K361" s="53">
        <v>18</v>
      </c>
      <c r="L361" s="56">
        <v>18</v>
      </c>
      <c r="M361" s="50">
        <v>18</v>
      </c>
      <c r="N361" s="50">
        <v>19</v>
      </c>
      <c r="O361" s="11">
        <f>SUM(C361:N361)</f>
        <v>244</v>
      </c>
    </row>
    <row r="362" spans="1:15" ht="15.75">
      <c r="A362" s="31" t="s">
        <v>27</v>
      </c>
      <c r="B362" s="10" t="s">
        <v>29</v>
      </c>
      <c r="C362" s="51">
        <v>365006.26</v>
      </c>
      <c r="D362" s="51">
        <v>376413.26</v>
      </c>
      <c r="E362" s="51">
        <v>301517.05</v>
      </c>
      <c r="F362" s="51">
        <v>307388.5</v>
      </c>
      <c r="G362" s="54">
        <v>293890.81</v>
      </c>
      <c r="H362" s="51">
        <v>263848.75</v>
      </c>
      <c r="I362" s="51">
        <v>325215.25</v>
      </c>
      <c r="J362" s="54">
        <v>300064.5</v>
      </c>
      <c r="K362" s="54">
        <v>321600.5</v>
      </c>
      <c r="L362" s="57">
        <v>271470.25</v>
      </c>
      <c r="M362" s="51">
        <v>317110.75</v>
      </c>
      <c r="N362" s="51">
        <v>301523.5</v>
      </c>
      <c r="O362" s="13">
        <f>SUM(C362:N362)</f>
        <v>3745049.38</v>
      </c>
    </row>
    <row r="363" spans="1:15" ht="15.75">
      <c r="A363" s="31" t="s">
        <v>27</v>
      </c>
      <c r="B363" s="32" t="s">
        <v>0</v>
      </c>
      <c r="C363" s="51">
        <v>175218.77</v>
      </c>
      <c r="D363" s="51">
        <v>176537.51</v>
      </c>
      <c r="E363" s="51">
        <v>150436.06</v>
      </c>
      <c r="F363" s="51">
        <v>150072.25</v>
      </c>
      <c r="G363" s="54">
        <v>161379.56</v>
      </c>
      <c r="H363" s="51">
        <v>126427.25</v>
      </c>
      <c r="I363" s="51">
        <v>161587</v>
      </c>
      <c r="J363" s="54">
        <v>167876.25</v>
      </c>
      <c r="K363" s="54">
        <v>171699.5</v>
      </c>
      <c r="L363" s="57">
        <v>149132.5</v>
      </c>
      <c r="M363" s="51">
        <v>161129</v>
      </c>
      <c r="N363" s="51">
        <v>148769.25</v>
      </c>
      <c r="O363" s="13">
        <f>SUM(C363:N363)</f>
        <v>1900264.9000000001</v>
      </c>
    </row>
    <row r="364" spans="1:15" ht="15.75">
      <c r="A364" s="31" t="s">
        <v>27</v>
      </c>
      <c r="B364" s="32" t="s">
        <v>8</v>
      </c>
      <c r="C364" s="51">
        <v>269.1532565284178</v>
      </c>
      <c r="D364" s="51">
        <v>271.1789708141321</v>
      </c>
      <c r="E364" s="51">
        <v>238.78739682539685</v>
      </c>
      <c r="F364" s="51">
        <v>230.5257296466974</v>
      </c>
      <c r="G364" s="54">
        <v>256.1580317460317</v>
      </c>
      <c r="H364" s="51">
        <v>185.37719941348973</v>
      </c>
      <c r="I364" s="51">
        <v>236.93108504398825</v>
      </c>
      <c r="J364" s="54">
        <v>272.52637987012986</v>
      </c>
      <c r="K364" s="54">
        <v>307.70519713261655</v>
      </c>
      <c r="L364" s="57">
        <v>277.71415270018616</v>
      </c>
      <c r="M364" s="51">
        <v>288.7616487455197</v>
      </c>
      <c r="N364" s="51">
        <v>260.99868421052633</v>
      </c>
      <c r="O364" s="3">
        <f>(O363/O361)/O383</f>
        <v>256.01482253909745</v>
      </c>
    </row>
    <row r="365" spans="1:15" ht="15.75">
      <c r="A365" s="31" t="s">
        <v>27</v>
      </c>
      <c r="B365" s="32" t="s">
        <v>9</v>
      </c>
      <c r="C365" s="52">
        <v>0.20137123127696493</v>
      </c>
      <c r="D365" s="52">
        <v>0.21767965878779083</v>
      </c>
      <c r="E365" s="52">
        <v>0.22890264414566278</v>
      </c>
      <c r="F365" s="52">
        <v>0.22084186623767646</v>
      </c>
      <c r="G365" s="55">
        <v>0.23534441243671417</v>
      </c>
      <c r="H365" s="52">
        <v>0.20078643541043875</v>
      </c>
      <c r="I365" s="52">
        <v>0.22713879499808204</v>
      </c>
      <c r="J365" s="55">
        <v>0.2572621886294446</v>
      </c>
      <c r="K365" s="55">
        <v>0.23429223524217155</v>
      </c>
      <c r="L365" s="58">
        <v>0.23740907152809562</v>
      </c>
      <c r="M365" s="52">
        <v>0.20753317255879847</v>
      </c>
      <c r="N365" s="52">
        <v>0.1945461962334611</v>
      </c>
      <c r="O365" s="4">
        <f>O375</f>
        <v>0.22157728665249268</v>
      </c>
    </row>
    <row r="366" spans="2:15" ht="15.75">
      <c r="B366" s="33"/>
      <c r="C366" s="12"/>
      <c r="D366" s="12"/>
      <c r="E366" s="12"/>
      <c r="F366" s="12"/>
      <c r="G366" s="12"/>
      <c r="H366" s="12"/>
      <c r="I366" s="12"/>
      <c r="J366" s="12"/>
      <c r="K366" s="12"/>
      <c r="L366" s="59"/>
      <c r="M366" s="12"/>
      <c r="N366" s="12"/>
      <c r="O366" s="21"/>
    </row>
    <row r="367" spans="1:15" ht="15.75">
      <c r="A367" s="31" t="s">
        <v>27</v>
      </c>
      <c r="B367" s="36" t="s">
        <v>39</v>
      </c>
      <c r="C367" s="50">
        <v>12</v>
      </c>
      <c r="D367" s="50">
        <v>12</v>
      </c>
      <c r="E367" s="50">
        <v>12</v>
      </c>
      <c r="F367" s="50">
        <v>12</v>
      </c>
      <c r="G367" s="53">
        <v>13</v>
      </c>
      <c r="H367" s="50">
        <v>13</v>
      </c>
      <c r="I367" s="50">
        <v>13</v>
      </c>
      <c r="J367" s="53">
        <v>13</v>
      </c>
      <c r="K367" s="53">
        <v>9</v>
      </c>
      <c r="L367" s="56">
        <v>8</v>
      </c>
      <c r="M367" s="50">
        <v>9</v>
      </c>
      <c r="N367" s="50">
        <v>9</v>
      </c>
      <c r="O367" s="22">
        <f>SUM(C367:N367)</f>
        <v>135</v>
      </c>
    </row>
    <row r="368" spans="1:15" ht="15.75">
      <c r="A368" s="31" t="s">
        <v>27</v>
      </c>
      <c r="B368" s="36" t="s">
        <v>0</v>
      </c>
      <c r="C368" s="51">
        <v>101717.01</v>
      </c>
      <c r="D368" s="51">
        <v>94600</v>
      </c>
      <c r="E368" s="51">
        <v>81418.01</v>
      </c>
      <c r="F368" s="51">
        <v>82188</v>
      </c>
      <c r="G368" s="54">
        <v>92214</v>
      </c>
      <c r="H368" s="51">
        <v>73450</v>
      </c>
      <c r="I368" s="51">
        <v>87718</v>
      </c>
      <c r="J368" s="54">
        <v>90681</v>
      </c>
      <c r="K368" s="54">
        <v>96351</v>
      </c>
      <c r="L368" s="57">
        <v>84683</v>
      </c>
      <c r="M368" s="51">
        <v>95318</v>
      </c>
      <c r="N368" s="51">
        <v>90109</v>
      </c>
      <c r="O368" s="45">
        <f>SUM(C368:N368)</f>
        <v>1070447.02</v>
      </c>
    </row>
    <row r="369" spans="1:15" ht="15.75">
      <c r="A369" s="31" t="s">
        <v>27</v>
      </c>
      <c r="B369" s="36" t="s">
        <v>8</v>
      </c>
      <c r="C369" s="51">
        <v>273.43282258064517</v>
      </c>
      <c r="D369" s="51">
        <v>254.30107526881721</v>
      </c>
      <c r="E369" s="51">
        <v>226.16113888888884</v>
      </c>
      <c r="F369" s="51">
        <v>220.93548387096772</v>
      </c>
      <c r="G369" s="54">
        <v>236.44615384615383</v>
      </c>
      <c r="H369" s="51">
        <v>182.25806451612902</v>
      </c>
      <c r="I369" s="51">
        <v>217.6625310173697</v>
      </c>
      <c r="J369" s="54">
        <v>249.1236263736264</v>
      </c>
      <c r="K369" s="54">
        <v>345.3440860215054</v>
      </c>
      <c r="L369" s="57">
        <v>354.8170391061452</v>
      </c>
      <c r="M369" s="51">
        <v>341.64157706093187</v>
      </c>
      <c r="N369" s="51">
        <v>333.73703703703706</v>
      </c>
      <c r="O369" s="7">
        <f>(O368/O383)/O367</f>
        <v>260.65868458859916</v>
      </c>
    </row>
    <row r="370" spans="2:15" ht="15.75">
      <c r="B370" s="32"/>
      <c r="C370" s="12"/>
      <c r="D370" s="12"/>
      <c r="E370" s="12"/>
      <c r="F370" s="12"/>
      <c r="G370" s="12"/>
      <c r="H370" s="12"/>
      <c r="I370" s="12"/>
      <c r="J370" s="12"/>
      <c r="K370" s="12"/>
      <c r="L370" s="59"/>
      <c r="M370" s="12"/>
      <c r="N370" s="12"/>
      <c r="O370" s="21"/>
    </row>
    <row r="371" spans="1:15" ht="15.75">
      <c r="A371" s="31" t="s">
        <v>27</v>
      </c>
      <c r="B371" s="32" t="s">
        <v>40</v>
      </c>
      <c r="C371" s="50">
        <v>9</v>
      </c>
      <c r="D371" s="50">
        <v>9</v>
      </c>
      <c r="E371" s="50">
        <v>9</v>
      </c>
      <c r="F371" s="50">
        <v>9</v>
      </c>
      <c r="G371" s="53">
        <v>8</v>
      </c>
      <c r="H371" s="50">
        <v>9</v>
      </c>
      <c r="I371" s="50">
        <v>9</v>
      </c>
      <c r="J371" s="53">
        <v>9</v>
      </c>
      <c r="K371" s="53">
        <v>9</v>
      </c>
      <c r="L371" s="56">
        <v>10</v>
      </c>
      <c r="M371" s="50">
        <v>9</v>
      </c>
      <c r="N371" s="50">
        <v>10</v>
      </c>
      <c r="O371" s="47">
        <f>SUM(C371:N371)</f>
        <v>109</v>
      </c>
    </row>
    <row r="372" spans="1:15" ht="15.75">
      <c r="A372" s="31" t="s">
        <v>27</v>
      </c>
      <c r="B372" s="36" t="s">
        <v>41</v>
      </c>
      <c r="C372" s="51">
        <v>365006.26</v>
      </c>
      <c r="D372" s="51">
        <v>376413.26</v>
      </c>
      <c r="E372" s="51">
        <v>301517.05</v>
      </c>
      <c r="F372" s="51">
        <v>307388.5</v>
      </c>
      <c r="G372" s="54">
        <v>293890.81</v>
      </c>
      <c r="H372" s="51">
        <v>263848.75</v>
      </c>
      <c r="I372" s="51">
        <v>325215.25</v>
      </c>
      <c r="J372" s="54">
        <v>300064.5</v>
      </c>
      <c r="K372" s="54">
        <v>321600.5</v>
      </c>
      <c r="L372" s="57">
        <v>271470.25</v>
      </c>
      <c r="M372" s="51">
        <v>317110.75</v>
      </c>
      <c r="N372" s="51">
        <v>301523.5</v>
      </c>
      <c r="O372" s="45">
        <f>SUM(C372:N372)</f>
        <v>3745049.38</v>
      </c>
    </row>
    <row r="373" spans="1:15" ht="15.75">
      <c r="A373" s="31" t="s">
        <v>27</v>
      </c>
      <c r="B373" s="36" t="s">
        <v>0</v>
      </c>
      <c r="C373" s="51">
        <v>73501.76</v>
      </c>
      <c r="D373" s="51">
        <v>81937.51</v>
      </c>
      <c r="E373" s="51">
        <v>69018.05</v>
      </c>
      <c r="F373" s="51">
        <v>67884.25</v>
      </c>
      <c r="G373" s="54">
        <v>69165.56</v>
      </c>
      <c r="H373" s="51">
        <v>52977.25</v>
      </c>
      <c r="I373" s="51">
        <v>73869</v>
      </c>
      <c r="J373" s="54">
        <v>77195.25</v>
      </c>
      <c r="K373" s="54">
        <v>75348.5</v>
      </c>
      <c r="L373" s="57">
        <v>64449.5</v>
      </c>
      <c r="M373" s="51">
        <v>65811</v>
      </c>
      <c r="N373" s="51">
        <v>58660.25</v>
      </c>
      <c r="O373" s="45">
        <f>SUM(C373:N373)</f>
        <v>829817.88</v>
      </c>
    </row>
    <row r="374" spans="1:15" ht="15.75">
      <c r="A374" s="31" t="s">
        <v>27</v>
      </c>
      <c r="B374" s="32" t="s">
        <v>8</v>
      </c>
      <c r="C374" s="51">
        <v>263.4471684587814</v>
      </c>
      <c r="D374" s="51">
        <v>293.6828315412186</v>
      </c>
      <c r="E374" s="51">
        <v>255.62240740740742</v>
      </c>
      <c r="F374" s="51">
        <v>243.31272401433694</v>
      </c>
      <c r="G374" s="54">
        <v>288.18983333333335</v>
      </c>
      <c r="H374" s="51">
        <v>189.8826164874552</v>
      </c>
      <c r="I374" s="51">
        <v>264.76344086021504</v>
      </c>
      <c r="J374" s="54">
        <v>306.3303571428571</v>
      </c>
      <c r="K374" s="54">
        <v>270.0663082437276</v>
      </c>
      <c r="L374" s="57">
        <v>216.03184357541897</v>
      </c>
      <c r="M374" s="51">
        <v>235.88172043010755</v>
      </c>
      <c r="N374" s="51">
        <v>195.5341666666667</v>
      </c>
      <c r="O374" s="3">
        <f>(O373/O383)/O371</f>
        <v>250.26325027595314</v>
      </c>
    </row>
    <row r="375" spans="1:15" ht="15.75">
      <c r="A375" s="31" t="s">
        <v>27</v>
      </c>
      <c r="B375" s="32" t="s">
        <v>9</v>
      </c>
      <c r="C375" s="52">
        <v>0.20137123127696493</v>
      </c>
      <c r="D375" s="52">
        <v>0.21767965878779083</v>
      </c>
      <c r="E375" s="52">
        <v>0.22890264414566278</v>
      </c>
      <c r="F375" s="52">
        <v>0.22084186623767646</v>
      </c>
      <c r="G375" s="55">
        <v>0.23534441243671417</v>
      </c>
      <c r="H375" s="52">
        <v>0.20078643541043875</v>
      </c>
      <c r="I375" s="52">
        <v>0.22713879499808204</v>
      </c>
      <c r="J375" s="55">
        <v>0.2572621886294446</v>
      </c>
      <c r="K375" s="55">
        <v>0.23429223524217155</v>
      </c>
      <c r="L375" s="58">
        <v>0.23740907152809562</v>
      </c>
      <c r="M375" s="52">
        <v>0.20753317255879847</v>
      </c>
      <c r="N375" s="52">
        <v>0.1945461962334611</v>
      </c>
      <c r="O375" s="4">
        <f>O373/O372</f>
        <v>0.22157728665249268</v>
      </c>
    </row>
    <row r="376" spans="2:15" ht="15.75">
      <c r="B376" s="33"/>
      <c r="C376" s="12"/>
      <c r="D376" s="12"/>
      <c r="E376" s="12"/>
      <c r="F376" s="12"/>
      <c r="G376" s="12"/>
      <c r="H376" s="12"/>
      <c r="I376" s="12"/>
      <c r="J376" s="12"/>
      <c r="K376" s="12"/>
      <c r="L376" s="59"/>
      <c r="M376" s="12"/>
      <c r="N376" s="12"/>
      <c r="O376" s="21"/>
    </row>
    <row r="377" spans="1:16" ht="15.75">
      <c r="A377" s="31" t="s">
        <v>27</v>
      </c>
      <c r="B377" s="33" t="s">
        <v>20</v>
      </c>
      <c r="C377" s="50">
        <v>2145</v>
      </c>
      <c r="D377" s="50">
        <v>2153</v>
      </c>
      <c r="E377" s="50">
        <v>2138</v>
      </c>
      <c r="F377" s="50">
        <v>2140</v>
      </c>
      <c r="G377" s="53">
        <v>2151</v>
      </c>
      <c r="H377" s="50">
        <v>2137</v>
      </c>
      <c r="I377" s="50">
        <v>2088</v>
      </c>
      <c r="J377" s="53">
        <v>2053</v>
      </c>
      <c r="K377" s="53">
        <v>2027</v>
      </c>
      <c r="L377" s="56">
        <v>2032</v>
      </c>
      <c r="M377" s="50">
        <v>2053</v>
      </c>
      <c r="N377" s="50">
        <v>2074</v>
      </c>
      <c r="O377" s="19">
        <f>SUM(O291+O351)</f>
        <v>25191</v>
      </c>
      <c r="P377" s="39"/>
    </row>
    <row r="378" spans="1:16" ht="15.75">
      <c r="A378" s="31" t="s">
        <v>27</v>
      </c>
      <c r="B378" s="10" t="s">
        <v>21</v>
      </c>
      <c r="C378" s="51">
        <v>6084183.5</v>
      </c>
      <c r="D378" s="51">
        <v>6234734.31</v>
      </c>
      <c r="E378" s="51">
        <v>5385616.81</v>
      </c>
      <c r="F378" s="51">
        <v>5233227.84</v>
      </c>
      <c r="G378" s="54">
        <v>5239539.09</v>
      </c>
      <c r="H378" s="51">
        <v>4363839.27</v>
      </c>
      <c r="I378" s="51">
        <v>5244550.27</v>
      </c>
      <c r="J378" s="54">
        <v>5050107.24</v>
      </c>
      <c r="K378" s="54">
        <v>5299419.15</v>
      </c>
      <c r="L378" s="57">
        <v>4649155.97</v>
      </c>
      <c r="M378" s="51">
        <v>5738931.04</v>
      </c>
      <c r="N378" s="51">
        <v>5148036.6</v>
      </c>
      <c r="O378" s="45">
        <f>SUM(C378:N378)</f>
        <v>63671341.089999996</v>
      </c>
      <c r="P378" s="40"/>
    </row>
    <row r="379" spans="1:15" ht="15.75">
      <c r="A379" s="31" t="s">
        <v>27</v>
      </c>
      <c r="B379" s="10" t="s">
        <v>8</v>
      </c>
      <c r="C379" s="51">
        <v>91.49836077900595</v>
      </c>
      <c r="D379" s="51">
        <v>93.41405555638794</v>
      </c>
      <c r="E379" s="51">
        <v>83.96658574992205</v>
      </c>
      <c r="F379" s="51">
        <v>78.88495387398251</v>
      </c>
      <c r="G379" s="54">
        <v>81.19539888423989</v>
      </c>
      <c r="H379" s="51">
        <v>65.87225489456128</v>
      </c>
      <c r="I379" s="51">
        <v>81.02444490792237</v>
      </c>
      <c r="J379" s="54">
        <v>87.85239788462876</v>
      </c>
      <c r="K379" s="54">
        <v>84.33596686665499</v>
      </c>
      <c r="L379" s="57">
        <v>76.69174718470944</v>
      </c>
      <c r="M379" s="51">
        <v>90.17379821818582</v>
      </c>
      <c r="N379" s="51">
        <v>82.73925747348119</v>
      </c>
      <c r="O379" s="13">
        <f>SUM(O378/O377/O383)</f>
        <v>83.08820557032371</v>
      </c>
    </row>
    <row r="380" spans="2:14" ht="15.75">
      <c r="B380" s="10"/>
      <c r="C380" s="12"/>
      <c r="D380" s="12"/>
      <c r="E380" s="12"/>
      <c r="F380" s="12"/>
      <c r="G380" s="12"/>
      <c r="H380" s="12"/>
      <c r="I380" s="12"/>
      <c r="J380" s="12"/>
      <c r="K380" s="12"/>
      <c r="L380" s="59"/>
      <c r="M380" s="12"/>
      <c r="N380" s="12"/>
    </row>
    <row r="381" spans="1:15" ht="15.75">
      <c r="A381" s="31" t="s">
        <v>27</v>
      </c>
      <c r="B381" s="10" t="s">
        <v>22</v>
      </c>
      <c r="C381" s="51">
        <v>37649.92</v>
      </c>
      <c r="D381" s="51">
        <v>209443.33</v>
      </c>
      <c r="E381" s="51">
        <v>320577.8</v>
      </c>
      <c r="F381" s="51">
        <v>550994.46</v>
      </c>
      <c r="G381" s="54">
        <v>642369.68</v>
      </c>
      <c r="H381" s="51">
        <v>617404.47</v>
      </c>
      <c r="I381" s="51">
        <v>784166.32</v>
      </c>
      <c r="J381" s="54">
        <v>775592.93</v>
      </c>
      <c r="K381" s="54">
        <v>832106.17</v>
      </c>
      <c r="L381" s="57">
        <v>762905.62</v>
      </c>
      <c r="M381" s="51">
        <v>950126.96</v>
      </c>
      <c r="N381" s="51">
        <v>832339.03</v>
      </c>
      <c r="O381" s="13">
        <f>SUM(C381:N381)</f>
        <v>7315676.69</v>
      </c>
    </row>
    <row r="382" spans="1:15" ht="15.75">
      <c r="A382" s="31" t="s">
        <v>27</v>
      </c>
      <c r="B382" s="10" t="s">
        <v>23</v>
      </c>
      <c r="C382" s="50">
        <v>6</v>
      </c>
      <c r="D382" s="50">
        <v>6</v>
      </c>
      <c r="E382" s="50">
        <v>6</v>
      </c>
      <c r="F382" s="50">
        <v>6</v>
      </c>
      <c r="G382" s="53">
        <v>6</v>
      </c>
      <c r="H382" s="50">
        <v>6</v>
      </c>
      <c r="I382" s="50">
        <v>6</v>
      </c>
      <c r="J382" s="53">
        <v>6</v>
      </c>
      <c r="K382" s="53">
        <v>6</v>
      </c>
      <c r="L382" s="56">
        <v>6</v>
      </c>
      <c r="M382" s="50">
        <v>6</v>
      </c>
      <c r="N382" s="50">
        <v>6</v>
      </c>
      <c r="O382" s="11">
        <f>AVERAGE(C382:E382)</f>
        <v>6</v>
      </c>
    </row>
    <row r="383" spans="1:16" ht="15.75">
      <c r="A383" s="31" t="s">
        <v>27</v>
      </c>
      <c r="B383" s="10" t="s">
        <v>24</v>
      </c>
      <c r="C383" s="51">
        <v>31</v>
      </c>
      <c r="D383" s="51">
        <v>31</v>
      </c>
      <c r="E383" s="51">
        <v>30</v>
      </c>
      <c r="F383" s="51">
        <v>31</v>
      </c>
      <c r="G383" s="54">
        <v>30</v>
      </c>
      <c r="H383" s="51">
        <v>31</v>
      </c>
      <c r="I383" s="51">
        <v>31</v>
      </c>
      <c r="J383" s="54">
        <v>28</v>
      </c>
      <c r="K383" s="54">
        <v>31</v>
      </c>
      <c r="L383" s="57">
        <v>29.833333333333336</v>
      </c>
      <c r="M383" s="51">
        <v>31</v>
      </c>
      <c r="N383" s="51">
        <v>30</v>
      </c>
      <c r="O383" s="24">
        <v>30.42</v>
      </c>
      <c r="P383" s="48"/>
    </row>
    <row r="384" spans="3:14" ht="15.75">
      <c r="C384" s="12"/>
      <c r="D384" s="12"/>
      <c r="M384" s="12"/>
      <c r="N384" s="12"/>
    </row>
    <row r="385" ht="15.75">
      <c r="M385" s="25"/>
    </row>
  </sheetData>
  <printOptions/>
  <pageMargins left="0.75" right="0.75" top="0.25" bottom="0" header="0" footer="0"/>
  <pageSetup fitToHeight="4" horizontalDpi="600" verticalDpi="600" orientation="landscape" scale="43" r:id="rId1"/>
  <rowBreaks count="3" manualBreakCount="3">
    <brk id="96" max="255" man="1"/>
    <brk id="192" max="255" man="1"/>
    <brk id="2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burmade</cp:lastModifiedBy>
  <cp:lastPrinted>2009-08-25T14:37:53Z</cp:lastPrinted>
  <dcterms:created xsi:type="dcterms:W3CDTF">1997-08-11T22:24:12Z</dcterms:created>
  <dcterms:modified xsi:type="dcterms:W3CDTF">2009-08-25T14:38:48Z</dcterms:modified>
  <cp:category/>
  <cp:version/>
  <cp:contentType/>
  <cp:contentStatus/>
</cp:coreProperties>
</file>