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5970" windowHeight="6630" activeTab="0"/>
  </bookViews>
  <sheets>
    <sheet name="TAX06-07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'TAX06-07'!$A$1:$O$383</definedName>
  </definedNames>
  <calcPr fullCalcOnLoad="1"/>
</workbook>
</file>

<file path=xl/sharedStrings.xml><?xml version="1.0" encoding="utf-8"?>
<sst xmlns="http://schemas.openxmlformats.org/spreadsheetml/2006/main" count="671" uniqueCount="47">
  <si>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</si>
  <si>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</si>
  <si>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</si>
  <si>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</si>
  <si>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</si>
  <si>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</si>
  <si>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</si>
  <si>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</si>
  <si>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</si>
  <si>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</si>
  <si>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</si>
  <si>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</si>
  <si>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</si>
  <si>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</si>
  <si>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</si>
  <si>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</si>
  <si>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</si>
  <si>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</si>
  <si>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</si>
  <si>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</si>
  <si>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</si>
  <si>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</si>
  <si>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</si>
  <si>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</si>
  <si>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</si>
  <si>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</si>
  <si>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</si>
  <si>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</si>
  <si>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</si>
  <si>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 xml:space="preserve"> </t>
  </si>
  <si>
    <t>Poker Drop</t>
  </si>
  <si>
    <t>FEBRUARY</t>
  </si>
  <si>
    <t>MARCH</t>
  </si>
  <si>
    <t>APRIL</t>
  </si>
  <si>
    <t>MAY</t>
  </si>
  <si>
    <t>JULY</t>
  </si>
  <si>
    <t>AUGUST</t>
  </si>
  <si>
    <t>SEPTEMBER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</si>
  <si>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</si>
  <si>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</si>
  <si>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</si>
  <si>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</si>
  <si>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</si>
  <si>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</si>
  <si>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</si>
  <si>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</si>
  <si>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2006-2007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</si>
</sst>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.85"/>
      <color indexed="8"/>
      <name val="Helvetica"/>
      <family val="2"/>
    </font>
    <font>
      <sz val="12"/>
      <name val="Helvetica"/>
      <family val="2"/>
    </font>
    <font>
      <sz val="12"/>
      <color indexed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9" fontId="4" fillId="0" borderId="0" xfId="0" applyNumberFormat="1" applyFont="1" applyFill="1" applyAlignment="1" applyProtection="1">
      <alignment horizontal="right"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28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0" fontId="4" fillId="0" borderId="0" xfId="28" applyNumberFormat="1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4" fillId="0" borderId="0" xfId="15" applyNumberFormat="1" applyFont="1" applyFill="1" applyAlignment="1" applyProtection="1">
      <alignment/>
      <protection/>
    </xf>
    <xf numFmtId="178" fontId="3" fillId="0" borderId="0" xfId="0" applyNumberFormat="1" applyFont="1" applyAlignment="1">
      <alignment/>
    </xf>
    <xf numFmtId="43" fontId="4" fillId="0" borderId="0" xfId="15" applyFont="1" applyFill="1" applyAlignment="1" applyProtection="1">
      <alignment/>
      <protection/>
    </xf>
    <xf numFmtId="39" fontId="4" fillId="0" borderId="0" xfId="15" applyNumberFormat="1" applyFont="1" applyFill="1" applyAlignment="1" applyProtection="1">
      <alignment/>
      <protection/>
    </xf>
    <xf numFmtId="43" fontId="3" fillId="0" borderId="0" xfId="15" applyFont="1" applyAlignment="1">
      <alignment/>
    </xf>
    <xf numFmtId="43" fontId="3" fillId="0" borderId="0" xfId="15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3" fillId="0" borderId="0" xfId="15" applyNumberFormat="1" applyFont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/>
      <protection/>
    </xf>
    <xf numFmtId="178" fontId="3" fillId="0" borderId="0" xfId="15" applyNumberFormat="1" applyFont="1" applyAlignment="1">
      <alignment/>
    </xf>
    <xf numFmtId="186" fontId="10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186" fontId="4" fillId="0" borderId="0" xfId="0" applyFont="1" applyAlignment="1">
      <alignment horizontal="right" vertical="center"/>
    </xf>
    <xf numFmtId="187" fontId="4" fillId="0" borderId="0" xfId="0" applyFont="1" applyAlignment="1">
      <alignment horizontal="right" vertical="center"/>
    </xf>
    <xf numFmtId="39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49" fontId="6" fillId="0" borderId="1" xfId="0" applyNumberFormat="1" applyFont="1" applyBorder="1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78" fontId="4" fillId="0" borderId="0" xfId="15" applyNumberFormat="1" applyFont="1" applyFill="1" applyAlignment="1" applyProtection="1">
      <alignment/>
      <protection/>
    </xf>
    <xf numFmtId="178" fontId="3" fillId="0" borderId="0" xfId="15" applyNumberFormat="1" applyFont="1" applyAlignment="1" applyProtection="1">
      <alignment/>
      <protection/>
    </xf>
    <xf numFmtId="3" fontId="10" fillId="0" borderId="0" xfId="0" applyFont="1" applyAlignment="1">
      <alignment horizontal="right" vertical="center"/>
    </xf>
    <xf numFmtId="187" fontId="10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Alignment="1">
      <alignment/>
    </xf>
    <xf numFmtId="0" fontId="12" fillId="2" borderId="0" xfId="0" applyFont="1" applyFill="1" applyAlignment="1">
      <alignment/>
    </xf>
    <xf numFmtId="191" fontId="11" fillId="0" borderId="0" xfId="28" applyNumberFormat="1" applyFont="1" applyAlignment="1">
      <alignment/>
    </xf>
    <xf numFmtId="43" fontId="11" fillId="0" borderId="0" xfId="15" applyFont="1" applyAlignment="1">
      <alignment/>
    </xf>
    <xf numFmtId="43" fontId="11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44" fontId="11" fillId="0" borderId="0" xfId="17" applyFont="1" applyAlignment="1">
      <alignment/>
    </xf>
    <xf numFmtId="49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3" fontId="10" fillId="3" borderId="0" xfId="0" applyFont="1" applyFill="1" applyAlignment="1">
      <alignment horizontal="right" vertical="center"/>
    </xf>
    <xf numFmtId="186" fontId="10" fillId="3" borderId="0" xfId="0" applyFont="1" applyFill="1" applyAlignment="1">
      <alignment horizontal="right" vertical="center"/>
    </xf>
    <xf numFmtId="187" fontId="10" fillId="3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/>
      <protection/>
    </xf>
    <xf numFmtId="37" fontId="3" fillId="3" borderId="0" xfId="0" applyNumberFormat="1" applyFont="1" applyFill="1" applyAlignment="1">
      <alignment/>
    </xf>
    <xf numFmtId="39" fontId="3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7" fontId="4" fillId="3" borderId="0" xfId="0" applyNumberFormat="1" applyFont="1" applyFill="1" applyAlignment="1" applyProtection="1">
      <alignment/>
      <protection/>
    </xf>
    <xf numFmtId="39" fontId="4" fillId="3" borderId="0" xfId="0" applyNumberFormat="1" applyFont="1" applyFill="1" applyAlignment="1" applyProtection="1">
      <alignment/>
      <protection/>
    </xf>
    <xf numFmtId="39" fontId="3" fillId="3" borderId="0" xfId="0" applyNumberFormat="1" applyFont="1" applyFill="1" applyAlignment="1" applyProtection="1">
      <alignment/>
      <protection/>
    </xf>
    <xf numFmtId="10" fontId="3" fillId="3" borderId="0" xfId="0" applyNumberFormat="1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0" fontId="3" fillId="3" borderId="0" xfId="28" applyNumberFormat="1" applyFont="1" applyFill="1" applyAlignment="1" applyProtection="1">
      <alignment/>
      <protection/>
    </xf>
    <xf numFmtId="1" fontId="4" fillId="3" borderId="0" xfId="15" applyNumberFormat="1" applyFont="1" applyFill="1" applyAlignment="1" applyProtection="1">
      <alignment/>
      <protection/>
    </xf>
    <xf numFmtId="39" fontId="4" fillId="3" borderId="0" xfId="15" applyNumberFormat="1" applyFont="1" applyFill="1" applyAlignment="1" applyProtection="1">
      <alignment/>
      <protection/>
    </xf>
    <xf numFmtId="43" fontId="4" fillId="3" borderId="0" xfId="15" applyFont="1" applyFill="1" applyAlignment="1" applyProtection="1">
      <alignment/>
      <protection/>
    </xf>
    <xf numFmtId="10" fontId="4" fillId="3" borderId="0" xfId="28" applyNumberFormat="1" applyFont="1" applyFill="1" applyAlignment="1" applyProtection="1">
      <alignment/>
      <protection/>
    </xf>
    <xf numFmtId="39" fontId="11" fillId="0" borderId="0" xfId="0" applyNumberFormat="1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G385"/>
  <sheetViews>
    <sheetView tabSelected="1" workbookViewId="0" topLeftCell="A1">
      <pane xSplit="2" ySplit="2" topLeftCell="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80" sqref="O80"/>
    </sheetView>
  </sheetViews>
  <sheetFormatPr defaultColWidth="9.69921875" defaultRowHeight="15"/>
  <cols>
    <col min="1" max="1" width="12.69921875" style="47" customWidth="1"/>
    <col min="2" max="2" width="13.296875" style="56" customWidth="1"/>
    <col min="3" max="12" width="13.09765625" style="47" customWidth="1"/>
    <col min="13" max="13" width="13.09765625" style="1" customWidth="1"/>
    <col min="14" max="14" width="13.09765625" style="47" customWidth="1"/>
    <col min="15" max="15" width="14.296875" style="47" bestFit="1" customWidth="1"/>
    <col min="16" max="16" width="17" style="47" bestFit="1" customWidth="1"/>
    <col min="17" max="21" width="9.69921875" style="47" customWidth="1"/>
    <col min="22" max="22" width="16" style="47" bestFit="1" customWidth="1"/>
    <col min="23" max="205" width="9.69921875" style="47" customWidth="1"/>
    <col min="206" max="206" width="1.69921875" style="47" customWidth="1"/>
    <col min="207" max="16384" width="9.69921875" style="47" customWidth="1"/>
  </cols>
  <sheetData>
    <row r="1" spans="1:14" ht="20.25">
      <c r="A1" s="26" t="s">
        <v>46</v>
      </c>
      <c r="B1" s="16" t="s">
        <v>39</v>
      </c>
      <c r="C1" s="16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5" ht="15.75">
      <c r="A2" s="48"/>
      <c r="B2" s="40"/>
      <c r="C2" s="41" t="s">
        <v>35</v>
      </c>
      <c r="D2" s="41" t="s">
        <v>36</v>
      </c>
      <c r="E2" s="41" t="s">
        <v>37</v>
      </c>
      <c r="F2" s="41" t="s">
        <v>1</v>
      </c>
      <c r="G2" s="42" t="s">
        <v>2</v>
      </c>
      <c r="H2" s="42" t="s">
        <v>3</v>
      </c>
      <c r="I2" s="42" t="s">
        <v>4</v>
      </c>
      <c r="J2" s="42" t="s">
        <v>31</v>
      </c>
      <c r="K2" s="42" t="s">
        <v>32</v>
      </c>
      <c r="L2" s="42" t="s">
        <v>33</v>
      </c>
      <c r="M2" s="42" t="s">
        <v>34</v>
      </c>
      <c r="N2" s="42" t="s">
        <v>45</v>
      </c>
      <c r="O2" s="42" t="s">
        <v>28</v>
      </c>
    </row>
    <row r="3" spans="1:15" ht="15.75">
      <c r="A3" s="27" t="s">
        <v>5</v>
      </c>
      <c r="B3" s="28" t="s">
        <v>6</v>
      </c>
      <c r="C3" s="39">
        <f>SUM(C9+C15+C21+C27+C33+C39+C45+C51+C57)</f>
        <v>17096</v>
      </c>
      <c r="D3" s="39">
        <f aca="true" t="shared" si="0" ref="D3:F5">SUM(D9+D15+D21+D27+D33+D39+D45+D51+D57)</f>
        <v>17272</v>
      </c>
      <c r="E3" s="39">
        <f t="shared" si="0"/>
        <v>17101</v>
      </c>
      <c r="F3" s="39">
        <f t="shared" si="0"/>
        <v>16981</v>
      </c>
      <c r="G3" s="39">
        <f aca="true" t="shared" si="1" ref="G3:N3">SUM(G9+G15+G21+G27+G33+G39+G45+G51+G57)</f>
        <v>16859</v>
      </c>
      <c r="H3" s="39">
        <f t="shared" si="1"/>
        <v>16885</v>
      </c>
      <c r="I3" s="39">
        <f t="shared" si="1"/>
        <v>16954</v>
      </c>
      <c r="J3" s="39">
        <f t="shared" si="1"/>
        <v>16640</v>
      </c>
      <c r="K3" s="39">
        <f t="shared" si="1"/>
        <v>16814</v>
      </c>
      <c r="L3" s="39">
        <f t="shared" si="1"/>
        <v>16793</v>
      </c>
      <c r="M3" s="39">
        <f t="shared" si="1"/>
        <v>16783</v>
      </c>
      <c r="N3" s="39">
        <f t="shared" si="1"/>
        <v>16709</v>
      </c>
      <c r="O3" s="39">
        <f>SUM(O9+O15+O21+O27+O33+O39+O45+O51+O57)</f>
        <v>202887</v>
      </c>
    </row>
    <row r="4" spans="1:15" ht="15.75">
      <c r="A4" s="27" t="s">
        <v>5</v>
      </c>
      <c r="B4" s="28" t="s">
        <v>7</v>
      </c>
      <c r="C4" s="5">
        <f>SUM(C10+C16+C22+C28+C34+C40+C46+C52+C58)</f>
        <v>1146177425.92</v>
      </c>
      <c r="D4" s="5">
        <f t="shared" si="0"/>
        <v>1059124974.0899999</v>
      </c>
      <c r="E4" s="5">
        <f t="shared" si="0"/>
        <v>1056410285.98</v>
      </c>
      <c r="F4" s="5">
        <f t="shared" si="0"/>
        <v>976352825.3199999</v>
      </c>
      <c r="G4" s="5">
        <f aca="true" t="shared" si="2" ref="G4:N4">SUM(G10+G16+G22+G28+G34+G40+G46+G52+G58)</f>
        <v>944701902.49</v>
      </c>
      <c r="H4" s="5">
        <f t="shared" si="2"/>
        <v>833392016.57</v>
      </c>
      <c r="I4" s="5">
        <f t="shared" si="2"/>
        <v>881740880.89</v>
      </c>
      <c r="J4" s="5">
        <f t="shared" si="2"/>
        <v>945205984.0699999</v>
      </c>
      <c r="K4" s="5">
        <f t="shared" si="2"/>
        <v>1091837171.14</v>
      </c>
      <c r="L4" s="5">
        <f t="shared" si="2"/>
        <v>979418990.13</v>
      </c>
      <c r="M4" s="5">
        <f t="shared" si="2"/>
        <v>1028712590.5500001</v>
      </c>
      <c r="N4" s="5">
        <f t="shared" si="2"/>
        <v>1017936549.32</v>
      </c>
      <c r="O4" s="5">
        <f>SUM(O10+O16+O22+O28+O34+O40+O46+O52+O58)</f>
        <v>11961011596.47</v>
      </c>
    </row>
    <row r="5" spans="1:15" ht="15.75">
      <c r="A5" s="27" t="s">
        <v>5</v>
      </c>
      <c r="B5" s="28" t="s">
        <v>0</v>
      </c>
      <c r="C5" s="5">
        <f>SUM(C11+C17+C23+C29+C35+C41+C47+C53+C59)</f>
        <v>71618597.39</v>
      </c>
      <c r="D5" s="5">
        <f t="shared" si="0"/>
        <v>66282491.42999999</v>
      </c>
      <c r="E5" s="5">
        <f t="shared" si="0"/>
        <v>67329687.5</v>
      </c>
      <c r="F5" s="5">
        <f t="shared" si="0"/>
        <v>62508821.599999994</v>
      </c>
      <c r="G5" s="5">
        <f aca="true" t="shared" si="3" ref="G5:N5">SUM(G11+G17+G23+G29+G35+G41+G47+G53+G59)</f>
        <v>60696631.10000001</v>
      </c>
      <c r="H5" s="5">
        <f t="shared" si="3"/>
        <v>52296210.050000004</v>
      </c>
      <c r="I5" s="5">
        <f t="shared" si="3"/>
        <v>56468105.62</v>
      </c>
      <c r="J5" s="5">
        <f t="shared" si="3"/>
        <v>61858173.589999996</v>
      </c>
      <c r="K5" s="5">
        <f t="shared" si="3"/>
        <v>71379480.55000001</v>
      </c>
      <c r="L5" s="5">
        <f t="shared" si="3"/>
        <v>64534320.49000001</v>
      </c>
      <c r="M5" s="5">
        <f t="shared" si="3"/>
        <v>67379459.45</v>
      </c>
      <c r="N5" s="5">
        <f t="shared" si="3"/>
        <v>66240577.67</v>
      </c>
      <c r="O5" s="5">
        <f>SUM(O11+O17+O23+O29+O35+O41+O47+O53+O59)</f>
        <v>768592556.44</v>
      </c>
    </row>
    <row r="6" spans="1:15" ht="15.75">
      <c r="A6" s="27" t="s">
        <v>5</v>
      </c>
      <c r="B6" s="28" t="s">
        <v>8</v>
      </c>
      <c r="C6" s="3">
        <f aca="true" t="shared" si="4" ref="C6:N6">SUM(C5/C3/C95)</f>
        <v>136.06944989253742</v>
      </c>
      <c r="D6" s="3">
        <f t="shared" si="4"/>
        <v>123.79254775583078</v>
      </c>
      <c r="E6" s="3">
        <f t="shared" si="4"/>
        <v>133.70475717118256</v>
      </c>
      <c r="F6" s="3">
        <f t="shared" si="4"/>
        <v>118.82861003991044</v>
      </c>
      <c r="G6" s="3">
        <f t="shared" si="4"/>
        <v>120.35722718836259</v>
      </c>
      <c r="H6" s="3">
        <f t="shared" si="4"/>
        <v>102.40556072902727</v>
      </c>
      <c r="I6" s="3">
        <f t="shared" si="4"/>
        <v>107.8273055784463</v>
      </c>
      <c r="J6" s="3">
        <f t="shared" si="4"/>
        <v>132.7656541680975</v>
      </c>
      <c r="K6" s="3">
        <f t="shared" si="4"/>
        <v>136.943254948833</v>
      </c>
      <c r="L6" s="3">
        <f t="shared" si="4"/>
        <v>128.1947779678408</v>
      </c>
      <c r="M6" s="3">
        <f t="shared" si="4"/>
        <v>129.50789191443724</v>
      </c>
      <c r="N6" s="3">
        <f t="shared" si="4"/>
        <v>132.14550575538132</v>
      </c>
      <c r="O6" s="3">
        <f>SUM(O5/O3/O95)</f>
        <v>125.06698498491542</v>
      </c>
    </row>
    <row r="7" spans="1:15" ht="15.75">
      <c r="A7" s="27" t="s">
        <v>5</v>
      </c>
      <c r="B7" s="28" t="s">
        <v>9</v>
      </c>
      <c r="C7" s="6">
        <f>SUM(C5/C4)</f>
        <v>0.06248473907302269</v>
      </c>
      <c r="D7" s="6">
        <f>SUM(D5/D4)</f>
        <v>0.062582313750981</v>
      </c>
      <c r="E7" s="6">
        <f>SUM(E5/E4)</f>
        <v>0.06373441114078161</v>
      </c>
      <c r="F7" s="6">
        <f>SUM(F5/F4)</f>
        <v>0.06402277944913276</v>
      </c>
      <c r="G7" s="6">
        <f aca="true" t="shared" si="5" ref="G7:N7">SUM(G5/G4)</f>
        <v>0.0642495065798203</v>
      </c>
      <c r="H7" s="6">
        <f t="shared" si="5"/>
        <v>0.06275103313952543</v>
      </c>
      <c r="I7" s="6">
        <f t="shared" si="5"/>
        <v>0.0640416100056549</v>
      </c>
      <c r="J7" s="6">
        <f t="shared" si="5"/>
        <v>0.06544411972895309</v>
      </c>
      <c r="K7" s="6">
        <f t="shared" si="5"/>
        <v>0.06537557287546077</v>
      </c>
      <c r="L7" s="6">
        <f t="shared" si="5"/>
        <v>0.06589041170361037</v>
      </c>
      <c r="M7" s="6">
        <f t="shared" si="5"/>
        <v>0.06549881868751664</v>
      </c>
      <c r="N7" s="6">
        <f t="shared" si="5"/>
        <v>0.0650733856783607</v>
      </c>
      <c r="O7" s="6">
        <f>SUM(O5/O4)</f>
        <v>0.06425815661501669</v>
      </c>
    </row>
    <row r="8" spans="2:15" ht="15.75">
      <c r="B8" s="29"/>
      <c r="C8" s="1"/>
      <c r="D8" s="1"/>
      <c r="E8" s="1"/>
      <c r="F8" s="1"/>
      <c r="G8" s="1"/>
      <c r="H8" s="1"/>
      <c r="I8" s="1"/>
      <c r="J8" s="1"/>
      <c r="K8" s="1"/>
      <c r="L8" s="1"/>
      <c r="N8" s="1"/>
      <c r="O8" s="1"/>
    </row>
    <row r="9" spans="1:15" ht="15.75">
      <c r="A9" s="27" t="s">
        <v>5</v>
      </c>
      <c r="B9" s="30" t="s">
        <v>38</v>
      </c>
      <c r="C9" s="11">
        <f>SUM(C105+C201+C297)</f>
        <v>5832</v>
      </c>
      <c r="D9" s="11">
        <f aca="true" t="shared" si="6" ref="D9:N9">SUM(D105+D201+D297)</f>
        <v>6003</v>
      </c>
      <c r="E9" s="11">
        <f aca="true" t="shared" si="7" ref="E9:F11">SUM(E105+E201+E297)</f>
        <v>5990</v>
      </c>
      <c r="F9" s="11">
        <f t="shared" si="7"/>
        <v>6130</v>
      </c>
      <c r="G9" s="11">
        <f t="shared" si="6"/>
        <v>6222</v>
      </c>
      <c r="H9" s="11">
        <f t="shared" si="6"/>
        <v>6354</v>
      </c>
      <c r="I9" s="11">
        <f t="shared" si="6"/>
        <v>6492</v>
      </c>
      <c r="J9" s="11">
        <f t="shared" si="6"/>
        <v>6538</v>
      </c>
      <c r="K9" s="11">
        <f t="shared" si="6"/>
        <v>6704</v>
      </c>
      <c r="L9" s="11">
        <f t="shared" si="6"/>
        <v>6793</v>
      </c>
      <c r="M9" s="11">
        <f t="shared" si="6"/>
        <v>6910</v>
      </c>
      <c r="N9" s="11">
        <f t="shared" si="6"/>
        <v>6993</v>
      </c>
      <c r="O9" s="32">
        <f>SUM(C9:N9)</f>
        <v>76961</v>
      </c>
    </row>
    <row r="10" spans="1:15" ht="15.75">
      <c r="A10" s="27" t="s">
        <v>5</v>
      </c>
      <c r="B10" s="28" t="s">
        <v>7</v>
      </c>
      <c r="C10" s="12">
        <f>SUM(C106+C202+C298)</f>
        <v>289211101.54</v>
      </c>
      <c r="D10" s="12">
        <f aca="true" t="shared" si="8" ref="D10:N10">SUM(D106+D202+D298)</f>
        <v>269989084.34999996</v>
      </c>
      <c r="E10" s="12">
        <f t="shared" si="7"/>
        <v>277595630.15999997</v>
      </c>
      <c r="F10" s="12">
        <f t="shared" si="7"/>
        <v>263603436.54</v>
      </c>
      <c r="G10" s="12">
        <f t="shared" si="8"/>
        <v>261691359.06</v>
      </c>
      <c r="H10" s="12">
        <f t="shared" si="8"/>
        <v>238952770.11</v>
      </c>
      <c r="I10" s="12">
        <f t="shared" si="8"/>
        <v>254793331.61</v>
      </c>
      <c r="J10" s="12">
        <f t="shared" si="8"/>
        <v>282488325.78</v>
      </c>
      <c r="K10" s="12">
        <f t="shared" si="8"/>
        <v>323972733.77</v>
      </c>
      <c r="L10" s="12">
        <f t="shared" si="8"/>
        <v>295531943.01</v>
      </c>
      <c r="M10" s="12">
        <f t="shared" si="8"/>
        <v>313758414.86</v>
      </c>
      <c r="N10" s="12">
        <f t="shared" si="8"/>
        <v>316134166.59999996</v>
      </c>
      <c r="O10" s="21">
        <f>SUM(C10:N10)</f>
        <v>3387722297.3900003</v>
      </c>
    </row>
    <row r="11" spans="1:15" ht="15.75">
      <c r="A11" s="27" t="s">
        <v>5</v>
      </c>
      <c r="B11" s="28" t="s">
        <v>0</v>
      </c>
      <c r="C11" s="12">
        <f>SUM(C107+C203+C299)</f>
        <v>25894270.37</v>
      </c>
      <c r="D11" s="12">
        <f aca="true" t="shared" si="9" ref="D11:N11">SUM(D107+D203+D299)</f>
        <v>24036405.219999995</v>
      </c>
      <c r="E11" s="12">
        <f t="shared" si="7"/>
        <v>25158710.88</v>
      </c>
      <c r="F11" s="12">
        <f t="shared" si="7"/>
        <v>24110122.229999997</v>
      </c>
      <c r="G11" s="12">
        <f t="shared" si="9"/>
        <v>23837497.24</v>
      </c>
      <c r="H11" s="12">
        <f t="shared" si="9"/>
        <v>21688281.330000002</v>
      </c>
      <c r="I11" s="12">
        <f t="shared" si="9"/>
        <v>23367994.150000002</v>
      </c>
      <c r="J11" s="12">
        <f t="shared" si="9"/>
        <v>26017408.45</v>
      </c>
      <c r="K11" s="12">
        <f t="shared" si="9"/>
        <v>30034391.720000003</v>
      </c>
      <c r="L11" s="12">
        <f t="shared" si="9"/>
        <v>27322865.330000002</v>
      </c>
      <c r="M11" s="12">
        <f t="shared" si="9"/>
        <v>28780158.500000004</v>
      </c>
      <c r="N11" s="12">
        <f t="shared" si="9"/>
        <v>29204523.76</v>
      </c>
      <c r="O11" s="21">
        <f>SUM(C11:N11)</f>
        <v>309452629.18</v>
      </c>
    </row>
    <row r="12" spans="1:15" ht="15.75">
      <c r="A12" s="27" t="s">
        <v>5</v>
      </c>
      <c r="B12" s="28" t="s">
        <v>8</v>
      </c>
      <c r="C12" s="3">
        <f aca="true" t="shared" si="10" ref="C12:N12">SUM(C11/C9/C95)</f>
        <v>144.21667877605907</v>
      </c>
      <c r="D12" s="3">
        <f t="shared" si="10"/>
        <v>129.16340335208739</v>
      </c>
      <c r="E12" s="3">
        <f t="shared" si="10"/>
        <v>142.63408804655154</v>
      </c>
      <c r="F12" s="3">
        <f t="shared" si="10"/>
        <v>126.96438253970979</v>
      </c>
      <c r="G12" s="3">
        <f>SUM(G11/G9/G95)</f>
        <v>128.0766757211844</v>
      </c>
      <c r="H12" s="3">
        <f t="shared" si="10"/>
        <v>112.85799128078214</v>
      </c>
      <c r="I12" s="3">
        <f t="shared" si="10"/>
        <v>116.53077575832127</v>
      </c>
      <c r="J12" s="3">
        <f t="shared" si="10"/>
        <v>142.1219270309837</v>
      </c>
      <c r="K12" s="3">
        <f t="shared" si="10"/>
        <v>144.51839883747786</v>
      </c>
      <c r="L12" s="3">
        <f t="shared" si="10"/>
        <v>134.17527927502414</v>
      </c>
      <c r="M12" s="3">
        <f t="shared" si="10"/>
        <v>134.3548783903646</v>
      </c>
      <c r="N12" s="3">
        <f t="shared" si="10"/>
        <v>139.2083691310358</v>
      </c>
      <c r="O12" s="3">
        <f>SUM(O11/O9/O95)</f>
        <v>132.74684300811376</v>
      </c>
    </row>
    <row r="13" spans="1:15" ht="15.75">
      <c r="A13" s="27" t="s">
        <v>5</v>
      </c>
      <c r="B13" s="28" t="s">
        <v>9</v>
      </c>
      <c r="C13" s="6">
        <f>SUM(C11/C10)</f>
        <v>0.08953415077124428</v>
      </c>
      <c r="D13" s="6">
        <f>SUM(D11/D10)</f>
        <v>0.08902732226329726</v>
      </c>
      <c r="E13" s="6">
        <f>SUM(E11/E10)</f>
        <v>0.09063078862408272</v>
      </c>
      <c r="F13" s="6">
        <f>SUM(F11/F10)</f>
        <v>0.0914636111974263</v>
      </c>
      <c r="G13" s="6">
        <f aca="true" t="shared" si="11" ref="G13:N13">SUM(G11/G10)</f>
        <v>0.09109011977172159</v>
      </c>
      <c r="H13" s="6">
        <f t="shared" si="11"/>
        <v>0.09076388325615967</v>
      </c>
      <c r="I13" s="6">
        <f t="shared" si="11"/>
        <v>0.09171352327920526</v>
      </c>
      <c r="J13" s="6">
        <f t="shared" si="11"/>
        <v>0.09210082709846984</v>
      </c>
      <c r="K13" s="6">
        <f t="shared" si="11"/>
        <v>0.09270654159841275</v>
      </c>
      <c r="L13" s="6">
        <f t="shared" si="11"/>
        <v>0.09245317122648726</v>
      </c>
      <c r="M13" s="6">
        <f t="shared" si="11"/>
        <v>0.09172712869817946</v>
      </c>
      <c r="N13" s="6">
        <f t="shared" si="11"/>
        <v>0.09238015641932201</v>
      </c>
      <c r="O13" s="6">
        <f>SUM(O11/O10)</f>
        <v>0.09134533530638309</v>
      </c>
    </row>
    <row r="14" spans="2:15" ht="15" customHeight="1">
      <c r="B14" s="29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  <c r="O14" s="1"/>
    </row>
    <row r="15" spans="1:15" ht="15.75">
      <c r="A15" s="27" t="s">
        <v>5</v>
      </c>
      <c r="B15" s="30" t="s">
        <v>10</v>
      </c>
      <c r="C15" s="11">
        <f>SUM(C111+C207+C303)</f>
        <v>2578</v>
      </c>
      <c r="D15" s="11">
        <f aca="true" t="shared" si="12" ref="D15:N15">SUM(D111+D207+D303)</f>
        <v>2589</v>
      </c>
      <c r="E15" s="11">
        <f aca="true" t="shared" si="13" ref="E15:F17">SUM(E111+E207+E303)</f>
        <v>2485</v>
      </c>
      <c r="F15" s="11">
        <f t="shared" si="13"/>
        <v>2353</v>
      </c>
      <c r="G15" s="11">
        <f t="shared" si="12"/>
        <v>2269</v>
      </c>
      <c r="H15" s="11">
        <f t="shared" si="12"/>
        <v>2223</v>
      </c>
      <c r="I15" s="11">
        <f t="shared" si="12"/>
        <v>2201</v>
      </c>
      <c r="J15" s="11">
        <f t="shared" si="12"/>
        <v>2097</v>
      </c>
      <c r="K15" s="11">
        <f t="shared" si="12"/>
        <v>2021</v>
      </c>
      <c r="L15" s="11">
        <f t="shared" si="12"/>
        <v>1992</v>
      </c>
      <c r="M15" s="11">
        <f t="shared" si="12"/>
        <v>1961</v>
      </c>
      <c r="N15" s="11">
        <f t="shared" si="12"/>
        <v>1949</v>
      </c>
      <c r="O15" s="2">
        <f>SUM(C15:N15)</f>
        <v>26718</v>
      </c>
    </row>
    <row r="16" spans="1:15" ht="15.75">
      <c r="A16" s="27" t="s">
        <v>5</v>
      </c>
      <c r="B16" s="28" t="s">
        <v>7</v>
      </c>
      <c r="C16" s="12">
        <f>SUM(C112+C208+C304)</f>
        <v>110574724.62</v>
      </c>
      <c r="D16" s="12">
        <f aca="true" t="shared" si="14" ref="D16:N16">SUM(D112+D208+D304)</f>
        <v>100428210.84</v>
      </c>
      <c r="E16" s="12">
        <f t="shared" si="13"/>
        <v>98738006.56</v>
      </c>
      <c r="F16" s="12">
        <f t="shared" si="13"/>
        <v>87609338.23</v>
      </c>
      <c r="G16" s="12">
        <f t="shared" si="14"/>
        <v>84780459.34</v>
      </c>
      <c r="H16" s="12">
        <f t="shared" si="14"/>
        <v>72327329.84</v>
      </c>
      <c r="I16" s="12">
        <f t="shared" si="14"/>
        <v>77752717.25</v>
      </c>
      <c r="J16" s="12">
        <f t="shared" si="14"/>
        <v>80061788.55000001</v>
      </c>
      <c r="K16" s="12">
        <f t="shared" si="14"/>
        <v>90550116.35</v>
      </c>
      <c r="L16" s="12">
        <f t="shared" si="14"/>
        <v>81725149.47</v>
      </c>
      <c r="M16" s="12">
        <f t="shared" si="14"/>
        <v>83109525.98</v>
      </c>
      <c r="N16" s="12">
        <f t="shared" si="14"/>
        <v>80513990.02000001</v>
      </c>
      <c r="O16" s="3">
        <f>SUM(C16:N16)</f>
        <v>1048171357.0500001</v>
      </c>
    </row>
    <row r="17" spans="1:15" ht="15.75">
      <c r="A17" s="27" t="s">
        <v>5</v>
      </c>
      <c r="B17" s="28" t="s">
        <v>0</v>
      </c>
      <c r="C17" s="12">
        <f>SUM(C113+C209+C305)</f>
        <v>7430003.300000001</v>
      </c>
      <c r="D17" s="12">
        <f aca="true" t="shared" si="15" ref="D17:N17">SUM(D113+D209+D305)</f>
        <v>6764337.129999999</v>
      </c>
      <c r="E17" s="12">
        <f t="shared" si="13"/>
        <v>6676908.65</v>
      </c>
      <c r="F17" s="12">
        <f t="shared" si="13"/>
        <v>5963958.23</v>
      </c>
      <c r="G17" s="12">
        <f t="shared" si="15"/>
        <v>5596643.960000001</v>
      </c>
      <c r="H17" s="12">
        <f t="shared" si="15"/>
        <v>4798242.02</v>
      </c>
      <c r="I17" s="12">
        <f t="shared" si="15"/>
        <v>5049898.99</v>
      </c>
      <c r="J17" s="12">
        <f t="shared" si="15"/>
        <v>5256408.59</v>
      </c>
      <c r="K17" s="12">
        <f t="shared" si="15"/>
        <v>5974069.449999999</v>
      </c>
      <c r="L17" s="12">
        <f t="shared" si="15"/>
        <v>5395986.69</v>
      </c>
      <c r="M17" s="12">
        <f t="shared" si="15"/>
        <v>5538556.109999999</v>
      </c>
      <c r="N17" s="12">
        <f t="shared" si="15"/>
        <v>5158262.89</v>
      </c>
      <c r="O17" s="3">
        <f>SUM(C17:N17)</f>
        <v>69603276.01</v>
      </c>
    </row>
    <row r="18" spans="1:15" ht="15.75">
      <c r="A18" s="27" t="s">
        <v>5</v>
      </c>
      <c r="B18" s="28" t="s">
        <v>8</v>
      </c>
      <c r="C18" s="3">
        <f aca="true" t="shared" si="16" ref="C18:N18">SUM(C17/C15/C95)</f>
        <v>93.61283989292204</v>
      </c>
      <c r="D18" s="3">
        <f t="shared" si="16"/>
        <v>84.28135324387296</v>
      </c>
      <c r="E18" s="3">
        <f t="shared" si="16"/>
        <v>91.2453642519859</v>
      </c>
      <c r="F18" s="3">
        <f t="shared" si="16"/>
        <v>81.8192761998494</v>
      </c>
      <c r="G18" s="3">
        <f t="shared" si="16"/>
        <v>82.4579590691525</v>
      </c>
      <c r="H18" s="3">
        <f t="shared" si="16"/>
        <v>71.36693994353996</v>
      </c>
      <c r="I18" s="3">
        <f t="shared" si="16"/>
        <v>74.27802749894589</v>
      </c>
      <c r="J18" s="3">
        <f t="shared" si="16"/>
        <v>89.52259333060836</v>
      </c>
      <c r="K18" s="3">
        <f t="shared" si="16"/>
        <v>95.35473416226395</v>
      </c>
      <c r="L18" s="3">
        <f t="shared" si="16"/>
        <v>90.36274527983046</v>
      </c>
      <c r="M18" s="3">
        <f t="shared" si="16"/>
        <v>91.10815926699675</v>
      </c>
      <c r="N18" s="3">
        <f t="shared" si="16"/>
        <v>88.22067538908841</v>
      </c>
      <c r="O18" s="3">
        <f>SUM(O17/O15/O95)</f>
        <v>86.00554696076017</v>
      </c>
    </row>
    <row r="19" spans="1:15" ht="15.75">
      <c r="A19" s="27" t="s">
        <v>5</v>
      </c>
      <c r="B19" s="28" t="s">
        <v>9</v>
      </c>
      <c r="C19" s="6">
        <f>SUM(C17/C16)</f>
        <v>0.06719440926065044</v>
      </c>
      <c r="D19" s="6">
        <f>SUM(D17/D16)</f>
        <v>0.06735495010238499</v>
      </c>
      <c r="E19" s="6">
        <f>SUM(E17/E16)</f>
        <v>0.06762247773295536</v>
      </c>
      <c r="F19" s="6">
        <f>SUM(F17/F16)</f>
        <v>0.06807445816270036</v>
      </c>
      <c r="G19" s="6">
        <f aca="true" t="shared" si="17" ref="G19:N19">SUM(G17/G16)</f>
        <v>0.06601337151943769</v>
      </c>
      <c r="H19" s="6">
        <f t="shared" si="17"/>
        <v>0.06634064924855519</v>
      </c>
      <c r="I19" s="6">
        <f t="shared" si="17"/>
        <v>0.06494819947916354</v>
      </c>
      <c r="J19" s="6">
        <f t="shared" si="17"/>
        <v>0.0656543987487524</v>
      </c>
      <c r="K19" s="6">
        <f t="shared" si="17"/>
        <v>0.0659752818749415</v>
      </c>
      <c r="L19" s="6">
        <f t="shared" si="17"/>
        <v>0.06602602411857052</v>
      </c>
      <c r="M19" s="6">
        <f t="shared" si="17"/>
        <v>0.0666416520211273</v>
      </c>
      <c r="N19" s="6">
        <f t="shared" si="17"/>
        <v>0.06406666578961824</v>
      </c>
      <c r="O19" s="6">
        <f>SUM(O17/O16)</f>
        <v>0.06640448199795616</v>
      </c>
    </row>
    <row r="20" spans="2:15" ht="15.75">
      <c r="B20" s="2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</row>
    <row r="21" spans="1:15" ht="15.75">
      <c r="A21" s="27" t="s">
        <v>5</v>
      </c>
      <c r="B21" s="30" t="s">
        <v>11</v>
      </c>
      <c r="C21" s="11">
        <f>SUM(C117+C213+C309)</f>
        <v>81</v>
      </c>
      <c r="D21" s="11">
        <f aca="true" t="shared" si="18" ref="D21:N21">SUM(D117+D213+D309)</f>
        <v>82</v>
      </c>
      <c r="E21" s="11">
        <f aca="true" t="shared" si="19" ref="E21:F23">SUM(E117+E213+E309)</f>
        <v>95</v>
      </c>
      <c r="F21" s="11">
        <f t="shared" si="19"/>
        <v>92</v>
      </c>
      <c r="G21" s="11">
        <f t="shared" si="18"/>
        <v>91</v>
      </c>
      <c r="H21" s="11">
        <f t="shared" si="18"/>
        <v>89</v>
      </c>
      <c r="I21" s="11">
        <f t="shared" si="18"/>
        <v>87</v>
      </c>
      <c r="J21" s="11">
        <f t="shared" si="18"/>
        <v>87</v>
      </c>
      <c r="K21" s="11">
        <f t="shared" si="18"/>
        <v>86</v>
      </c>
      <c r="L21" s="11">
        <f t="shared" si="18"/>
        <v>88</v>
      </c>
      <c r="M21" s="11">
        <f t="shared" si="18"/>
        <v>90</v>
      </c>
      <c r="N21" s="11">
        <f t="shared" si="18"/>
        <v>94</v>
      </c>
      <c r="O21" s="2">
        <f>SUM(C21:N21)</f>
        <v>1062</v>
      </c>
    </row>
    <row r="22" spans="1:15" ht="15.75">
      <c r="A22" s="27" t="s">
        <v>5</v>
      </c>
      <c r="B22" s="28" t="s">
        <v>7</v>
      </c>
      <c r="C22" s="12">
        <f>SUM(C118+C214+C310)</f>
        <v>10667554.700000001</v>
      </c>
      <c r="D22" s="12">
        <f aca="true" t="shared" si="20" ref="D22:N22">SUM(D118+D214+D310)</f>
        <v>9853264.100000001</v>
      </c>
      <c r="E22" s="12">
        <f t="shared" si="19"/>
        <v>11346334.500000002</v>
      </c>
      <c r="F22" s="12">
        <f t="shared" si="19"/>
        <v>10659105.1</v>
      </c>
      <c r="G22" s="12">
        <f t="shared" si="20"/>
        <v>10011236</v>
      </c>
      <c r="H22" s="12">
        <f t="shared" si="20"/>
        <v>9983218.5</v>
      </c>
      <c r="I22" s="12">
        <f t="shared" si="20"/>
        <v>9583891.399999999</v>
      </c>
      <c r="J22" s="12">
        <f t="shared" si="20"/>
        <v>9429741</v>
      </c>
      <c r="K22" s="12">
        <f t="shared" si="20"/>
        <v>11341474.18</v>
      </c>
      <c r="L22" s="12">
        <f t="shared" si="20"/>
        <v>11081265.3</v>
      </c>
      <c r="M22" s="12">
        <f t="shared" si="20"/>
        <v>11741318.3</v>
      </c>
      <c r="N22" s="12">
        <f t="shared" si="20"/>
        <v>11126969.9</v>
      </c>
      <c r="O22" s="3">
        <f>SUM(C22:N22)</f>
        <v>126825372.98000002</v>
      </c>
    </row>
    <row r="23" spans="1:15" ht="15.75">
      <c r="A23" s="27" t="s">
        <v>5</v>
      </c>
      <c r="B23" s="28" t="s">
        <v>0</v>
      </c>
      <c r="C23" s="12">
        <f>SUM(C119+C215+C311)</f>
        <v>621795.89</v>
      </c>
      <c r="D23" s="12">
        <f aca="true" t="shared" si="21" ref="D23:N23">SUM(D119+D215+D311)</f>
        <v>568377.58</v>
      </c>
      <c r="E23" s="12">
        <f t="shared" si="19"/>
        <v>658937.69</v>
      </c>
      <c r="F23" s="12">
        <f t="shared" si="19"/>
        <v>645328.3799999999</v>
      </c>
      <c r="G23" s="12">
        <f t="shared" si="21"/>
        <v>600007.09</v>
      </c>
      <c r="H23" s="12">
        <f t="shared" si="21"/>
        <v>547161.01</v>
      </c>
      <c r="I23" s="12">
        <f t="shared" si="21"/>
        <v>566157.79</v>
      </c>
      <c r="J23" s="12">
        <f t="shared" si="21"/>
        <v>603008.23</v>
      </c>
      <c r="K23" s="12">
        <f t="shared" si="21"/>
        <v>683678.57</v>
      </c>
      <c r="L23" s="12">
        <f t="shared" si="21"/>
        <v>604840.98</v>
      </c>
      <c r="M23" s="12">
        <f t="shared" si="21"/>
        <v>724169.62</v>
      </c>
      <c r="N23" s="12">
        <f t="shared" si="21"/>
        <v>764015.1</v>
      </c>
      <c r="O23" s="3">
        <f>SUM(C23:N23)</f>
        <v>7587477.930000001</v>
      </c>
    </row>
    <row r="24" spans="1:15" ht="15.75">
      <c r="A24" s="27" t="s">
        <v>5</v>
      </c>
      <c r="B24" s="28" t="s">
        <v>8</v>
      </c>
      <c r="C24" s="3">
        <f aca="true" t="shared" si="22" ref="C24:N24">SUM(C23/C21/C95)</f>
        <v>249.34011475423824</v>
      </c>
      <c r="D24" s="3">
        <f t="shared" si="22"/>
        <v>223.59464201416205</v>
      </c>
      <c r="E24" s="3">
        <f t="shared" si="22"/>
        <v>235.54967622452082</v>
      </c>
      <c r="F24" s="3">
        <f t="shared" si="22"/>
        <v>226.4310105263158</v>
      </c>
      <c r="G24" s="3">
        <f t="shared" si="22"/>
        <v>220.42172038717095</v>
      </c>
      <c r="H24" s="3">
        <f t="shared" si="22"/>
        <v>203.2729193669559</v>
      </c>
      <c r="I24" s="3">
        <f t="shared" si="22"/>
        <v>210.6764289258249</v>
      </c>
      <c r="J24" s="3">
        <f t="shared" si="22"/>
        <v>247.54032430213465</v>
      </c>
      <c r="K24" s="3">
        <f t="shared" si="22"/>
        <v>256.4435746436609</v>
      </c>
      <c r="L24" s="3">
        <f t="shared" si="22"/>
        <v>229.28012888551933</v>
      </c>
      <c r="M24" s="3">
        <f t="shared" si="22"/>
        <v>259.5590035842294</v>
      </c>
      <c r="N24" s="3">
        <f t="shared" si="22"/>
        <v>270.9273404255319</v>
      </c>
      <c r="O24" s="3">
        <f>SUM(O23/O21/O95)</f>
        <v>235.87051254073154</v>
      </c>
    </row>
    <row r="25" spans="1:15" ht="15.75">
      <c r="A25" s="27" t="s">
        <v>5</v>
      </c>
      <c r="B25" s="28" t="s">
        <v>9</v>
      </c>
      <c r="C25" s="6">
        <f>SUM(C23/C22)</f>
        <v>0.0582885119867255</v>
      </c>
      <c r="D25" s="6">
        <f>SUM(D23/D22)</f>
        <v>0.057684192185612874</v>
      </c>
      <c r="E25" s="6">
        <f>SUM(E23/E22)</f>
        <v>0.05807493953223394</v>
      </c>
      <c r="F25" s="6">
        <f>SUM(F23/F22)</f>
        <v>0.06054245398143226</v>
      </c>
      <c r="G25" s="6">
        <f aca="true" t="shared" si="23" ref="G25:N25">SUM(G23/G22)</f>
        <v>0.059933367867863664</v>
      </c>
      <c r="H25" s="6">
        <f t="shared" si="23"/>
        <v>0.05480807717471074</v>
      </c>
      <c r="I25" s="6">
        <f t="shared" si="23"/>
        <v>0.059073894556025554</v>
      </c>
      <c r="J25" s="6">
        <f t="shared" si="23"/>
        <v>0.06394748593837307</v>
      </c>
      <c r="K25" s="6">
        <f t="shared" si="23"/>
        <v>0.06028127906032053</v>
      </c>
      <c r="L25" s="6">
        <f t="shared" si="23"/>
        <v>0.054582302979426</v>
      </c>
      <c r="M25" s="6">
        <f t="shared" si="23"/>
        <v>0.061677028209004434</v>
      </c>
      <c r="N25" s="6">
        <f t="shared" si="23"/>
        <v>0.06866335640936712</v>
      </c>
      <c r="O25" s="6">
        <f>SUM(O23/O22)</f>
        <v>0.059826182661386874</v>
      </c>
    </row>
    <row r="26" spans="2:15" ht="15.75">
      <c r="B26" s="2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</row>
    <row r="27" spans="1:15" ht="15.75">
      <c r="A27" s="27" t="s">
        <v>5</v>
      </c>
      <c r="B27" s="30" t="s">
        <v>12</v>
      </c>
      <c r="C27" s="11">
        <f>SUM(C123+C219+C315)</f>
        <v>3422</v>
      </c>
      <c r="D27" s="11">
        <f aca="true" t="shared" si="24" ref="D27:N27">SUM(D123+D219+D315)</f>
        <v>3358</v>
      </c>
      <c r="E27" s="11">
        <f aca="true" t="shared" si="25" ref="E27:F29">SUM(E123+E219+E315)</f>
        <v>3327</v>
      </c>
      <c r="F27" s="11">
        <f t="shared" si="25"/>
        <v>3244</v>
      </c>
      <c r="G27" s="11">
        <f t="shared" si="24"/>
        <v>3155</v>
      </c>
      <c r="H27" s="11">
        <f t="shared" si="24"/>
        <v>3126</v>
      </c>
      <c r="I27" s="11">
        <f t="shared" si="24"/>
        <v>3115</v>
      </c>
      <c r="J27" s="11">
        <f t="shared" si="24"/>
        <v>3071</v>
      </c>
      <c r="K27" s="11">
        <f t="shared" si="24"/>
        <v>3060</v>
      </c>
      <c r="L27" s="11">
        <f t="shared" si="24"/>
        <v>3042</v>
      </c>
      <c r="M27" s="11">
        <f t="shared" si="24"/>
        <v>2958</v>
      </c>
      <c r="N27" s="11">
        <f t="shared" si="24"/>
        <v>2845</v>
      </c>
      <c r="O27" s="2">
        <f>SUM(C27:N27)</f>
        <v>37723</v>
      </c>
    </row>
    <row r="28" spans="1:15" ht="15.75">
      <c r="A28" s="27" t="s">
        <v>5</v>
      </c>
      <c r="B28" s="28" t="s">
        <v>7</v>
      </c>
      <c r="C28" s="12">
        <f>SUM(C124+C220+C316)</f>
        <v>246404721.87</v>
      </c>
      <c r="D28" s="12">
        <f aca="true" t="shared" si="26" ref="D28:N28">SUM(D124+D220+D316)</f>
        <v>220729344.29</v>
      </c>
      <c r="E28" s="12">
        <f t="shared" si="25"/>
        <v>217760278.48000002</v>
      </c>
      <c r="F28" s="12">
        <f t="shared" si="25"/>
        <v>194234496.41</v>
      </c>
      <c r="G28" s="12">
        <f t="shared" si="26"/>
        <v>182765942.74</v>
      </c>
      <c r="H28" s="12">
        <f t="shared" si="26"/>
        <v>157370370.05</v>
      </c>
      <c r="I28" s="12">
        <f t="shared" si="26"/>
        <v>168325050.31</v>
      </c>
      <c r="J28" s="12">
        <f t="shared" si="26"/>
        <v>178010703.5</v>
      </c>
      <c r="K28" s="12">
        <f t="shared" si="26"/>
        <v>208944352.81</v>
      </c>
      <c r="L28" s="12">
        <f t="shared" si="26"/>
        <v>182272159</v>
      </c>
      <c r="M28" s="12">
        <f t="shared" si="26"/>
        <v>189314004.5</v>
      </c>
      <c r="N28" s="12">
        <f t="shared" si="26"/>
        <v>185478385.74</v>
      </c>
      <c r="O28" s="2">
        <f>SUM(C28:N28)</f>
        <v>2331609809.7</v>
      </c>
    </row>
    <row r="29" spans="1:15" ht="15.75">
      <c r="A29" s="27" t="s">
        <v>5</v>
      </c>
      <c r="B29" s="28" t="s">
        <v>0</v>
      </c>
      <c r="C29" s="12">
        <f>SUM(C125+C221+C317)</f>
        <v>12776436.22</v>
      </c>
      <c r="D29" s="12">
        <f aca="true" t="shared" si="27" ref="D29:N29">SUM(D125+D221+D317)</f>
        <v>11395950.98</v>
      </c>
      <c r="E29" s="12">
        <f t="shared" si="25"/>
        <v>11352902.94</v>
      </c>
      <c r="F29" s="12">
        <f t="shared" si="25"/>
        <v>9814990.73</v>
      </c>
      <c r="G29" s="12">
        <f t="shared" si="27"/>
        <v>9378529.81</v>
      </c>
      <c r="H29" s="12">
        <f t="shared" si="27"/>
        <v>7952836.720000001</v>
      </c>
      <c r="I29" s="12">
        <f t="shared" si="27"/>
        <v>8312904.219999999</v>
      </c>
      <c r="J29" s="12">
        <f t="shared" si="27"/>
        <v>9206357.68</v>
      </c>
      <c r="K29" s="12">
        <f t="shared" si="27"/>
        <v>11113582.580000002</v>
      </c>
      <c r="L29" s="12">
        <f t="shared" si="27"/>
        <v>9380061.68</v>
      </c>
      <c r="M29" s="12">
        <f t="shared" si="27"/>
        <v>9695996.67</v>
      </c>
      <c r="N29" s="12">
        <f t="shared" si="27"/>
        <v>9913344.540000001</v>
      </c>
      <c r="O29" s="3">
        <f>SUM(C29:N29)</f>
        <v>120293894.77000001</v>
      </c>
    </row>
    <row r="30" spans="1:15" ht="15.75">
      <c r="A30" s="27" t="s">
        <v>5</v>
      </c>
      <c r="B30" s="28" t="s">
        <v>8</v>
      </c>
      <c r="C30" s="3">
        <f aca="true" t="shared" si="28" ref="C30:N30">SUM(C29/C27/C95)</f>
        <v>121.27158476171705</v>
      </c>
      <c r="D30" s="3">
        <f t="shared" si="28"/>
        <v>109.47329420353897</v>
      </c>
      <c r="E30" s="3">
        <f t="shared" si="28"/>
        <v>115.88197593780784</v>
      </c>
      <c r="F30" s="3">
        <f t="shared" si="28"/>
        <v>97.66793726177343</v>
      </c>
      <c r="G30" s="3">
        <f t="shared" si="28"/>
        <v>99.37446358216931</v>
      </c>
      <c r="H30" s="3">
        <f t="shared" si="28"/>
        <v>84.11771772195279</v>
      </c>
      <c r="I30" s="3">
        <f t="shared" si="28"/>
        <v>86.39576195480213</v>
      </c>
      <c r="J30" s="3">
        <f t="shared" si="28"/>
        <v>107.06561008512816</v>
      </c>
      <c r="K30" s="3">
        <f t="shared" si="28"/>
        <v>117.15773329116595</v>
      </c>
      <c r="L30" s="3">
        <f t="shared" si="28"/>
        <v>102.86185815066203</v>
      </c>
      <c r="M30" s="3">
        <f t="shared" si="28"/>
        <v>105.73836583131585</v>
      </c>
      <c r="N30" s="3">
        <f t="shared" si="28"/>
        <v>116.14932091388401</v>
      </c>
      <c r="O30" s="3">
        <f>SUM(O29/O27/O95)</f>
        <v>105.27811234763405</v>
      </c>
    </row>
    <row r="31" spans="1:15" ht="15.75">
      <c r="A31" s="27" t="s">
        <v>5</v>
      </c>
      <c r="B31" s="28" t="s">
        <v>9</v>
      </c>
      <c r="C31" s="6">
        <f>SUM(C29/C28)</f>
        <v>0.05185142607267358</v>
      </c>
      <c r="D31" s="6">
        <f>SUM(D29/D28)</f>
        <v>0.051628617919635106</v>
      </c>
      <c r="E31" s="6">
        <f>SUM(E29/E28)</f>
        <v>0.05213486600607326</v>
      </c>
      <c r="F31" s="6">
        <f>SUM(F29/F28)</f>
        <v>0.05053165586653579</v>
      </c>
      <c r="G31" s="6">
        <f aca="true" t="shared" si="29" ref="G31:N31">SUM(G29/G28)</f>
        <v>0.05131442800227694</v>
      </c>
      <c r="H31" s="6">
        <f t="shared" si="29"/>
        <v>0.05053579474632493</v>
      </c>
      <c r="I31" s="6">
        <f t="shared" si="29"/>
        <v>0.04938601951813074</v>
      </c>
      <c r="J31" s="6">
        <f t="shared" si="29"/>
        <v>0.051718000653820234</v>
      </c>
      <c r="K31" s="6">
        <f t="shared" si="29"/>
        <v>0.05318919813116916</v>
      </c>
      <c r="L31" s="6">
        <f t="shared" si="29"/>
        <v>0.05146184547032221</v>
      </c>
      <c r="M31" s="6">
        <f t="shared" si="29"/>
        <v>0.0512164786520059</v>
      </c>
      <c r="N31" s="6">
        <f t="shared" si="29"/>
        <v>0.05344743809608271</v>
      </c>
      <c r="O31" s="6">
        <f>SUM(O29/O28)</f>
        <v>0.05159263538416739</v>
      </c>
    </row>
    <row r="32" spans="2:15" ht="15.75"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/>
    </row>
    <row r="33" spans="1:15" ht="15.75">
      <c r="A33" s="27" t="s">
        <v>5</v>
      </c>
      <c r="B33" s="30" t="s">
        <v>13</v>
      </c>
      <c r="C33" s="11">
        <f>SUM(C129+C225+C321)</f>
        <v>185</v>
      </c>
      <c r="D33" s="11">
        <f aca="true" t="shared" si="30" ref="D33:N33">SUM(D129+D225+D321)</f>
        <v>223</v>
      </c>
      <c r="E33" s="11">
        <f aca="true" t="shared" si="31" ref="E33:F35">SUM(E129+E225+E321)</f>
        <v>229</v>
      </c>
      <c r="F33" s="11">
        <f t="shared" si="31"/>
        <v>225</v>
      </c>
      <c r="G33" s="11">
        <f t="shared" si="30"/>
        <v>220</v>
      </c>
      <c r="H33" s="11">
        <f t="shared" si="30"/>
        <v>208</v>
      </c>
      <c r="I33" s="11">
        <f t="shared" si="30"/>
        <v>218</v>
      </c>
      <c r="J33" s="11">
        <f t="shared" si="30"/>
        <v>215</v>
      </c>
      <c r="K33" s="11">
        <f t="shared" si="30"/>
        <v>208</v>
      </c>
      <c r="L33" s="11">
        <f t="shared" si="30"/>
        <v>210</v>
      </c>
      <c r="M33" s="11">
        <f t="shared" si="30"/>
        <v>224</v>
      </c>
      <c r="N33" s="11">
        <f t="shared" si="30"/>
        <v>224</v>
      </c>
      <c r="O33" s="2">
        <f>SUM(C33:N33)</f>
        <v>2589</v>
      </c>
    </row>
    <row r="34" spans="1:15" ht="15.75">
      <c r="A34" s="27" t="s">
        <v>5</v>
      </c>
      <c r="B34" s="28" t="s">
        <v>7</v>
      </c>
      <c r="C34" s="12">
        <f>SUM(C130+C226+C322)</f>
        <v>14916665</v>
      </c>
      <c r="D34" s="12">
        <f aca="true" t="shared" si="32" ref="D34:N34">SUM(D130+D226+D322)</f>
        <v>16805706</v>
      </c>
      <c r="E34" s="12">
        <f t="shared" si="31"/>
        <v>17813335.5</v>
      </c>
      <c r="F34" s="12">
        <f t="shared" si="31"/>
        <v>15390416</v>
      </c>
      <c r="G34" s="12">
        <f t="shared" si="32"/>
        <v>14779529.5</v>
      </c>
      <c r="H34" s="12">
        <f t="shared" si="32"/>
        <v>12038857.5</v>
      </c>
      <c r="I34" s="12">
        <f t="shared" si="32"/>
        <v>12932652</v>
      </c>
      <c r="J34" s="12">
        <f t="shared" si="32"/>
        <v>13558342.49</v>
      </c>
      <c r="K34" s="12">
        <f t="shared" si="32"/>
        <v>15963956</v>
      </c>
      <c r="L34" s="12">
        <f t="shared" si="32"/>
        <v>14430172.5</v>
      </c>
      <c r="M34" s="12">
        <f t="shared" si="32"/>
        <v>14499718</v>
      </c>
      <c r="N34" s="12">
        <f t="shared" si="32"/>
        <v>14060349.34</v>
      </c>
      <c r="O34" s="3">
        <f>SUM(C34:N34)</f>
        <v>177189699.83</v>
      </c>
    </row>
    <row r="35" spans="1:15" ht="15.75">
      <c r="A35" s="27" t="s">
        <v>5</v>
      </c>
      <c r="B35" s="28" t="s">
        <v>0</v>
      </c>
      <c r="C35" s="12">
        <f>SUM(C131+C227+C323)</f>
        <v>861764.9</v>
      </c>
      <c r="D35" s="12">
        <f aca="true" t="shared" si="33" ref="D35:N35">SUM(D131+D227+D323)</f>
        <v>1021078.16</v>
      </c>
      <c r="E35" s="12">
        <f t="shared" si="31"/>
        <v>1098881.8699999999</v>
      </c>
      <c r="F35" s="12">
        <f t="shared" si="31"/>
        <v>981074.8700000001</v>
      </c>
      <c r="G35" s="12">
        <f t="shared" si="33"/>
        <v>877760.89</v>
      </c>
      <c r="H35" s="12">
        <f t="shared" si="33"/>
        <v>699711.77</v>
      </c>
      <c r="I35" s="12">
        <f t="shared" si="33"/>
        <v>667910.87</v>
      </c>
      <c r="J35" s="12">
        <f t="shared" si="33"/>
        <v>750285.55</v>
      </c>
      <c r="K35" s="12">
        <f t="shared" si="33"/>
        <v>927594.06</v>
      </c>
      <c r="L35" s="12">
        <f t="shared" si="33"/>
        <v>875597.5700000001</v>
      </c>
      <c r="M35" s="12">
        <f t="shared" si="33"/>
        <v>846475.26</v>
      </c>
      <c r="N35" s="12">
        <f t="shared" si="33"/>
        <v>817157.1000000001</v>
      </c>
      <c r="O35" s="3">
        <f>SUM(C35:N35)</f>
        <v>10425292.87</v>
      </c>
    </row>
    <row r="36" spans="1:15" ht="15.75">
      <c r="A36" s="27" t="s">
        <v>5</v>
      </c>
      <c r="B36" s="28" t="s">
        <v>8</v>
      </c>
      <c r="C36" s="3">
        <f aca="true" t="shared" si="34" ref="C36:N36">SUM(C35/C33/C95)</f>
        <v>151.30260296232655</v>
      </c>
      <c r="D36" s="3">
        <f t="shared" si="34"/>
        <v>147.7040590192391</v>
      </c>
      <c r="E36" s="3">
        <f t="shared" si="34"/>
        <v>162.95860328268165</v>
      </c>
      <c r="F36" s="3">
        <f t="shared" si="34"/>
        <v>140.75460123196885</v>
      </c>
      <c r="G36" s="3">
        <f t="shared" si="34"/>
        <v>133.3806849233615</v>
      </c>
      <c r="H36" s="3">
        <f t="shared" si="34"/>
        <v>111.2270023808851</v>
      </c>
      <c r="I36" s="3">
        <f t="shared" si="34"/>
        <v>99.18813659164412</v>
      </c>
      <c r="J36" s="3">
        <f t="shared" si="34"/>
        <v>124.6321511627907</v>
      </c>
      <c r="K36" s="3">
        <f t="shared" si="34"/>
        <v>143.85763957816377</v>
      </c>
      <c r="L36" s="3">
        <f t="shared" si="34"/>
        <v>139.08911180909058</v>
      </c>
      <c r="M36" s="3">
        <f t="shared" si="34"/>
        <v>121.90023905529954</v>
      </c>
      <c r="N36" s="3">
        <f t="shared" si="34"/>
        <v>121.60075892857144</v>
      </c>
      <c r="O36" s="3">
        <f>SUM(O35/O33/O95)</f>
        <v>132.94038750683652</v>
      </c>
    </row>
    <row r="37" spans="1:15" ht="15.75">
      <c r="A37" s="27" t="s">
        <v>5</v>
      </c>
      <c r="B37" s="28" t="s">
        <v>9</v>
      </c>
      <c r="C37" s="6">
        <f>SUM(C35/C34)</f>
        <v>0.057771955058319</v>
      </c>
      <c r="D37" s="6">
        <f>SUM(D35/D34)</f>
        <v>0.060757825943164784</v>
      </c>
      <c r="E37" s="6">
        <f>SUM(E35/E34)</f>
        <v>0.06168872022872975</v>
      </c>
      <c r="F37" s="6">
        <f>SUM(F35/F34)</f>
        <v>0.06374583182157001</v>
      </c>
      <c r="G37" s="6">
        <f aca="true" t="shared" si="35" ref="G37:N37">SUM(G35/G34)</f>
        <v>0.059390313473781424</v>
      </c>
      <c r="H37" s="6">
        <f t="shared" si="35"/>
        <v>0.05812111074493572</v>
      </c>
      <c r="I37" s="6">
        <f t="shared" si="35"/>
        <v>0.051645313737661847</v>
      </c>
      <c r="J37" s="6">
        <f t="shared" si="35"/>
        <v>0.05533755697301315</v>
      </c>
      <c r="K37" s="6">
        <f t="shared" si="35"/>
        <v>0.058105525973637114</v>
      </c>
      <c r="L37" s="6">
        <f t="shared" si="35"/>
        <v>0.060678246916313724</v>
      </c>
      <c r="M37" s="6">
        <f t="shared" si="35"/>
        <v>0.058378739503761386</v>
      </c>
      <c r="N37" s="6">
        <f t="shared" si="35"/>
        <v>0.058117837632617464</v>
      </c>
      <c r="O37" s="6">
        <f>SUM(O35/O34)</f>
        <v>0.05883690124201504</v>
      </c>
    </row>
    <row r="38" spans="2:15" ht="15.75">
      <c r="B38" s="2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"/>
    </row>
    <row r="39" spans="1:15" ht="15.75">
      <c r="A39" s="27" t="s">
        <v>5</v>
      </c>
      <c r="B39" s="30" t="s">
        <v>14</v>
      </c>
      <c r="C39" s="11">
        <f>SUM(C135+C231+C327)</f>
        <v>2657</v>
      </c>
      <c r="D39" s="11">
        <f aca="true" t="shared" si="36" ref="D39:N39">SUM(D135+D231+D327)</f>
        <v>2640</v>
      </c>
      <c r="E39" s="11">
        <f aca="true" t="shared" si="37" ref="E39:F41">SUM(E135+E231+E327)</f>
        <v>2608</v>
      </c>
      <c r="F39" s="11">
        <f t="shared" si="37"/>
        <v>2593</v>
      </c>
      <c r="G39" s="11">
        <f t="shared" si="36"/>
        <v>2546</v>
      </c>
      <c r="H39" s="11">
        <f t="shared" si="36"/>
        <v>2557</v>
      </c>
      <c r="I39" s="11">
        <f t="shared" si="36"/>
        <v>2565</v>
      </c>
      <c r="J39" s="11">
        <f t="shared" si="36"/>
        <v>2579</v>
      </c>
      <c r="K39" s="11">
        <f t="shared" si="36"/>
        <v>2600</v>
      </c>
      <c r="L39" s="11">
        <f t="shared" si="36"/>
        <v>2576</v>
      </c>
      <c r="M39" s="11">
        <f t="shared" si="36"/>
        <v>2547</v>
      </c>
      <c r="N39" s="11">
        <f t="shared" si="36"/>
        <v>2514</v>
      </c>
      <c r="O39" s="2">
        <f>SUM(C39:N39)</f>
        <v>30982</v>
      </c>
    </row>
    <row r="40" spans="1:15" ht="15.75">
      <c r="A40" s="27" t="s">
        <v>5</v>
      </c>
      <c r="B40" s="28" t="s">
        <v>7</v>
      </c>
      <c r="C40" s="12">
        <f>SUM(C136+C232+C328)</f>
        <v>295320895.14</v>
      </c>
      <c r="D40" s="12">
        <f aca="true" t="shared" si="38" ref="D40:N40">SUM(D136+D232+D328)</f>
        <v>267401172.6</v>
      </c>
      <c r="E40" s="12">
        <f t="shared" si="37"/>
        <v>264340603.65</v>
      </c>
      <c r="F40" s="12">
        <f t="shared" si="37"/>
        <v>245859016.65</v>
      </c>
      <c r="G40" s="12">
        <f t="shared" si="38"/>
        <v>233082541.34</v>
      </c>
      <c r="H40" s="12">
        <f t="shared" si="38"/>
        <v>208189794.58</v>
      </c>
      <c r="I40" s="12">
        <f t="shared" si="38"/>
        <v>215960655.08</v>
      </c>
      <c r="J40" s="12">
        <f t="shared" si="38"/>
        <v>231194208.23000002</v>
      </c>
      <c r="K40" s="12">
        <f t="shared" si="38"/>
        <v>270066338</v>
      </c>
      <c r="L40" s="12">
        <f t="shared" si="38"/>
        <v>242540413</v>
      </c>
      <c r="M40" s="12">
        <f t="shared" si="38"/>
        <v>256921739.66</v>
      </c>
      <c r="N40" s="12">
        <f t="shared" si="38"/>
        <v>251792923.8</v>
      </c>
      <c r="O40" s="3">
        <f>SUM(C40:N40)</f>
        <v>2982670301.7299995</v>
      </c>
    </row>
    <row r="41" spans="1:15" ht="15.75">
      <c r="A41" s="27" t="s">
        <v>5</v>
      </c>
      <c r="B41" s="28" t="s">
        <v>0</v>
      </c>
      <c r="C41" s="12">
        <f>SUM(C137+C233+C329)</f>
        <v>14062406.349999998</v>
      </c>
      <c r="D41" s="12">
        <f aca="true" t="shared" si="39" ref="D41:N41">SUM(D137+D233+D329)</f>
        <v>12994637.190000001</v>
      </c>
      <c r="E41" s="12">
        <f t="shared" si="37"/>
        <v>13210931.450000001</v>
      </c>
      <c r="F41" s="12">
        <f t="shared" si="37"/>
        <v>11813573.389999999</v>
      </c>
      <c r="G41" s="12">
        <f t="shared" si="39"/>
        <v>11987416.57</v>
      </c>
      <c r="H41" s="12">
        <f t="shared" si="39"/>
        <v>9623836.41</v>
      </c>
      <c r="I41" s="12">
        <f t="shared" si="39"/>
        <v>10775653.65</v>
      </c>
      <c r="J41" s="12">
        <f t="shared" si="39"/>
        <v>11711829.23</v>
      </c>
      <c r="K41" s="12">
        <f t="shared" si="39"/>
        <v>13362959.389999999</v>
      </c>
      <c r="L41" s="12">
        <f t="shared" si="39"/>
        <v>12507302.700000001</v>
      </c>
      <c r="M41" s="12">
        <f t="shared" si="39"/>
        <v>12967146.059999999</v>
      </c>
      <c r="N41" s="12">
        <f t="shared" si="39"/>
        <v>12110429.959999999</v>
      </c>
      <c r="O41" s="3">
        <f>SUM(C41:N41)</f>
        <v>147128122.35000002</v>
      </c>
    </row>
    <row r="42" spans="1:15" ht="15.75">
      <c r="A42" s="27" t="s">
        <v>5</v>
      </c>
      <c r="B42" s="28" t="s">
        <v>8</v>
      </c>
      <c r="C42" s="3">
        <f aca="true" t="shared" si="40" ref="C42:N42">SUM(C41/C39/C95)</f>
        <v>171.908525640242</v>
      </c>
      <c r="D42" s="3">
        <f t="shared" si="40"/>
        <v>158.7810018328446</v>
      </c>
      <c r="E42" s="3">
        <f t="shared" si="40"/>
        <v>172.02343671041086</v>
      </c>
      <c r="F42" s="3">
        <f t="shared" si="40"/>
        <v>147.06920141000398</v>
      </c>
      <c r="G42" s="3">
        <f t="shared" si="40"/>
        <v>157.40067702529274</v>
      </c>
      <c r="H42" s="3">
        <f t="shared" si="40"/>
        <v>124.44340698496039</v>
      </c>
      <c r="I42" s="3">
        <f t="shared" si="40"/>
        <v>136.00471601666035</v>
      </c>
      <c r="J42" s="3">
        <f t="shared" si="40"/>
        <v>162.18674500083088</v>
      </c>
      <c r="K42" s="3">
        <f t="shared" si="40"/>
        <v>165.79354081885856</v>
      </c>
      <c r="L42" s="3">
        <f t="shared" si="40"/>
        <v>161.9666810683795</v>
      </c>
      <c r="M42" s="3">
        <f t="shared" si="40"/>
        <v>164.2304806413617</v>
      </c>
      <c r="N42" s="3">
        <f t="shared" si="40"/>
        <v>160.57318960487933</v>
      </c>
      <c r="O42" s="3">
        <f>SUM(O41/O39/O95)</f>
        <v>156.77866773365187</v>
      </c>
    </row>
    <row r="43" spans="1:15" ht="15.75">
      <c r="A43" s="27" t="s">
        <v>5</v>
      </c>
      <c r="B43" s="28" t="s">
        <v>9</v>
      </c>
      <c r="C43" s="6">
        <f>SUM(C41/C40)</f>
        <v>0.0476173768311706</v>
      </c>
      <c r="D43" s="6">
        <f>SUM(D41/D40)</f>
        <v>0.048596036672727744</v>
      </c>
      <c r="E43" s="6">
        <f>SUM(E41/E40)</f>
        <v>0.04997692850657149</v>
      </c>
      <c r="F43" s="6">
        <f>SUM(F41/F40)</f>
        <v>0.04805019376945433</v>
      </c>
      <c r="G43" s="6">
        <f aca="true" t="shared" si="41" ref="G43:N43">SUM(G41/G40)</f>
        <v>0.051429920495477295</v>
      </c>
      <c r="H43" s="6">
        <f t="shared" si="41"/>
        <v>0.046226264017479965</v>
      </c>
      <c r="I43" s="6">
        <f t="shared" si="41"/>
        <v>0.04989637416134105</v>
      </c>
      <c r="J43" s="6">
        <f t="shared" si="41"/>
        <v>0.05065796984995691</v>
      </c>
      <c r="K43" s="6">
        <f t="shared" si="41"/>
        <v>0.04948028506240566</v>
      </c>
      <c r="L43" s="6">
        <f t="shared" si="41"/>
        <v>0.051567912107084606</v>
      </c>
      <c r="M43" s="6">
        <f t="shared" si="41"/>
        <v>0.050471190476758424</v>
      </c>
      <c r="N43" s="6">
        <f t="shared" si="41"/>
        <v>0.048096784362452356</v>
      </c>
      <c r="O43" s="6">
        <f>SUM(O41/O40)</f>
        <v>0.04932765189121413</v>
      </c>
    </row>
    <row r="44" spans="2:15" ht="15.75">
      <c r="B44" s="2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ht="15.75">
      <c r="A45" s="27" t="s">
        <v>5</v>
      </c>
      <c r="B45" s="30" t="s">
        <v>43</v>
      </c>
      <c r="C45" s="11">
        <f>SUM(C141+C237+C333)</f>
        <v>63</v>
      </c>
      <c r="D45" s="11">
        <f aca="true" t="shared" si="42" ref="D45:O45">SUM(D141+D237+D333)</f>
        <v>79</v>
      </c>
      <c r="E45" s="11">
        <f aca="true" t="shared" si="43" ref="E45:F47">SUM(E141+E237+E333)</f>
        <v>80</v>
      </c>
      <c r="F45" s="11">
        <f t="shared" si="43"/>
        <v>84</v>
      </c>
      <c r="G45" s="11">
        <f t="shared" si="42"/>
        <v>84</v>
      </c>
      <c r="H45" s="11">
        <f t="shared" si="42"/>
        <v>86</v>
      </c>
      <c r="I45" s="11">
        <f t="shared" si="42"/>
        <v>86</v>
      </c>
      <c r="J45" s="11">
        <f t="shared" si="42"/>
        <v>86</v>
      </c>
      <c r="K45" s="11">
        <f t="shared" si="42"/>
        <v>88</v>
      </c>
      <c r="L45" s="11">
        <f t="shared" si="42"/>
        <v>84</v>
      </c>
      <c r="M45" s="11">
        <f t="shared" si="42"/>
        <v>80</v>
      </c>
      <c r="N45" s="11">
        <f t="shared" si="42"/>
        <v>79</v>
      </c>
      <c r="O45" s="11">
        <f t="shared" si="42"/>
        <v>979</v>
      </c>
    </row>
    <row r="46" spans="1:15" ht="15.75">
      <c r="A46" s="27" t="s">
        <v>5</v>
      </c>
      <c r="B46" s="28" t="s">
        <v>7</v>
      </c>
      <c r="C46" s="12">
        <f>SUM(C142+C238+C334)</f>
        <v>7638604</v>
      </c>
      <c r="D46" s="12">
        <f aca="true" t="shared" si="44" ref="D46:O46">SUM(D142+D238+D334)</f>
        <v>9086942</v>
      </c>
      <c r="E46" s="12">
        <f t="shared" si="43"/>
        <v>9293471.98</v>
      </c>
      <c r="F46" s="12">
        <f t="shared" si="43"/>
        <v>9893546</v>
      </c>
      <c r="G46" s="12">
        <f t="shared" si="44"/>
        <v>10203179.67</v>
      </c>
      <c r="H46" s="12">
        <f t="shared" si="44"/>
        <v>7998514</v>
      </c>
      <c r="I46" s="12">
        <f t="shared" si="44"/>
        <v>9008526</v>
      </c>
      <c r="J46" s="12">
        <f t="shared" si="44"/>
        <v>9621932</v>
      </c>
      <c r="K46" s="12">
        <f t="shared" si="44"/>
        <v>11549978</v>
      </c>
      <c r="L46" s="12">
        <f t="shared" si="44"/>
        <v>10500998</v>
      </c>
      <c r="M46" s="12">
        <f t="shared" si="44"/>
        <v>10849644</v>
      </c>
      <c r="N46" s="12">
        <f t="shared" si="44"/>
        <v>10754612</v>
      </c>
      <c r="O46" s="12">
        <f t="shared" si="44"/>
        <v>116399947.65</v>
      </c>
    </row>
    <row r="47" spans="1:15" ht="15.75">
      <c r="A47" s="27" t="s">
        <v>5</v>
      </c>
      <c r="B47" s="28" t="s">
        <v>0</v>
      </c>
      <c r="C47" s="12">
        <f>SUM(C143+C239+C335)</f>
        <v>525041.47</v>
      </c>
      <c r="D47" s="12">
        <f aca="true" t="shared" si="45" ref="D47:O47">SUM(D143+D239+D335)</f>
        <v>583568.46</v>
      </c>
      <c r="E47" s="12">
        <f t="shared" si="43"/>
        <v>519103.97</v>
      </c>
      <c r="F47" s="12">
        <f t="shared" si="43"/>
        <v>664198.51</v>
      </c>
      <c r="G47" s="12">
        <f t="shared" si="45"/>
        <v>567885.2</v>
      </c>
      <c r="H47" s="12">
        <f t="shared" si="45"/>
        <v>490242.68</v>
      </c>
      <c r="I47" s="12">
        <f t="shared" si="45"/>
        <v>480699.22</v>
      </c>
      <c r="J47" s="12">
        <f t="shared" si="45"/>
        <v>617948.23</v>
      </c>
      <c r="K47" s="12">
        <f t="shared" si="45"/>
        <v>762103.17</v>
      </c>
      <c r="L47" s="12">
        <f t="shared" si="45"/>
        <v>743562.3</v>
      </c>
      <c r="M47" s="12">
        <f t="shared" si="45"/>
        <v>720699.84</v>
      </c>
      <c r="N47" s="12">
        <f t="shared" si="45"/>
        <v>587023.86</v>
      </c>
      <c r="O47" s="12">
        <f t="shared" si="45"/>
        <v>7262076.91</v>
      </c>
    </row>
    <row r="48" spans="1:15" ht="15.75">
      <c r="A48" s="27" t="s">
        <v>5</v>
      </c>
      <c r="B48" s="28" t="s">
        <v>8</v>
      </c>
      <c r="C48" s="3">
        <f aca="true" t="shared" si="46" ref="C48:N48">SUM(C47/C45/C95)</f>
        <v>270.6963404306666</v>
      </c>
      <c r="D48" s="3">
        <f t="shared" si="46"/>
        <v>238.2884687627603</v>
      </c>
      <c r="E48" s="3">
        <f t="shared" si="46"/>
        <v>220.35663466401732</v>
      </c>
      <c r="F48" s="3">
        <f t="shared" si="46"/>
        <v>255.24754770258986</v>
      </c>
      <c r="G48" s="3">
        <f t="shared" si="46"/>
        <v>226.00636074197118</v>
      </c>
      <c r="H48" s="3">
        <f t="shared" si="46"/>
        <v>188.48077337115322</v>
      </c>
      <c r="I48" s="3">
        <f t="shared" si="46"/>
        <v>180.95587167475324</v>
      </c>
      <c r="J48" s="3">
        <f t="shared" si="46"/>
        <v>256.62301910299004</v>
      </c>
      <c r="K48" s="3">
        <f t="shared" si="46"/>
        <v>279.363332111437</v>
      </c>
      <c r="L48" s="3">
        <f t="shared" si="46"/>
        <v>295.2881078739305</v>
      </c>
      <c r="M48" s="3">
        <f t="shared" si="46"/>
        <v>290.6047741935484</v>
      </c>
      <c r="N48" s="3">
        <f t="shared" si="46"/>
        <v>247.68939240506327</v>
      </c>
      <c r="O48" s="3">
        <f>SUM(O47/O45/O95)</f>
        <v>244.89441392382994</v>
      </c>
    </row>
    <row r="49" spans="1:15" ht="15" customHeight="1">
      <c r="A49" s="27" t="s">
        <v>5</v>
      </c>
      <c r="B49" s="28" t="s">
        <v>9</v>
      </c>
      <c r="C49" s="6">
        <f>SUM(C47/C46)</f>
        <v>0.06873526497773677</v>
      </c>
      <c r="D49" s="6">
        <f>SUM(D47/D46)</f>
        <v>0.06422055516586328</v>
      </c>
      <c r="E49" s="6">
        <f>SUM(E47/E46)</f>
        <v>0.055856839200369546</v>
      </c>
      <c r="F49" s="6">
        <f>SUM(F47/F46)</f>
        <v>0.0671345248710624</v>
      </c>
      <c r="G49" s="6">
        <f aca="true" t="shared" si="47" ref="G49:N49">SUM(G47/G46)</f>
        <v>0.055657669311629396</v>
      </c>
      <c r="H49" s="6">
        <f t="shared" si="47"/>
        <v>0.061291719936978295</v>
      </c>
      <c r="I49" s="6">
        <f t="shared" si="47"/>
        <v>0.0533604742884685</v>
      </c>
      <c r="J49" s="6">
        <f t="shared" si="47"/>
        <v>0.06422288475952646</v>
      </c>
      <c r="K49" s="6">
        <f t="shared" si="47"/>
        <v>0.06598308412362344</v>
      </c>
      <c r="L49" s="6">
        <f t="shared" si="47"/>
        <v>0.07080872694195352</v>
      </c>
      <c r="M49" s="6">
        <f t="shared" si="47"/>
        <v>0.06642612789875871</v>
      </c>
      <c r="N49" s="6">
        <f t="shared" si="47"/>
        <v>0.05458345312690035</v>
      </c>
      <c r="O49" s="6">
        <f>SUM(O47/O46)</f>
        <v>0.06238900494900695</v>
      </c>
    </row>
    <row r="50" spans="2:15" ht="15.75">
      <c r="B50" s="2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"/>
    </row>
    <row r="51" spans="1:15" ht="15.75">
      <c r="A51" s="27" t="s">
        <v>5</v>
      </c>
      <c r="B51" s="30" t="s">
        <v>15</v>
      </c>
      <c r="C51" s="11">
        <f>SUM(C147+C243+C339)</f>
        <v>278</v>
      </c>
      <c r="D51" s="11">
        <f aca="true" t="shared" si="48" ref="D51:N51">SUM(D147+D243+D339)</f>
        <v>266</v>
      </c>
      <c r="E51" s="11">
        <f aca="true" t="shared" si="49" ref="E51:F53">SUM(E147+E243+E339)</f>
        <v>260</v>
      </c>
      <c r="F51" s="11">
        <f t="shared" si="49"/>
        <v>265</v>
      </c>
      <c r="G51" s="11">
        <f t="shared" si="48"/>
        <v>263</v>
      </c>
      <c r="H51" s="11">
        <f t="shared" si="48"/>
        <v>250</v>
      </c>
      <c r="I51" s="11">
        <f t="shared" si="48"/>
        <v>245</v>
      </c>
      <c r="J51" s="11">
        <f t="shared" si="48"/>
        <v>241</v>
      </c>
      <c r="K51" s="11">
        <f t="shared" si="48"/>
        <v>245</v>
      </c>
      <c r="L51" s="11">
        <f t="shared" si="48"/>
        <v>241</v>
      </c>
      <c r="M51" s="11">
        <f t="shared" si="48"/>
        <v>245</v>
      </c>
      <c r="N51" s="11">
        <f t="shared" si="48"/>
        <v>242</v>
      </c>
      <c r="O51" s="2">
        <f>SUM(C51:N51)</f>
        <v>3041</v>
      </c>
    </row>
    <row r="52" spans="1:15" ht="15.75">
      <c r="A52" s="27" t="s">
        <v>5</v>
      </c>
      <c r="B52" s="28" t="s">
        <v>7</v>
      </c>
      <c r="C52" s="12">
        <f>SUM(C148+C244+C340)</f>
        <v>48500765</v>
      </c>
      <c r="D52" s="12">
        <f aca="true" t="shared" si="50" ref="D52:N52">SUM(D148+D244+D340)</f>
        <v>47747870</v>
      </c>
      <c r="E52" s="12">
        <f t="shared" si="49"/>
        <v>43064710</v>
      </c>
      <c r="F52" s="12">
        <f t="shared" si="49"/>
        <v>39248094</v>
      </c>
      <c r="G52" s="12">
        <f t="shared" si="50"/>
        <v>39578167</v>
      </c>
      <c r="H52" s="12">
        <f t="shared" si="50"/>
        <v>31708535</v>
      </c>
      <c r="I52" s="12">
        <f t="shared" si="50"/>
        <v>34689915</v>
      </c>
      <c r="J52" s="12">
        <f t="shared" si="50"/>
        <v>36544430</v>
      </c>
      <c r="K52" s="12">
        <f t="shared" si="50"/>
        <v>41453996</v>
      </c>
      <c r="L52" s="12">
        <f t="shared" si="50"/>
        <v>37537555</v>
      </c>
      <c r="M52" s="12">
        <f t="shared" si="50"/>
        <v>37514270</v>
      </c>
      <c r="N52" s="12">
        <f t="shared" si="50"/>
        <v>36541150</v>
      </c>
      <c r="O52" s="3">
        <f>SUM(C52:N52)</f>
        <v>474129457</v>
      </c>
    </row>
    <row r="53" spans="1:15" ht="15.75">
      <c r="A53" s="27" t="s">
        <v>5</v>
      </c>
      <c r="B53" s="28" t="s">
        <v>0</v>
      </c>
      <c r="C53" s="12">
        <f>SUM(C149+C245+C341)</f>
        <v>2433623.35</v>
      </c>
      <c r="D53" s="12">
        <f aca="true" t="shared" si="51" ref="D53:N53">SUM(D149+D245+D341)</f>
        <v>2056679.36</v>
      </c>
      <c r="E53" s="12">
        <f t="shared" si="49"/>
        <v>1934101.6099999999</v>
      </c>
      <c r="F53" s="12">
        <f t="shared" si="49"/>
        <v>2123429.5300000003</v>
      </c>
      <c r="G53" s="12">
        <f t="shared" si="51"/>
        <v>1676626.84</v>
      </c>
      <c r="H53" s="12">
        <f t="shared" si="51"/>
        <v>1164974.1500000001</v>
      </c>
      <c r="I53" s="12">
        <f t="shared" si="51"/>
        <v>1726256.77</v>
      </c>
      <c r="J53" s="12">
        <f t="shared" si="51"/>
        <v>1860694.44</v>
      </c>
      <c r="K53" s="12">
        <f t="shared" si="51"/>
        <v>1970267.82</v>
      </c>
      <c r="L53" s="12">
        <f t="shared" si="51"/>
        <v>1798447.82</v>
      </c>
      <c r="M53" s="12">
        <f t="shared" si="51"/>
        <v>2008730.88</v>
      </c>
      <c r="N53" s="12">
        <f t="shared" si="51"/>
        <v>1576196.9</v>
      </c>
      <c r="O53" s="3">
        <f>SUM(C53:N53)</f>
        <v>22330029.47</v>
      </c>
    </row>
    <row r="54" spans="1:15" ht="15.75">
      <c r="A54" s="27" t="s">
        <v>5</v>
      </c>
      <c r="B54" s="28" t="s">
        <v>8</v>
      </c>
      <c r="C54" s="3">
        <f aca="true" t="shared" si="52" ref="C54:N54">SUM(C53/C51/C95)</f>
        <v>284.3399577642654</v>
      </c>
      <c r="D54" s="3">
        <f t="shared" si="52"/>
        <v>249.41539655590591</v>
      </c>
      <c r="E54" s="3">
        <f t="shared" si="52"/>
        <v>252.61998574366382</v>
      </c>
      <c r="F54" s="3">
        <f t="shared" si="52"/>
        <v>258.66337869579615</v>
      </c>
      <c r="G54" s="3">
        <f t="shared" si="52"/>
        <v>213.1179664426563</v>
      </c>
      <c r="H54" s="3">
        <f t="shared" si="52"/>
        <v>154.0744650991918</v>
      </c>
      <c r="I54" s="3">
        <f t="shared" si="52"/>
        <v>228.1061654676259</v>
      </c>
      <c r="J54" s="3">
        <f t="shared" si="52"/>
        <v>275.74013633669233</v>
      </c>
      <c r="K54" s="3">
        <f t="shared" si="52"/>
        <v>259.41643449637917</v>
      </c>
      <c r="L54" s="3">
        <f t="shared" si="52"/>
        <v>248.93655787264967</v>
      </c>
      <c r="M54" s="3">
        <f t="shared" si="52"/>
        <v>264.4806951942067</v>
      </c>
      <c r="N54" s="3">
        <f t="shared" si="52"/>
        <v>217.10701101928373</v>
      </c>
      <c r="O54" s="3">
        <f>SUM(O53/O51/O95)</f>
        <v>242.4228779802477</v>
      </c>
    </row>
    <row r="55" spans="1:15" ht="15" customHeight="1">
      <c r="A55" s="27" t="s">
        <v>5</v>
      </c>
      <c r="B55" s="28" t="s">
        <v>9</v>
      </c>
      <c r="C55" s="6">
        <f>SUM(C53/C52)</f>
        <v>0.05017700957912726</v>
      </c>
      <c r="D55" s="6">
        <f>SUM(D53/D52)</f>
        <v>0.043073740462139985</v>
      </c>
      <c r="E55" s="6">
        <f>SUM(E53/E52)</f>
        <v>0.044911520593079575</v>
      </c>
      <c r="F55" s="6">
        <f>SUM(F53/F52)</f>
        <v>0.05410274267076511</v>
      </c>
      <c r="G55" s="6">
        <f aca="true" t="shared" si="53" ref="G55:N55">SUM(G53/G52)</f>
        <v>0.04236241764304042</v>
      </c>
      <c r="H55" s="6">
        <f t="shared" si="53"/>
        <v>0.0367400811800356</v>
      </c>
      <c r="I55" s="6">
        <f t="shared" si="53"/>
        <v>0.049762496391242236</v>
      </c>
      <c r="J55" s="6">
        <f t="shared" si="53"/>
        <v>0.05091595189745742</v>
      </c>
      <c r="K55" s="6">
        <f t="shared" si="53"/>
        <v>0.047529020362717264</v>
      </c>
      <c r="L55" s="6">
        <f t="shared" si="53"/>
        <v>0.047910627636776025</v>
      </c>
      <c r="M55" s="6">
        <f t="shared" si="53"/>
        <v>0.05354578084552891</v>
      </c>
      <c r="N55" s="6">
        <f t="shared" si="53"/>
        <v>0.043134846604444575</v>
      </c>
      <c r="O55" s="6">
        <f>SUM(O53/O52)</f>
        <v>0.0470969038947521</v>
      </c>
    </row>
    <row r="56" spans="2:15" ht="15" customHeight="1">
      <c r="B56" s="2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" customHeight="1">
      <c r="A57" s="27" t="s">
        <v>5</v>
      </c>
      <c r="B57" s="30" t="s">
        <v>44</v>
      </c>
      <c r="C57" s="11">
        <f>SUM(C153+C249+C345)</f>
        <v>2000</v>
      </c>
      <c r="D57" s="11">
        <f aca="true" t="shared" si="54" ref="D57:N57">SUM(D153+D249+D345)</f>
        <v>2032</v>
      </c>
      <c r="E57" s="11">
        <f aca="true" t="shared" si="55" ref="E57:F59">SUM(E153+E249+E345)</f>
        <v>2027</v>
      </c>
      <c r="F57" s="11">
        <f t="shared" si="55"/>
        <v>1995</v>
      </c>
      <c r="G57" s="11">
        <f t="shared" si="54"/>
        <v>2009</v>
      </c>
      <c r="H57" s="11">
        <f t="shared" si="54"/>
        <v>1992</v>
      </c>
      <c r="I57" s="11">
        <f t="shared" si="54"/>
        <v>1945</v>
      </c>
      <c r="J57" s="11">
        <f t="shared" si="54"/>
        <v>1726</v>
      </c>
      <c r="K57" s="11">
        <f t="shared" si="54"/>
        <v>1802</v>
      </c>
      <c r="L57" s="11">
        <f t="shared" si="54"/>
        <v>1767</v>
      </c>
      <c r="M57" s="11">
        <f t="shared" si="54"/>
        <v>1768</v>
      </c>
      <c r="N57" s="11">
        <f t="shared" si="54"/>
        <v>1769</v>
      </c>
      <c r="O57" s="2">
        <f>SUM(C57:N57)</f>
        <v>22832</v>
      </c>
    </row>
    <row r="58" spans="1:15" ht="15" customHeight="1">
      <c r="A58" s="27" t="s">
        <v>5</v>
      </c>
      <c r="B58" s="28" t="s">
        <v>7</v>
      </c>
      <c r="C58" s="12">
        <f>SUM(C154+C250+C346)</f>
        <v>122942394.05</v>
      </c>
      <c r="D58" s="12">
        <f aca="true" t="shared" si="56" ref="D58:N58">SUM(D154+D250+D346)</f>
        <v>117083379.91</v>
      </c>
      <c r="E58" s="12">
        <f t="shared" si="55"/>
        <v>116457915.14999999</v>
      </c>
      <c r="F58" s="12">
        <f t="shared" si="55"/>
        <v>109855376.39000002</v>
      </c>
      <c r="G58" s="12">
        <f t="shared" si="56"/>
        <v>107809487.83999999</v>
      </c>
      <c r="H58" s="12">
        <f t="shared" si="56"/>
        <v>94822626.99000001</v>
      </c>
      <c r="I58" s="12">
        <f t="shared" si="56"/>
        <v>98694142.24000001</v>
      </c>
      <c r="J58" s="12">
        <f t="shared" si="56"/>
        <v>104296512.52</v>
      </c>
      <c r="K58" s="12">
        <f t="shared" si="56"/>
        <v>117994226.03</v>
      </c>
      <c r="L58" s="12">
        <f t="shared" si="56"/>
        <v>103799334.85000001</v>
      </c>
      <c r="M58" s="12">
        <f t="shared" si="56"/>
        <v>111003955.25</v>
      </c>
      <c r="N58" s="12">
        <f t="shared" si="56"/>
        <v>111534001.92</v>
      </c>
      <c r="O58" s="3">
        <f>SUM(C58:N58)</f>
        <v>1316293353.14</v>
      </c>
    </row>
    <row r="59" spans="1:15" ht="15" customHeight="1">
      <c r="A59" s="27" t="s">
        <v>5</v>
      </c>
      <c r="B59" s="28" t="s">
        <v>0</v>
      </c>
      <c r="C59" s="12">
        <f>SUM(C155+C251+C347)</f>
        <v>7013255.540000001</v>
      </c>
      <c r="D59" s="12">
        <f aca="true" t="shared" si="57" ref="D59:N59">SUM(D155+D251+D347)</f>
        <v>6861457.35</v>
      </c>
      <c r="E59" s="12">
        <f t="shared" si="55"/>
        <v>6719208.4399999995</v>
      </c>
      <c r="F59" s="12">
        <f t="shared" si="55"/>
        <v>6392145.73</v>
      </c>
      <c r="G59" s="12">
        <f t="shared" si="57"/>
        <v>6174263.5</v>
      </c>
      <c r="H59" s="12">
        <f t="shared" si="57"/>
        <v>5330923.96</v>
      </c>
      <c r="I59" s="12">
        <f t="shared" si="57"/>
        <v>5520629.96</v>
      </c>
      <c r="J59" s="12">
        <f t="shared" si="57"/>
        <v>5834233.1899999995</v>
      </c>
      <c r="K59" s="12">
        <f t="shared" si="57"/>
        <v>6550833.79</v>
      </c>
      <c r="L59" s="12">
        <f t="shared" si="57"/>
        <v>5905655.420000001</v>
      </c>
      <c r="M59" s="12">
        <f t="shared" si="57"/>
        <v>6097526.51</v>
      </c>
      <c r="N59" s="12">
        <f t="shared" si="57"/>
        <v>6109623.56</v>
      </c>
      <c r="O59" s="3">
        <f>SUM(C59:N59)</f>
        <v>74509756.95</v>
      </c>
    </row>
    <row r="60" spans="1:15" ht="15" customHeight="1">
      <c r="A60" s="27" t="s">
        <v>5</v>
      </c>
      <c r="B60" s="28" t="s">
        <v>8</v>
      </c>
      <c r="C60" s="3">
        <f aca="true" t="shared" si="58" ref="C60:N60">SUM(C59/C57/C95)</f>
        <v>113.89875963372496</v>
      </c>
      <c r="D60" s="3">
        <f t="shared" si="58"/>
        <v>108.92585328295657</v>
      </c>
      <c r="E60" s="3">
        <f t="shared" si="58"/>
        <v>112.57089860581569</v>
      </c>
      <c r="F60" s="3">
        <f t="shared" si="58"/>
        <v>103.43005006551468</v>
      </c>
      <c r="G60" s="3">
        <f t="shared" si="58"/>
        <v>102.74119695382407</v>
      </c>
      <c r="H60" s="3">
        <f t="shared" si="58"/>
        <v>88.48456950505918</v>
      </c>
      <c r="I60" s="3">
        <f t="shared" si="58"/>
        <v>91.88968141887518</v>
      </c>
      <c r="J60" s="3">
        <f t="shared" si="58"/>
        <v>120.72159390001654</v>
      </c>
      <c r="K60" s="3">
        <f t="shared" si="58"/>
        <v>117.268157065626</v>
      </c>
      <c r="L60" s="3">
        <f t="shared" si="58"/>
        <v>111.490903477236</v>
      </c>
      <c r="M60" s="3">
        <f t="shared" si="58"/>
        <v>111.25249069478909</v>
      </c>
      <c r="N60" s="3">
        <f t="shared" si="58"/>
        <v>115.123865837573</v>
      </c>
      <c r="O60" s="3">
        <f>SUM(O59/O57/O95)</f>
        <v>107.73825015911363</v>
      </c>
    </row>
    <row r="61" spans="1:15" ht="15" customHeight="1">
      <c r="A61" s="27" t="s">
        <v>5</v>
      </c>
      <c r="B61" s="28" t="s">
        <v>9</v>
      </c>
      <c r="C61" s="6">
        <f>SUM(C59/C58)</f>
        <v>0.05704505426458304</v>
      </c>
      <c r="D61" s="6">
        <f>SUM(D59/D58)</f>
        <v>0.058603171135598285</v>
      </c>
      <c r="E61" s="6">
        <f>SUM(E59/E58)</f>
        <v>0.05769645138628433</v>
      </c>
      <c r="F61" s="6">
        <f>SUM(F59/F58)</f>
        <v>0.05818691756429928</v>
      </c>
      <c r="G61" s="6">
        <f aca="true" t="shared" si="59" ref="G61:N61">SUM(G59/G58)</f>
        <v>0.05727013107754692</v>
      </c>
      <c r="H61" s="6">
        <f t="shared" si="59"/>
        <v>0.05621995645155664</v>
      </c>
      <c r="I61" s="6">
        <f t="shared" si="59"/>
        <v>0.05593675404336742</v>
      </c>
      <c r="J61" s="6">
        <f t="shared" si="59"/>
        <v>0.05593890964361077</v>
      </c>
      <c r="K61" s="6">
        <f t="shared" si="59"/>
        <v>0.05551825720975916</v>
      </c>
      <c r="L61" s="6">
        <f t="shared" si="59"/>
        <v>0.056894925468783004</v>
      </c>
      <c r="M61" s="6">
        <f t="shared" si="59"/>
        <v>0.05493071392156542</v>
      </c>
      <c r="N61" s="6">
        <f t="shared" si="59"/>
        <v>0.054778125547599824</v>
      </c>
      <c r="O61" s="6">
        <f>SUM(O59/O58)</f>
        <v>0.05660573820589307</v>
      </c>
    </row>
    <row r="62" spans="2:15" ht="15" customHeight="1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 customHeight="1">
      <c r="A63" s="27" t="s">
        <v>5</v>
      </c>
      <c r="B63" s="30" t="s">
        <v>16</v>
      </c>
      <c r="C63" s="7">
        <f>SUM(C67+C73)</f>
        <v>228</v>
      </c>
      <c r="D63" s="7">
        <f>SUM(D67+D73)</f>
        <v>225</v>
      </c>
      <c r="E63" s="7">
        <f>SUM(E67+E73)</f>
        <v>227</v>
      </c>
      <c r="F63" s="7">
        <f>SUM(F67+F73)</f>
        <v>215</v>
      </c>
      <c r="G63" s="7">
        <f aca="true" t="shared" si="60" ref="G63:N63">SUM(G67+G73)</f>
        <v>214</v>
      </c>
      <c r="H63" s="7">
        <f t="shared" si="60"/>
        <v>213</v>
      </c>
      <c r="I63" s="7">
        <f t="shared" si="60"/>
        <v>214</v>
      </c>
      <c r="J63" s="7">
        <f t="shared" si="60"/>
        <v>213</v>
      </c>
      <c r="K63" s="7">
        <f t="shared" si="60"/>
        <v>214</v>
      </c>
      <c r="L63" s="7">
        <f t="shared" si="60"/>
        <v>214</v>
      </c>
      <c r="M63" s="62">
        <f t="shared" si="60"/>
        <v>216</v>
      </c>
      <c r="N63" s="7">
        <f t="shared" si="60"/>
        <v>216</v>
      </c>
      <c r="O63" s="2">
        <f>SUM(C63:N63)</f>
        <v>2609</v>
      </c>
    </row>
    <row r="64" spans="1:15" ht="15" customHeight="1">
      <c r="A64" s="27" t="s">
        <v>5</v>
      </c>
      <c r="B64" s="28" t="s">
        <v>0</v>
      </c>
      <c r="C64" s="8">
        <f>SUM(C69+C75)</f>
        <v>2629235.8</v>
      </c>
      <c r="D64" s="8">
        <f>SUM(D69+D75)</f>
        <v>2482758.88</v>
      </c>
      <c r="E64" s="8">
        <f>SUM(E69+E75)</f>
        <v>2449215.12</v>
      </c>
      <c r="F64" s="8">
        <f>SUM(F69+F75)</f>
        <v>2262382.95</v>
      </c>
      <c r="G64" s="8">
        <f aca="true" t="shared" si="61" ref="G64:N64">SUM(G69+G75)</f>
        <v>2419349.1</v>
      </c>
      <c r="H64" s="8">
        <f t="shared" si="61"/>
        <v>2207627.1500000004</v>
      </c>
      <c r="I64" s="8">
        <f t="shared" si="61"/>
        <v>2362889.61</v>
      </c>
      <c r="J64" s="8">
        <f t="shared" si="61"/>
        <v>2557724.12</v>
      </c>
      <c r="K64" s="8">
        <f t="shared" si="61"/>
        <v>3113441.71</v>
      </c>
      <c r="L64" s="8">
        <f t="shared" si="61"/>
        <v>2551633.65</v>
      </c>
      <c r="M64" s="63">
        <f t="shared" si="61"/>
        <v>2696530.2</v>
      </c>
      <c r="N64" s="8">
        <f t="shared" si="61"/>
        <v>2644425.75</v>
      </c>
      <c r="O64" s="3">
        <f>SUM(C64:N64)</f>
        <v>30377214.04</v>
      </c>
    </row>
    <row r="65" spans="1:16" ht="15" customHeight="1">
      <c r="A65" s="27" t="s">
        <v>5</v>
      </c>
      <c r="B65" s="28" t="s">
        <v>8</v>
      </c>
      <c r="C65" s="9">
        <f aca="true" t="shared" si="62" ref="C65:N65">SUM(C64/C63/C95)</f>
        <v>374.56226009044724</v>
      </c>
      <c r="D65" s="9">
        <f t="shared" si="62"/>
        <v>355.95109390681</v>
      </c>
      <c r="E65" s="9">
        <f t="shared" si="62"/>
        <v>366.40622418578596</v>
      </c>
      <c r="F65" s="9">
        <f t="shared" si="62"/>
        <v>339.6805082007345</v>
      </c>
      <c r="G65" s="9">
        <f t="shared" si="62"/>
        <v>377.9411357585308</v>
      </c>
      <c r="H65" s="9">
        <f t="shared" si="62"/>
        <v>342.68927414597806</v>
      </c>
      <c r="I65" s="9">
        <f t="shared" si="62"/>
        <v>357.4599356215962</v>
      </c>
      <c r="J65" s="9">
        <f t="shared" si="62"/>
        <v>428.86051643192485</v>
      </c>
      <c r="K65" s="9">
        <f t="shared" si="62"/>
        <v>469.3159044317154</v>
      </c>
      <c r="L65" s="9">
        <f t="shared" si="62"/>
        <v>397.75205161089184</v>
      </c>
      <c r="M65" s="64">
        <f t="shared" si="62"/>
        <v>402.70761648745525</v>
      </c>
      <c r="N65" s="9">
        <f t="shared" si="62"/>
        <v>408.0903935185185</v>
      </c>
      <c r="O65" s="9">
        <f>SUM(O64/O63/O95)</f>
        <v>384.3922197852091</v>
      </c>
      <c r="P65" s="49"/>
    </row>
    <row r="66" spans="1:15" ht="15.75">
      <c r="A66" s="27"/>
      <c r="B66" s="29"/>
      <c r="C66" s="1"/>
      <c r="D66" s="1"/>
      <c r="E66" s="1"/>
      <c r="F66" s="1"/>
      <c r="G66" s="1"/>
      <c r="H66" s="1"/>
      <c r="I66" s="1"/>
      <c r="J66" s="1"/>
      <c r="K66" s="1"/>
      <c r="L66" s="1"/>
      <c r="M66" s="65"/>
      <c r="N66" s="1"/>
      <c r="O66" s="1"/>
    </row>
    <row r="67" spans="1:15" ht="15.75">
      <c r="A67" s="27" t="s">
        <v>5</v>
      </c>
      <c r="B67" s="30" t="s">
        <v>17</v>
      </c>
      <c r="C67" s="11">
        <f>SUM(C163+C259+C355)</f>
        <v>76</v>
      </c>
      <c r="D67" s="11">
        <f aca="true" t="shared" si="63" ref="D67:N67">SUM(D163+D259+D355)</f>
        <v>73</v>
      </c>
      <c r="E67" s="11">
        <f aca="true" t="shared" si="64" ref="E67:F69">SUM(E163+E259+E355)</f>
        <v>76</v>
      </c>
      <c r="F67" s="11">
        <f t="shared" si="64"/>
        <v>70</v>
      </c>
      <c r="G67" s="11">
        <f t="shared" si="63"/>
        <v>69</v>
      </c>
      <c r="H67" s="11">
        <f t="shared" si="63"/>
        <v>69</v>
      </c>
      <c r="I67" s="11">
        <f t="shared" si="63"/>
        <v>69</v>
      </c>
      <c r="J67" s="11">
        <f t="shared" si="63"/>
        <v>66</v>
      </c>
      <c r="K67" s="11">
        <f t="shared" si="63"/>
        <v>66</v>
      </c>
      <c r="L67" s="11">
        <f t="shared" si="63"/>
        <v>66</v>
      </c>
      <c r="M67" s="66">
        <f t="shared" si="63"/>
        <v>66</v>
      </c>
      <c r="N67" s="11">
        <f t="shared" si="63"/>
        <v>67</v>
      </c>
      <c r="O67" s="2">
        <f>SUM(C67:N67)</f>
        <v>833</v>
      </c>
    </row>
    <row r="68" spans="1:15" ht="15.75">
      <c r="A68" s="27" t="s">
        <v>5</v>
      </c>
      <c r="B68" s="30" t="s">
        <v>18</v>
      </c>
      <c r="C68" s="12">
        <f>SUM(C164+C260+C356)</f>
        <v>3869448.45</v>
      </c>
      <c r="D68" s="12">
        <f aca="true" t="shared" si="65" ref="D68:N68">SUM(D164+D260+D356)</f>
        <v>3459654.8499999996</v>
      </c>
      <c r="E68" s="12">
        <f t="shared" si="64"/>
        <v>3337050.35</v>
      </c>
      <c r="F68" s="12">
        <f t="shared" si="64"/>
        <v>2977923.65</v>
      </c>
      <c r="G68" s="12">
        <f t="shared" si="65"/>
        <v>2956044.55</v>
      </c>
      <c r="H68" s="12">
        <f t="shared" si="65"/>
        <v>2643981.55</v>
      </c>
      <c r="I68" s="12">
        <f t="shared" si="65"/>
        <v>2728439.8600000003</v>
      </c>
      <c r="J68" s="12">
        <f t="shared" si="65"/>
        <v>3076141.31</v>
      </c>
      <c r="K68" s="12">
        <f t="shared" si="65"/>
        <v>3506441.4499999997</v>
      </c>
      <c r="L68" s="12">
        <f t="shared" si="65"/>
        <v>3022015.6</v>
      </c>
      <c r="M68" s="67">
        <f t="shared" si="65"/>
        <v>3183801.65</v>
      </c>
      <c r="N68" s="12">
        <f t="shared" si="65"/>
        <v>3320378.5</v>
      </c>
      <c r="O68" s="3">
        <f>SUM(C68:N68)</f>
        <v>38081321.77</v>
      </c>
    </row>
    <row r="69" spans="1:15" ht="15.75">
      <c r="A69" s="27" t="s">
        <v>5</v>
      </c>
      <c r="B69" s="28" t="s">
        <v>0</v>
      </c>
      <c r="C69" s="12">
        <f>SUM(C165+C261+C357)</f>
        <v>689755.2</v>
      </c>
      <c r="D69" s="12">
        <f aca="true" t="shared" si="66" ref="D69:N69">SUM(D165+D261+D357)</f>
        <v>651730.1000000001</v>
      </c>
      <c r="E69" s="12">
        <f t="shared" si="64"/>
        <v>652079.36</v>
      </c>
      <c r="F69" s="12">
        <f t="shared" si="64"/>
        <v>544663.9</v>
      </c>
      <c r="G69" s="12">
        <f t="shared" si="66"/>
        <v>555737.8</v>
      </c>
      <c r="H69" s="12">
        <f t="shared" si="66"/>
        <v>546697.8</v>
      </c>
      <c r="I69" s="12">
        <f t="shared" si="66"/>
        <v>514602.86</v>
      </c>
      <c r="J69" s="12">
        <f t="shared" si="66"/>
        <v>617541.56</v>
      </c>
      <c r="K69" s="12">
        <f t="shared" si="66"/>
        <v>761352.7000000001</v>
      </c>
      <c r="L69" s="12">
        <f t="shared" si="66"/>
        <v>638617.35</v>
      </c>
      <c r="M69" s="67">
        <f t="shared" si="66"/>
        <v>665795.65</v>
      </c>
      <c r="N69" s="12">
        <f t="shared" si="66"/>
        <v>619662</v>
      </c>
      <c r="O69" s="3">
        <f>SUM(C69:N69)</f>
        <v>7458236.28</v>
      </c>
    </row>
    <row r="70" spans="1:22" ht="15.75">
      <c r="A70" s="27" t="s">
        <v>5</v>
      </c>
      <c r="B70" s="28" t="s">
        <v>8</v>
      </c>
      <c r="C70" s="3">
        <f aca="true" t="shared" si="67" ref="C70:N70">SUM(C69/C67/C95)</f>
        <v>294.7886225584694</v>
      </c>
      <c r="D70" s="3">
        <f t="shared" si="67"/>
        <v>287.9938577110031</v>
      </c>
      <c r="E70" s="3">
        <f t="shared" si="67"/>
        <v>291.37254639488896</v>
      </c>
      <c r="F70" s="3">
        <f t="shared" si="67"/>
        <v>251.17332731829578</v>
      </c>
      <c r="G70" s="3">
        <f t="shared" si="67"/>
        <v>269.2528100775194</v>
      </c>
      <c r="H70" s="3">
        <f t="shared" si="67"/>
        <v>261.9706417915216</v>
      </c>
      <c r="I70" s="3">
        <f t="shared" si="67"/>
        <v>241.44644666875197</v>
      </c>
      <c r="J70" s="3">
        <f t="shared" si="67"/>
        <v>334.16751082251085</v>
      </c>
      <c r="K70" s="3">
        <f t="shared" si="67"/>
        <v>372.1176441837732</v>
      </c>
      <c r="L70" s="3">
        <f t="shared" si="67"/>
        <v>322.77854435178165</v>
      </c>
      <c r="M70" s="68">
        <f t="shared" si="67"/>
        <v>325.41331867057676</v>
      </c>
      <c r="N70" s="3">
        <f t="shared" si="67"/>
        <v>308.289552238806</v>
      </c>
      <c r="O70" s="3">
        <f>SUM(O69/O67/O95)</f>
        <v>295.59144674707125</v>
      </c>
      <c r="S70" s="15"/>
      <c r="T70" s="15"/>
      <c r="U70" s="15"/>
      <c r="V70" s="15"/>
    </row>
    <row r="71" spans="1:15" ht="15.75">
      <c r="A71" s="27" t="s">
        <v>5</v>
      </c>
      <c r="B71" s="28" t="s">
        <v>9</v>
      </c>
      <c r="C71" s="6">
        <f>SUM(C69/C68)</f>
        <v>0.17825672286705355</v>
      </c>
      <c r="D71" s="6">
        <f>SUM(D69/D68)</f>
        <v>0.18838009230891925</v>
      </c>
      <c r="E71" s="6">
        <f>SUM(E69/E68)</f>
        <v>0.19540590989284892</v>
      </c>
      <c r="F71" s="6">
        <f>SUM(F69/F68)</f>
        <v>0.18290055891795615</v>
      </c>
      <c r="G71" s="6">
        <f aca="true" t="shared" si="68" ref="G71:N71">SUM(G69/G68)</f>
        <v>0.18800048192778424</v>
      </c>
      <c r="H71" s="6">
        <f t="shared" si="68"/>
        <v>0.2067706561719389</v>
      </c>
      <c r="I71" s="6">
        <f t="shared" si="68"/>
        <v>0.1886070012186378</v>
      </c>
      <c r="J71" s="6">
        <f t="shared" si="68"/>
        <v>0.20075201291711792</v>
      </c>
      <c r="K71" s="6">
        <f t="shared" si="68"/>
        <v>0.21712973419248172</v>
      </c>
      <c r="L71" s="6">
        <f t="shared" si="68"/>
        <v>0.21132165896165458</v>
      </c>
      <c r="M71" s="69">
        <f t="shared" si="68"/>
        <v>0.20911970128541144</v>
      </c>
      <c r="N71" s="6">
        <f t="shared" si="68"/>
        <v>0.18662390447354119</v>
      </c>
      <c r="O71" s="6">
        <f>SUM(O69/O68)</f>
        <v>0.1958502471380998</v>
      </c>
    </row>
    <row r="72" spans="2:15" ht="15.75">
      <c r="B72" s="29"/>
      <c r="C72" s="4"/>
      <c r="D72" s="4"/>
      <c r="E72" s="4"/>
      <c r="F72" s="4"/>
      <c r="G72" s="4"/>
      <c r="H72" s="4"/>
      <c r="I72" s="4"/>
      <c r="J72" s="4"/>
      <c r="K72" s="4"/>
      <c r="L72" s="4"/>
      <c r="M72" s="70"/>
      <c r="N72" s="4"/>
      <c r="O72" s="1"/>
    </row>
    <row r="73" spans="1:15" ht="15.75">
      <c r="A73" s="27" t="s">
        <v>5</v>
      </c>
      <c r="B73" s="30" t="s">
        <v>19</v>
      </c>
      <c r="C73" s="11">
        <f>SUM(C169+C265+C361)</f>
        <v>152</v>
      </c>
      <c r="D73" s="11">
        <f aca="true" t="shared" si="69" ref="D73:N73">SUM(D169+D265+D361)</f>
        <v>152</v>
      </c>
      <c r="E73" s="11">
        <f aca="true" t="shared" si="70" ref="E73:F75">SUM(E169+E265+E361)</f>
        <v>151</v>
      </c>
      <c r="F73" s="11">
        <f t="shared" si="70"/>
        <v>145</v>
      </c>
      <c r="G73" s="11">
        <f t="shared" si="69"/>
        <v>145</v>
      </c>
      <c r="H73" s="11">
        <f t="shared" si="69"/>
        <v>144</v>
      </c>
      <c r="I73" s="11">
        <f t="shared" si="69"/>
        <v>145</v>
      </c>
      <c r="J73" s="11">
        <f t="shared" si="69"/>
        <v>147</v>
      </c>
      <c r="K73" s="11">
        <f t="shared" si="69"/>
        <v>148</v>
      </c>
      <c r="L73" s="11">
        <f t="shared" si="69"/>
        <v>148</v>
      </c>
      <c r="M73" s="66">
        <f t="shared" si="69"/>
        <v>150</v>
      </c>
      <c r="N73" s="11">
        <f t="shared" si="69"/>
        <v>149</v>
      </c>
      <c r="O73" s="2">
        <f>SUM(C73:N73)</f>
        <v>1776</v>
      </c>
    </row>
    <row r="74" spans="1:15" ht="15.75">
      <c r="A74" s="27" t="s">
        <v>5</v>
      </c>
      <c r="B74" s="30" t="s">
        <v>30</v>
      </c>
      <c r="C74" s="12">
        <f>SUM(C170+C266+C362)</f>
        <v>3004218.5</v>
      </c>
      <c r="D74" s="12">
        <f aca="true" t="shared" si="71" ref="D74:N74">SUM(D170+D266+D362)</f>
        <v>2787495.8</v>
      </c>
      <c r="E74" s="12">
        <f t="shared" si="70"/>
        <v>2784296.75</v>
      </c>
      <c r="F74" s="12">
        <f t="shared" si="70"/>
        <v>2422166.8</v>
      </c>
      <c r="G74" s="12">
        <f t="shared" si="71"/>
        <v>2493252.8</v>
      </c>
      <c r="H74" s="12">
        <f t="shared" si="71"/>
        <v>2117716.1</v>
      </c>
      <c r="I74" s="12">
        <f t="shared" si="71"/>
        <v>2252518</v>
      </c>
      <c r="J74" s="12">
        <f t="shared" si="71"/>
        <v>2561876.3</v>
      </c>
      <c r="K74" s="12">
        <f t="shared" si="71"/>
        <v>2978216</v>
      </c>
      <c r="L74" s="12">
        <f t="shared" si="71"/>
        <v>2520103.05</v>
      </c>
      <c r="M74" s="67">
        <f t="shared" si="71"/>
        <v>2651113.8</v>
      </c>
      <c r="N74" s="12">
        <f t="shared" si="71"/>
        <v>2784581.25</v>
      </c>
      <c r="O74" s="3">
        <f>SUM(C74:N74)</f>
        <v>31357555.150000002</v>
      </c>
    </row>
    <row r="75" spans="1:15" ht="15.75">
      <c r="A75" s="27" t="s">
        <v>5</v>
      </c>
      <c r="B75" s="28" t="s">
        <v>0</v>
      </c>
      <c r="C75" s="12">
        <f>SUM(C171+C267+C363)</f>
        <v>1939480.6</v>
      </c>
      <c r="D75" s="12">
        <f aca="true" t="shared" si="72" ref="D75:N75">SUM(D171+D267+D363)</f>
        <v>1831028.78</v>
      </c>
      <c r="E75" s="12">
        <f t="shared" si="70"/>
        <v>1797135.76</v>
      </c>
      <c r="F75" s="12">
        <f t="shared" si="70"/>
        <v>1717719.05</v>
      </c>
      <c r="G75" s="12">
        <f t="shared" si="72"/>
        <v>1863611.3</v>
      </c>
      <c r="H75" s="12">
        <f t="shared" si="72"/>
        <v>1660929.35</v>
      </c>
      <c r="I75" s="12">
        <f t="shared" si="72"/>
        <v>1848286.75</v>
      </c>
      <c r="J75" s="12">
        <f t="shared" si="72"/>
        <v>1940182.56</v>
      </c>
      <c r="K75" s="12">
        <f t="shared" si="72"/>
        <v>2352089.01</v>
      </c>
      <c r="L75" s="12">
        <f t="shared" si="72"/>
        <v>1913016.3</v>
      </c>
      <c r="M75" s="67">
        <f t="shared" si="72"/>
        <v>2030734.55</v>
      </c>
      <c r="N75" s="12">
        <f t="shared" si="72"/>
        <v>2024763.75</v>
      </c>
      <c r="O75" s="3">
        <f>SUM(C75:N75)</f>
        <v>22918977.76</v>
      </c>
    </row>
    <row r="76" spans="1:18" ht="15.75">
      <c r="A76" s="27" t="s">
        <v>5</v>
      </c>
      <c r="B76" s="28" t="s">
        <v>8</v>
      </c>
      <c r="C76" s="3">
        <f aca="true" t="shared" si="73" ref="C76:N76">C75/C73/C95</f>
        <v>414.4490788564362</v>
      </c>
      <c r="D76" s="3">
        <f t="shared" si="73"/>
        <v>388.58845076400684</v>
      </c>
      <c r="E76" s="3">
        <f t="shared" si="73"/>
        <v>404.17151896795923</v>
      </c>
      <c r="F76" s="3">
        <f t="shared" si="73"/>
        <v>382.40811276467036</v>
      </c>
      <c r="G76" s="3">
        <f t="shared" si="73"/>
        <v>429.6617872894948</v>
      </c>
      <c r="H76" s="3">
        <f t="shared" si="73"/>
        <v>381.36695214915505</v>
      </c>
      <c r="I76" s="3">
        <f t="shared" si="73"/>
        <v>412.66635450260486</v>
      </c>
      <c r="J76" s="3">
        <f t="shared" si="73"/>
        <v>471.37574344023324</v>
      </c>
      <c r="K76" s="3">
        <f t="shared" si="73"/>
        <v>512.6610745422842</v>
      </c>
      <c r="L76" s="3">
        <f t="shared" si="73"/>
        <v>431.186183226441</v>
      </c>
      <c r="M76" s="68">
        <f t="shared" si="73"/>
        <v>436.7171075268817</v>
      </c>
      <c r="N76" s="3">
        <f t="shared" si="73"/>
        <v>452.9672818791947</v>
      </c>
      <c r="O76" s="3">
        <f>O75/O73/O95</f>
        <v>426.04258236447083</v>
      </c>
      <c r="Q76" s="15"/>
      <c r="R76" s="15"/>
    </row>
    <row r="77" spans="1:16" ht="15.75">
      <c r="A77" s="27" t="s">
        <v>5</v>
      </c>
      <c r="B77" s="28" t="s">
        <v>9</v>
      </c>
      <c r="C77" s="10">
        <f>C87</f>
        <v>0.1739828511141916</v>
      </c>
      <c r="D77" s="10">
        <f>D87</f>
        <v>0.19995206808921473</v>
      </c>
      <c r="E77" s="10">
        <f>E87</f>
        <v>0.17763309532290336</v>
      </c>
      <c r="F77" s="10">
        <f>F87</f>
        <v>0.19686693335900732</v>
      </c>
      <c r="G77" s="10">
        <f aca="true" t="shared" si="74" ref="G77:N77">G87</f>
        <v>0.22726317604055235</v>
      </c>
      <c r="H77" s="10">
        <f t="shared" si="74"/>
        <v>0.21721872917715457</v>
      </c>
      <c r="I77" s="10">
        <f t="shared" si="74"/>
        <v>0.2511095360836184</v>
      </c>
      <c r="J77" s="10">
        <f t="shared" si="74"/>
        <v>0.2204002980159503</v>
      </c>
      <c r="K77" s="10">
        <f t="shared" si="74"/>
        <v>0.2557407689704172</v>
      </c>
      <c r="L77" s="10">
        <f t="shared" si="74"/>
        <v>0.2204944754144082</v>
      </c>
      <c r="M77" s="71">
        <f t="shared" si="74"/>
        <v>0.2413371693059725</v>
      </c>
      <c r="N77" s="10">
        <f t="shared" si="74"/>
        <v>0.22817012432300188</v>
      </c>
      <c r="O77" s="13">
        <f>O87</f>
        <v>0.2168812465598103</v>
      </c>
      <c r="P77" s="49"/>
    </row>
    <row r="78" spans="2:15" ht="15.75">
      <c r="B78" s="29"/>
      <c r="C78" s="4"/>
      <c r="D78" s="4"/>
      <c r="E78" s="4"/>
      <c r="F78" s="4"/>
      <c r="G78" s="4"/>
      <c r="H78" s="4"/>
      <c r="I78" s="4"/>
      <c r="J78" s="4"/>
      <c r="K78" s="4"/>
      <c r="L78" s="4"/>
      <c r="M78" s="70"/>
      <c r="N78" s="4"/>
      <c r="O78" s="1"/>
    </row>
    <row r="79" spans="1:15" ht="15.75">
      <c r="A79" s="27" t="s">
        <v>5</v>
      </c>
      <c r="B79" s="25" t="s">
        <v>40</v>
      </c>
      <c r="C79" s="17">
        <f>SUM(C175,C271,C367)</f>
        <v>112</v>
      </c>
      <c r="D79" s="17">
        <f aca="true" t="shared" si="75" ref="D79:N79">SUM(D175,D271,D367)</f>
        <v>112</v>
      </c>
      <c r="E79" s="17">
        <f>SUM(E175,E271,E367)</f>
        <v>113</v>
      </c>
      <c r="F79" s="17">
        <f>SUM(F175,F271,F367)</f>
        <v>107</v>
      </c>
      <c r="G79" s="17">
        <f t="shared" si="75"/>
        <v>106</v>
      </c>
      <c r="H79" s="17">
        <f t="shared" si="75"/>
        <v>105</v>
      </c>
      <c r="I79" s="43">
        <f t="shared" si="75"/>
        <v>106</v>
      </c>
      <c r="J79" s="17">
        <f t="shared" si="75"/>
        <v>105</v>
      </c>
      <c r="K79" s="17">
        <f t="shared" si="75"/>
        <v>106</v>
      </c>
      <c r="L79" s="17">
        <f t="shared" si="75"/>
        <v>106</v>
      </c>
      <c r="M79" s="72">
        <f t="shared" si="75"/>
        <v>100</v>
      </c>
      <c r="N79" s="17">
        <f t="shared" si="75"/>
        <v>107</v>
      </c>
      <c r="O79" s="18">
        <f>SUM(C79:N79)</f>
        <v>1285</v>
      </c>
    </row>
    <row r="80" spans="1:59" s="50" customFormat="1" ht="15.75">
      <c r="A80" s="27" t="s">
        <v>5</v>
      </c>
      <c r="B80" s="25" t="s">
        <v>0</v>
      </c>
      <c r="C80" s="20">
        <f>SUM(C176,C272,C368)</f>
        <v>1416798.1</v>
      </c>
      <c r="D80" s="20">
        <f aca="true" t="shared" si="76" ref="D80:N80">SUM(D176,D272,D368)</f>
        <v>1273663.23</v>
      </c>
      <c r="E80" s="20">
        <f>SUM(E176,E272,E368)</f>
        <v>1302552.51</v>
      </c>
      <c r="F80" s="20">
        <f>SUM(F176,F272,F368)</f>
        <v>1240874.5</v>
      </c>
      <c r="G80" s="20">
        <f t="shared" si="76"/>
        <v>1296986.75</v>
      </c>
      <c r="H80" s="20">
        <f t="shared" si="76"/>
        <v>1200921.75</v>
      </c>
      <c r="I80" s="20">
        <f t="shared" si="76"/>
        <v>1282658</v>
      </c>
      <c r="J80" s="20">
        <f t="shared" si="76"/>
        <v>1375544.26</v>
      </c>
      <c r="K80" s="20">
        <f t="shared" si="76"/>
        <v>1590437.76</v>
      </c>
      <c r="L80" s="20">
        <f t="shared" si="76"/>
        <v>1357347.5</v>
      </c>
      <c r="M80" s="73">
        <f t="shared" si="76"/>
        <v>1390922.25</v>
      </c>
      <c r="N80" s="20">
        <f t="shared" si="76"/>
        <v>1389405.5</v>
      </c>
      <c r="O80" s="21">
        <f>SUM(C80:N80)</f>
        <v>16118112.11</v>
      </c>
      <c r="P80" s="47"/>
      <c r="Q80" s="47"/>
      <c r="R80" s="47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15" ht="15.75">
      <c r="A81" s="27" t="s">
        <v>5</v>
      </c>
      <c r="B81" s="25" t="s">
        <v>8</v>
      </c>
      <c r="C81" s="19">
        <f aca="true" t="shared" si="77" ref="C81:N81">(C80/C79)/C95</f>
        <v>410.88403778754076</v>
      </c>
      <c r="D81" s="19">
        <f t="shared" si="77"/>
        <v>366.83848790322577</v>
      </c>
      <c r="E81" s="19">
        <f t="shared" si="77"/>
        <v>391.45204339096625</v>
      </c>
      <c r="F81" s="19">
        <f t="shared" si="77"/>
        <v>374.3579406460076</v>
      </c>
      <c r="G81" s="19">
        <f t="shared" si="77"/>
        <v>409.04310072948664</v>
      </c>
      <c r="H81" s="19">
        <f t="shared" si="77"/>
        <v>378.16366642174876</v>
      </c>
      <c r="I81" s="19">
        <f t="shared" si="77"/>
        <v>391.74433283561837</v>
      </c>
      <c r="J81" s="19">
        <f t="shared" si="77"/>
        <v>467.8721972789116</v>
      </c>
      <c r="K81" s="19">
        <f t="shared" si="77"/>
        <v>484.0041874619598</v>
      </c>
      <c r="L81" s="19">
        <f t="shared" si="77"/>
        <v>427.1624443904044</v>
      </c>
      <c r="M81" s="74">
        <f t="shared" si="77"/>
        <v>448.68459677419355</v>
      </c>
      <c r="N81" s="19">
        <f t="shared" si="77"/>
        <v>432.8366043613707</v>
      </c>
      <c r="O81" s="19">
        <f>(O80/O79)/O95</f>
        <v>414.1062366000259</v>
      </c>
    </row>
    <row r="82" spans="2:15" ht="15.75">
      <c r="B82" s="28"/>
      <c r="C82" s="4"/>
      <c r="D82" s="4"/>
      <c r="E82" s="4"/>
      <c r="F82" s="4"/>
      <c r="G82" s="4"/>
      <c r="H82" s="4"/>
      <c r="I82" s="4"/>
      <c r="J82" s="4"/>
      <c r="K82" s="4"/>
      <c r="L82" s="4"/>
      <c r="M82" s="70"/>
      <c r="N82" s="4"/>
      <c r="O82" s="1"/>
    </row>
    <row r="83" spans="1:15" ht="15.75">
      <c r="A83" s="27" t="s">
        <v>5</v>
      </c>
      <c r="B83" s="28" t="s">
        <v>41</v>
      </c>
      <c r="C83" s="17">
        <f>SUM(C179,C275,C371)</f>
        <v>40</v>
      </c>
      <c r="D83" s="17">
        <f aca="true" t="shared" si="78" ref="D83:N83">SUM(D179,D275,D371)</f>
        <v>40</v>
      </c>
      <c r="E83" s="17">
        <f aca="true" t="shared" si="79" ref="E83:F85">SUM(E179,E275,E371)</f>
        <v>38</v>
      </c>
      <c r="F83" s="17">
        <f t="shared" si="79"/>
        <v>38</v>
      </c>
      <c r="G83" s="17">
        <f t="shared" si="78"/>
        <v>39</v>
      </c>
      <c r="H83" s="17">
        <f t="shared" si="78"/>
        <v>39</v>
      </c>
      <c r="I83" s="43">
        <f t="shared" si="78"/>
        <v>39</v>
      </c>
      <c r="J83" s="17">
        <f t="shared" si="78"/>
        <v>42</v>
      </c>
      <c r="K83" s="17">
        <f t="shared" si="78"/>
        <v>42</v>
      </c>
      <c r="L83" s="17">
        <f t="shared" si="78"/>
        <v>42</v>
      </c>
      <c r="M83" s="72">
        <f t="shared" si="78"/>
        <v>50</v>
      </c>
      <c r="N83" s="17">
        <f t="shared" si="78"/>
        <v>42</v>
      </c>
      <c r="O83" s="18">
        <f>SUM(C83:N83)</f>
        <v>491</v>
      </c>
    </row>
    <row r="84" spans="1:15" ht="15.75">
      <c r="A84" s="27" t="s">
        <v>5</v>
      </c>
      <c r="B84" s="25" t="s">
        <v>42</v>
      </c>
      <c r="C84" s="20">
        <f>SUM(C180,C276,C372)</f>
        <v>3004218.5</v>
      </c>
      <c r="D84" s="20">
        <f aca="true" t="shared" si="80" ref="D84:N84">SUM(D180,D276,D372)</f>
        <v>2787495.8</v>
      </c>
      <c r="E84" s="20">
        <f t="shared" si="79"/>
        <v>2784296.75</v>
      </c>
      <c r="F84" s="20">
        <f t="shared" si="79"/>
        <v>2422166.8</v>
      </c>
      <c r="G84" s="20">
        <f t="shared" si="80"/>
        <v>2493252.8</v>
      </c>
      <c r="H84" s="20">
        <f t="shared" si="80"/>
        <v>2117716.1</v>
      </c>
      <c r="I84" s="20">
        <f t="shared" si="80"/>
        <v>2252518</v>
      </c>
      <c r="J84" s="20">
        <f t="shared" si="80"/>
        <v>2561876.3</v>
      </c>
      <c r="K84" s="20">
        <f t="shared" si="80"/>
        <v>2978216</v>
      </c>
      <c r="L84" s="20">
        <f t="shared" si="80"/>
        <v>2520103.05</v>
      </c>
      <c r="M84" s="73">
        <f t="shared" si="80"/>
        <v>2651113.8</v>
      </c>
      <c r="N84" s="20">
        <f t="shared" si="80"/>
        <v>2784581.25</v>
      </c>
      <c r="O84" s="21">
        <f>SUM(C84:N84)</f>
        <v>31357555.150000002</v>
      </c>
    </row>
    <row r="85" spans="1:16" ht="15.75">
      <c r="A85" s="27" t="s">
        <v>5</v>
      </c>
      <c r="B85" s="25" t="s">
        <v>0</v>
      </c>
      <c r="C85" s="20">
        <f>SUM(C181,C277,C373)</f>
        <v>522682.5</v>
      </c>
      <c r="D85" s="20">
        <f aca="true" t="shared" si="81" ref="D85:N85">SUM(D181,D277,D373)</f>
        <v>557365.55</v>
      </c>
      <c r="E85" s="20">
        <f t="shared" si="79"/>
        <v>494583.25</v>
      </c>
      <c r="F85" s="20">
        <f t="shared" si="79"/>
        <v>476844.55</v>
      </c>
      <c r="G85" s="20">
        <f t="shared" si="81"/>
        <v>566624.55</v>
      </c>
      <c r="H85" s="20">
        <f t="shared" si="81"/>
        <v>460007.6</v>
      </c>
      <c r="I85" s="20">
        <f t="shared" si="81"/>
        <v>565628.75</v>
      </c>
      <c r="J85" s="20">
        <f t="shared" si="81"/>
        <v>564638.3</v>
      </c>
      <c r="K85" s="20">
        <f t="shared" si="81"/>
        <v>761651.25</v>
      </c>
      <c r="L85" s="20">
        <f t="shared" si="81"/>
        <v>555668.8</v>
      </c>
      <c r="M85" s="73">
        <f t="shared" si="81"/>
        <v>639812.3</v>
      </c>
      <c r="N85" s="20">
        <f t="shared" si="81"/>
        <v>635358.25</v>
      </c>
      <c r="O85" s="21">
        <f>SUM(C85:N85)</f>
        <v>6800865.65</v>
      </c>
      <c r="P85" s="49"/>
    </row>
    <row r="86" spans="1:18" ht="15.75">
      <c r="A86" s="27" t="s">
        <v>5</v>
      </c>
      <c r="B86" s="28" t="s">
        <v>8</v>
      </c>
      <c r="C86" s="12">
        <f aca="true" t="shared" si="82" ref="C86:N86">(C85/C83)/C95</f>
        <v>424.43119384934346</v>
      </c>
      <c r="D86" s="12">
        <f t="shared" si="82"/>
        <v>449.4883467741936</v>
      </c>
      <c r="E86" s="12">
        <f t="shared" si="82"/>
        <v>441.9952226574384</v>
      </c>
      <c r="F86" s="12">
        <f t="shared" si="82"/>
        <v>405.075702677747</v>
      </c>
      <c r="G86" s="12">
        <f t="shared" si="82"/>
        <v>485.70231999105545</v>
      </c>
      <c r="H86" s="12">
        <f t="shared" si="82"/>
        <v>389.9911829537105</v>
      </c>
      <c r="I86" s="12">
        <f t="shared" si="82"/>
        <v>469.53133646928615</v>
      </c>
      <c r="J86" s="12">
        <f t="shared" si="82"/>
        <v>480.1346088435375</v>
      </c>
      <c r="K86" s="12">
        <f t="shared" si="82"/>
        <v>584.985599078341</v>
      </c>
      <c r="L86" s="12">
        <f t="shared" si="82"/>
        <v>441.34133362215243</v>
      </c>
      <c r="M86" s="67">
        <f t="shared" si="82"/>
        <v>412.78212903225807</v>
      </c>
      <c r="N86" s="12">
        <f t="shared" si="82"/>
        <v>504.2525793650794</v>
      </c>
      <c r="O86" s="12">
        <f>(O85/O83)/O95</f>
        <v>457.28128767467774</v>
      </c>
      <c r="P86" s="49"/>
      <c r="Q86" s="49"/>
      <c r="R86" s="49"/>
    </row>
    <row r="87" spans="1:15" ht="15.75">
      <c r="A87" s="27" t="s">
        <v>5</v>
      </c>
      <c r="B87" s="28" t="s">
        <v>9</v>
      </c>
      <c r="C87" s="13">
        <f>C85/C84</f>
        <v>0.1739828511141916</v>
      </c>
      <c r="D87" s="13">
        <f>D85/D84</f>
        <v>0.19995206808921473</v>
      </c>
      <c r="E87" s="13">
        <f>E85/E84</f>
        <v>0.17763309532290336</v>
      </c>
      <c r="F87" s="13">
        <f>F85/F84</f>
        <v>0.19686693335900732</v>
      </c>
      <c r="G87" s="13">
        <f aca="true" t="shared" si="83" ref="G87:N87">G85/G84</f>
        <v>0.22726317604055235</v>
      </c>
      <c r="H87" s="13">
        <f t="shared" si="83"/>
        <v>0.21721872917715457</v>
      </c>
      <c r="I87" s="13">
        <f t="shared" si="83"/>
        <v>0.2511095360836184</v>
      </c>
      <c r="J87" s="13">
        <f t="shared" si="83"/>
        <v>0.2204002980159503</v>
      </c>
      <c r="K87" s="13">
        <f t="shared" si="83"/>
        <v>0.2557407689704172</v>
      </c>
      <c r="L87" s="13">
        <f t="shared" si="83"/>
        <v>0.2204944754144082</v>
      </c>
      <c r="M87" s="75">
        <f t="shared" si="83"/>
        <v>0.2413371693059725</v>
      </c>
      <c r="N87" s="13">
        <f t="shared" si="83"/>
        <v>0.22817012432300188</v>
      </c>
      <c r="O87" s="13">
        <f>O$85/O$84</f>
        <v>0.2168812465598103</v>
      </c>
    </row>
    <row r="88" spans="2:15" ht="15.75">
      <c r="B88" s="29"/>
      <c r="C88" s="4"/>
      <c r="D88" s="4"/>
      <c r="E88" s="4"/>
      <c r="F88" s="4"/>
      <c r="G88" s="4"/>
      <c r="H88" s="4"/>
      <c r="I88" s="4"/>
      <c r="J88" s="4"/>
      <c r="K88" s="4"/>
      <c r="L88" s="4"/>
      <c r="M88" s="70"/>
      <c r="N88" s="4"/>
      <c r="O88" s="1"/>
    </row>
    <row r="89" spans="1:16" ht="15.75">
      <c r="A89" s="27" t="s">
        <v>5</v>
      </c>
      <c r="B89" s="29" t="s">
        <v>20</v>
      </c>
      <c r="C89" s="7">
        <f>SUM(C3+C63)</f>
        <v>17324</v>
      </c>
      <c r="D89" s="7">
        <f>SUM(D3+D63)</f>
        <v>17497</v>
      </c>
      <c r="E89" s="7">
        <f>SUM(E3+E63)</f>
        <v>17328</v>
      </c>
      <c r="F89" s="7">
        <f>SUM(F3+F63)</f>
        <v>17196</v>
      </c>
      <c r="G89" s="7">
        <f aca="true" t="shared" si="84" ref="G89:N89">SUM(G3+G63)</f>
        <v>17073</v>
      </c>
      <c r="H89" s="7">
        <f t="shared" si="84"/>
        <v>17098</v>
      </c>
      <c r="I89" s="7">
        <f t="shared" si="84"/>
        <v>17168</v>
      </c>
      <c r="J89" s="7">
        <f t="shared" si="84"/>
        <v>16853</v>
      </c>
      <c r="K89" s="7">
        <f t="shared" si="84"/>
        <v>17028</v>
      </c>
      <c r="L89" s="7">
        <f t="shared" si="84"/>
        <v>17007</v>
      </c>
      <c r="M89" s="62">
        <f t="shared" si="84"/>
        <v>16999</v>
      </c>
      <c r="N89" s="7">
        <f t="shared" si="84"/>
        <v>16925</v>
      </c>
      <c r="O89" s="2">
        <f>SUM(C89:N89)</f>
        <v>205496</v>
      </c>
      <c r="P89" s="54"/>
    </row>
    <row r="90" spans="1:16" ht="15.75">
      <c r="A90" s="27" t="s">
        <v>5</v>
      </c>
      <c r="B90" s="30" t="s">
        <v>21</v>
      </c>
      <c r="C90" s="12">
        <f>SUM(C186+C282+C378)</f>
        <v>74247833.19</v>
      </c>
      <c r="D90" s="12">
        <f aca="true" t="shared" si="85" ref="D90:N90">SUM(D186+D282+D378)</f>
        <v>68765250.31</v>
      </c>
      <c r="E90" s="12">
        <f>SUM(E186+E282+E378)</f>
        <v>69778902.62</v>
      </c>
      <c r="F90" s="12">
        <f>SUM(F186+F282+F378)</f>
        <v>64771204.55</v>
      </c>
      <c r="G90" s="12">
        <f t="shared" si="85"/>
        <v>63115980.2</v>
      </c>
      <c r="H90" s="12">
        <f t="shared" si="85"/>
        <v>54503837.2</v>
      </c>
      <c r="I90" s="12">
        <f t="shared" si="85"/>
        <v>58830995.23</v>
      </c>
      <c r="J90" s="12">
        <f t="shared" si="85"/>
        <v>64415897.71</v>
      </c>
      <c r="K90" s="12">
        <f t="shared" si="85"/>
        <v>74492922.26</v>
      </c>
      <c r="L90" s="12">
        <f t="shared" si="85"/>
        <v>67085954.13999999</v>
      </c>
      <c r="M90" s="12">
        <f t="shared" si="85"/>
        <v>70075989.65</v>
      </c>
      <c r="N90" s="12">
        <f t="shared" si="85"/>
        <v>68885003.42</v>
      </c>
      <c r="O90" s="3">
        <f>SUM(C90:N90)</f>
        <v>798969770.4799999</v>
      </c>
      <c r="P90" s="76"/>
    </row>
    <row r="91" spans="1:22" ht="15.75">
      <c r="A91" s="27" t="s">
        <v>5</v>
      </c>
      <c r="B91" s="30" t="s">
        <v>8</v>
      </c>
      <c r="C91" s="3">
        <f aca="true" t="shared" si="86" ref="C91:N91">SUM(C90/C89/C95)</f>
        <v>139.20823774321414</v>
      </c>
      <c r="D91" s="3">
        <f t="shared" si="86"/>
        <v>126.7779551333224</v>
      </c>
      <c r="E91" s="3">
        <f t="shared" si="86"/>
        <v>136.75318936256733</v>
      </c>
      <c r="F91" s="3">
        <f t="shared" si="86"/>
        <v>121.5899009275923</v>
      </c>
      <c r="G91" s="3">
        <f t="shared" si="86"/>
        <v>123.58588978040943</v>
      </c>
      <c r="H91" s="3">
        <f t="shared" si="86"/>
        <v>105.39891848770141</v>
      </c>
      <c r="I91" s="3">
        <f t="shared" si="86"/>
        <v>110.93898910764213</v>
      </c>
      <c r="J91" s="3">
        <f t="shared" si="86"/>
        <v>136.50790810877248</v>
      </c>
      <c r="K91" s="3">
        <f t="shared" si="86"/>
        <v>141.1203601279108</v>
      </c>
      <c r="L91" s="3">
        <f t="shared" si="86"/>
        <v>131.5866317080426</v>
      </c>
      <c r="M91" s="68">
        <f t="shared" si="86"/>
        <v>132.97933967652747</v>
      </c>
      <c r="N91" s="3">
        <f t="shared" si="86"/>
        <v>135.66716577055638</v>
      </c>
      <c r="O91" s="3">
        <f>SUM(O90/O89/O95)</f>
        <v>128.35940691815966</v>
      </c>
      <c r="P91" s="52"/>
      <c r="V91" s="52"/>
    </row>
    <row r="92" spans="2:22" ht="15.75">
      <c r="B92" s="3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V92" s="52"/>
    </row>
    <row r="93" spans="1:22" ht="15.75">
      <c r="A93" s="27" t="s">
        <v>5</v>
      </c>
      <c r="B93" s="30" t="s">
        <v>22</v>
      </c>
      <c r="C93" s="3">
        <f aca="true" t="shared" si="87" ref="C93:N93">+C189+C285+C381</f>
        <v>1945422.82</v>
      </c>
      <c r="D93" s="3">
        <f t="shared" si="87"/>
        <v>5983904.5600000005</v>
      </c>
      <c r="E93" s="3">
        <f>+E189+E285+E381</f>
        <v>8381894.1</v>
      </c>
      <c r="F93" s="3">
        <f>+F189+F285+F381</f>
        <v>8809472.68</v>
      </c>
      <c r="G93" s="3">
        <f t="shared" si="87"/>
        <v>9329697</v>
      </c>
      <c r="H93" s="3">
        <f t="shared" si="87"/>
        <v>8558054.34</v>
      </c>
      <c r="I93" s="3">
        <f t="shared" si="87"/>
        <v>9581530.169999998</v>
      </c>
      <c r="J93" s="3">
        <f t="shared" si="87"/>
        <v>10697584.850000001</v>
      </c>
      <c r="K93" s="3">
        <f t="shared" si="87"/>
        <v>12686076.419999998</v>
      </c>
      <c r="L93" s="3">
        <f t="shared" si="87"/>
        <v>11566439.169999998</v>
      </c>
      <c r="M93" s="3">
        <f t="shared" si="87"/>
        <v>12174596.51</v>
      </c>
      <c r="N93" s="3">
        <f t="shared" si="87"/>
        <v>12290254.739999998</v>
      </c>
      <c r="O93" s="3">
        <f>SUM(C93:N93)</f>
        <v>112004927.36</v>
      </c>
      <c r="V93" s="53"/>
    </row>
    <row r="94" spans="1:16" ht="15.75">
      <c r="A94" s="27" t="s">
        <v>5</v>
      </c>
      <c r="B94" s="30" t="s">
        <v>23</v>
      </c>
      <c r="C94" s="2">
        <f aca="true" t="shared" si="88" ref="C94:M94">+C190+C286+C382</f>
        <v>47</v>
      </c>
      <c r="D94" s="2">
        <f t="shared" si="88"/>
        <v>47</v>
      </c>
      <c r="E94" s="2">
        <f>+E190+E286+E382</f>
        <v>47</v>
      </c>
      <c r="F94" s="2">
        <f>+F190+F286+F382</f>
        <v>46</v>
      </c>
      <c r="G94" s="2">
        <f t="shared" si="88"/>
        <v>46</v>
      </c>
      <c r="H94" s="2">
        <f t="shared" si="88"/>
        <v>45</v>
      </c>
      <c r="I94" s="2">
        <f t="shared" si="88"/>
        <v>45</v>
      </c>
      <c r="J94" s="2">
        <f t="shared" si="88"/>
        <v>44</v>
      </c>
      <c r="K94" s="2">
        <f t="shared" si="88"/>
        <v>44</v>
      </c>
      <c r="L94" s="2">
        <f t="shared" si="88"/>
        <v>44</v>
      </c>
      <c r="M94" s="2">
        <f t="shared" si="88"/>
        <v>44</v>
      </c>
      <c r="N94" s="2">
        <v>44</v>
      </c>
      <c r="O94" s="31">
        <f>AVERAGE(C94:E94)</f>
        <v>47</v>
      </c>
      <c r="P94" s="51"/>
    </row>
    <row r="95" spans="1:15" ht="15.75">
      <c r="A95" s="27" t="s">
        <v>5</v>
      </c>
      <c r="B95" s="30" t="s">
        <v>24</v>
      </c>
      <c r="C95" s="36">
        <v>30.78723404255319</v>
      </c>
      <c r="D95" s="36">
        <v>31</v>
      </c>
      <c r="E95" s="36">
        <v>29.4468085106383</v>
      </c>
      <c r="F95" s="36">
        <v>30.978260869565215</v>
      </c>
      <c r="G95" s="33">
        <v>29.91304347826087</v>
      </c>
      <c r="H95" s="33">
        <v>30.244444444444444</v>
      </c>
      <c r="I95" s="33">
        <v>30.888888888888886</v>
      </c>
      <c r="J95" s="33">
        <v>28</v>
      </c>
      <c r="K95" s="33">
        <v>31</v>
      </c>
      <c r="L95" s="33">
        <v>29.977272727272727</v>
      </c>
      <c r="M95" s="36">
        <v>31</v>
      </c>
      <c r="N95" s="36">
        <v>30</v>
      </c>
      <c r="O95" s="33">
        <v>30.29</v>
      </c>
    </row>
    <row r="96" spans="1:15" ht="15.75">
      <c r="A96" s="27"/>
      <c r="B96" s="30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8"/>
    </row>
    <row r="97" spans="1:14" ht="20.25">
      <c r="A97" s="26"/>
      <c r="B97" s="16"/>
      <c r="C97" s="16"/>
      <c r="D97" s="1"/>
      <c r="E97" s="1"/>
      <c r="F97" s="1"/>
      <c r="G97" s="1"/>
      <c r="H97" s="1"/>
      <c r="I97" s="1"/>
      <c r="J97" s="1"/>
      <c r="K97" s="1"/>
      <c r="L97" s="1"/>
      <c r="N97" s="1"/>
    </row>
    <row r="98" spans="2:15" ht="15.75">
      <c r="B98" s="27"/>
      <c r="C98" s="41" t="s">
        <v>35</v>
      </c>
      <c r="D98" s="41" t="s">
        <v>36</v>
      </c>
      <c r="E98" s="41" t="s">
        <v>37</v>
      </c>
      <c r="F98" s="42" t="s">
        <v>1</v>
      </c>
      <c r="G98" s="42" t="s">
        <v>2</v>
      </c>
      <c r="H98" s="42" t="s">
        <v>3</v>
      </c>
      <c r="I98" s="42" t="s">
        <v>4</v>
      </c>
      <c r="J98" s="42" t="s">
        <v>31</v>
      </c>
      <c r="K98" s="42" t="s">
        <v>32</v>
      </c>
      <c r="L98" s="42" t="s">
        <v>33</v>
      </c>
      <c r="M98" s="42" t="s">
        <v>34</v>
      </c>
      <c r="N98" s="42" t="s">
        <v>45</v>
      </c>
      <c r="O98" s="42" t="s">
        <v>28</v>
      </c>
    </row>
    <row r="99" spans="1:15" ht="15.75">
      <c r="A99" s="27" t="s">
        <v>25</v>
      </c>
      <c r="B99" s="28" t="s">
        <v>6</v>
      </c>
      <c r="C99" s="39">
        <f aca="true" t="shared" si="89" ref="C99:O99">SUM(C105+C111+C117+C123+C129+C135+C141+C147+C153)</f>
        <v>4727</v>
      </c>
      <c r="D99" s="39">
        <f t="shared" si="89"/>
        <v>4722</v>
      </c>
      <c r="E99" s="39">
        <f t="shared" si="89"/>
        <v>4722</v>
      </c>
      <c r="F99" s="39">
        <f t="shared" si="89"/>
        <v>4717</v>
      </c>
      <c r="G99" s="39">
        <f t="shared" si="89"/>
        <v>4711</v>
      </c>
      <c r="H99" s="39">
        <f t="shared" si="89"/>
        <v>4701</v>
      </c>
      <c r="I99" s="39">
        <f t="shared" si="89"/>
        <v>4729</v>
      </c>
      <c r="J99" s="39">
        <f t="shared" si="89"/>
        <v>4666</v>
      </c>
      <c r="K99" s="39">
        <f t="shared" si="89"/>
        <v>4664</v>
      </c>
      <c r="L99" s="39">
        <f t="shared" si="89"/>
        <v>4665</v>
      </c>
      <c r="M99" s="39">
        <f t="shared" si="89"/>
        <v>4664</v>
      </c>
      <c r="N99" s="39">
        <f t="shared" si="89"/>
        <v>4589</v>
      </c>
      <c r="O99" s="39">
        <f t="shared" si="89"/>
        <v>56277</v>
      </c>
    </row>
    <row r="100" spans="1:15" ht="15.75">
      <c r="A100" s="27" t="s">
        <v>25</v>
      </c>
      <c r="B100" s="28" t="s">
        <v>7</v>
      </c>
      <c r="C100" s="5">
        <f aca="true" t="shared" si="90" ref="C100:K100">SUM(C106+C112+C118+C124+C130+C136+C142+C148+C154)</f>
        <v>253363245.58</v>
      </c>
      <c r="D100" s="5">
        <f t="shared" si="90"/>
        <v>225017069.43</v>
      </c>
      <c r="E100" s="5">
        <f>SUM(E106+E112+E118+E124+E130+E136+E142+E148+E154)</f>
        <v>228403871.54000002</v>
      </c>
      <c r="F100" s="5">
        <f>SUM(F106+F112+F118+F124+F130+F136+F142+F148+F154)</f>
        <v>198701802.97</v>
      </c>
      <c r="G100" s="5">
        <f t="shared" si="90"/>
        <v>192934576.49</v>
      </c>
      <c r="H100" s="5">
        <f t="shared" si="90"/>
        <v>166371571.48</v>
      </c>
      <c r="I100" s="5">
        <f t="shared" si="90"/>
        <v>176024763.72000003</v>
      </c>
      <c r="J100" s="5">
        <f t="shared" si="90"/>
        <v>195442311.96</v>
      </c>
      <c r="K100" s="5">
        <f t="shared" si="90"/>
        <v>224276930.45999998</v>
      </c>
      <c r="L100" s="5">
        <f aca="true" t="shared" si="91" ref="L100:O101">SUM(L106+L112+L118+L124+L130+L136+L142+L148+L154)</f>
        <v>194378276.42000002</v>
      </c>
      <c r="M100" s="5">
        <f t="shared" si="91"/>
        <v>214894418.42000002</v>
      </c>
      <c r="N100" s="5">
        <f t="shared" si="91"/>
        <v>215357360.98999998</v>
      </c>
      <c r="O100" s="5">
        <f t="shared" si="91"/>
        <v>2485166199.4600005</v>
      </c>
    </row>
    <row r="101" spans="1:15" ht="15.75">
      <c r="A101" s="27" t="s">
        <v>25</v>
      </c>
      <c r="B101" s="28" t="s">
        <v>0</v>
      </c>
      <c r="C101" s="5">
        <f aca="true" t="shared" si="92" ref="C101:K101">SUM(C107+C113+C119+C125+C131+C137+C143+C149+C155)</f>
        <v>14855122.639999999</v>
      </c>
      <c r="D101" s="5">
        <f t="shared" si="92"/>
        <v>13095899.370000001</v>
      </c>
      <c r="E101" s="5">
        <f>SUM(E107+E113+E119+E125+E131+E137+E143+E149+E155)</f>
        <v>13640106.049999999</v>
      </c>
      <c r="F101" s="5">
        <f>SUM(F107+F113+F119+F125+F131+F137+F143+F149+F155)</f>
        <v>11937707.7</v>
      </c>
      <c r="G101" s="5">
        <f t="shared" si="92"/>
        <v>11835306.21</v>
      </c>
      <c r="H101" s="5">
        <f t="shared" si="92"/>
        <v>10001568.829999998</v>
      </c>
      <c r="I101" s="5">
        <f t="shared" si="92"/>
        <v>10449050.400000002</v>
      </c>
      <c r="J101" s="5">
        <f t="shared" si="92"/>
        <v>11735974.920000002</v>
      </c>
      <c r="K101" s="5">
        <f t="shared" si="92"/>
        <v>13326478.430000003</v>
      </c>
      <c r="L101" s="5">
        <f t="shared" si="91"/>
        <v>12023430.3</v>
      </c>
      <c r="M101" s="5">
        <f t="shared" si="91"/>
        <v>12906038.69</v>
      </c>
      <c r="N101" s="5">
        <f t="shared" si="91"/>
        <v>13004361.01</v>
      </c>
      <c r="O101" s="5">
        <f t="shared" si="91"/>
        <v>148811044.54999998</v>
      </c>
    </row>
    <row r="102" spans="1:15" ht="15.75">
      <c r="A102" s="27" t="s">
        <v>25</v>
      </c>
      <c r="B102" s="28" t="s">
        <v>8</v>
      </c>
      <c r="C102" s="3">
        <f aca="true" t="shared" si="93" ref="C102:O102">SUM(C101/C99/C191)</f>
        <v>101.37455141022403</v>
      </c>
      <c r="D102" s="3">
        <f t="shared" si="93"/>
        <v>89.46386420461532</v>
      </c>
      <c r="E102" s="3">
        <f t="shared" si="93"/>
        <v>96.28763271212762</v>
      </c>
      <c r="F102" s="3">
        <f t="shared" si="93"/>
        <v>81.77703108167158</v>
      </c>
      <c r="G102" s="3">
        <f t="shared" si="93"/>
        <v>83.74234918276375</v>
      </c>
      <c r="H102" s="3">
        <f t="shared" si="93"/>
        <v>69.57534130321997</v>
      </c>
      <c r="I102" s="3">
        <f t="shared" si="93"/>
        <v>71.27640979815689</v>
      </c>
      <c r="J102" s="3">
        <f t="shared" si="93"/>
        <v>89.82896730145124</v>
      </c>
      <c r="K102" s="3">
        <f t="shared" si="93"/>
        <v>92.17118374093954</v>
      </c>
      <c r="L102" s="3">
        <f t="shared" si="93"/>
        <v>86.07172004844031</v>
      </c>
      <c r="M102" s="3">
        <f t="shared" si="93"/>
        <v>89.26325658440769</v>
      </c>
      <c r="N102" s="3">
        <f t="shared" si="93"/>
        <v>94.46038359846008</v>
      </c>
      <c r="O102" s="3">
        <f t="shared" si="93"/>
        <v>86.98225118025218</v>
      </c>
    </row>
    <row r="103" spans="1:15" ht="15.75">
      <c r="A103" s="27" t="s">
        <v>25</v>
      </c>
      <c r="B103" s="28" t="s">
        <v>9</v>
      </c>
      <c r="C103" s="6">
        <f aca="true" t="shared" si="94" ref="C103:O103">SUM(C101/C100)</f>
        <v>0.05863171907982786</v>
      </c>
      <c r="D103" s="6">
        <f t="shared" si="94"/>
        <v>0.05819958193915583</v>
      </c>
      <c r="E103" s="6">
        <f>SUM(E101/E100)</f>
        <v>0.05971924187638487</v>
      </c>
      <c r="F103" s="6">
        <f>SUM(F101/F100)</f>
        <v>0.06007850719805675</v>
      </c>
      <c r="G103" s="6">
        <f t="shared" si="94"/>
        <v>0.06134362448305598</v>
      </c>
      <c r="H103" s="6">
        <f t="shared" si="94"/>
        <v>0.060115852372064155</v>
      </c>
      <c r="I103" s="6">
        <f t="shared" si="94"/>
        <v>0.0593612522418786</v>
      </c>
      <c r="J103" s="6">
        <f t="shared" si="94"/>
        <v>0.06004828126676035</v>
      </c>
      <c r="K103" s="6">
        <f t="shared" si="94"/>
        <v>0.05941974684006474</v>
      </c>
      <c r="L103" s="6">
        <f t="shared" si="94"/>
        <v>0.06185583348841179</v>
      </c>
      <c r="M103" s="6">
        <f t="shared" si="94"/>
        <v>0.060057579833347814</v>
      </c>
      <c r="N103" s="6">
        <f t="shared" si="94"/>
        <v>0.06038503142042055</v>
      </c>
      <c r="O103" s="6">
        <f t="shared" si="94"/>
        <v>0.05987971532138776</v>
      </c>
    </row>
    <row r="104" spans="2:15" ht="15.75">
      <c r="B104" s="29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</row>
    <row r="105" spans="1:15" ht="15.75">
      <c r="A105" s="27" t="s">
        <v>25</v>
      </c>
      <c r="B105" s="30" t="s">
        <v>38</v>
      </c>
      <c r="C105" s="35">
        <v>1329</v>
      </c>
      <c r="D105" s="35">
        <v>1336</v>
      </c>
      <c r="E105" s="35">
        <v>1351</v>
      </c>
      <c r="F105" s="35">
        <v>1394</v>
      </c>
      <c r="G105" s="45">
        <v>1441</v>
      </c>
      <c r="H105" s="45">
        <v>1466</v>
      </c>
      <c r="I105" s="45">
        <v>1506</v>
      </c>
      <c r="J105" s="45">
        <v>1530</v>
      </c>
      <c r="K105" s="45">
        <v>1555</v>
      </c>
      <c r="L105" s="45">
        <v>1581</v>
      </c>
      <c r="M105" s="45">
        <v>1588</v>
      </c>
      <c r="N105" s="35">
        <v>1598</v>
      </c>
      <c r="O105" s="32">
        <f>SUM(C105:N105)</f>
        <v>17675</v>
      </c>
    </row>
    <row r="106" spans="1:15" ht="15.75">
      <c r="A106" s="27" t="s">
        <v>25</v>
      </c>
      <c r="B106" s="25" t="s">
        <v>7</v>
      </c>
      <c r="C106" s="36">
        <v>57339476.31</v>
      </c>
      <c r="D106" s="36">
        <v>49998626.22</v>
      </c>
      <c r="E106" s="36">
        <v>52519490</v>
      </c>
      <c r="F106" s="36">
        <v>47019264.99</v>
      </c>
      <c r="G106" s="33">
        <v>47748846.69</v>
      </c>
      <c r="H106" s="33">
        <v>42983453.4</v>
      </c>
      <c r="I106" s="33">
        <v>45217761.71</v>
      </c>
      <c r="J106" s="33">
        <v>52615630.75</v>
      </c>
      <c r="K106" s="33">
        <v>59926858.87</v>
      </c>
      <c r="L106" s="33">
        <v>51040497.11</v>
      </c>
      <c r="M106" s="33">
        <v>57372025.88</v>
      </c>
      <c r="N106" s="36">
        <v>57924896.69</v>
      </c>
      <c r="O106" s="21">
        <f>SUM(C106:N106)</f>
        <v>621706828.6200001</v>
      </c>
    </row>
    <row r="107" spans="1:15" ht="15.75">
      <c r="A107" s="27" t="s">
        <v>25</v>
      </c>
      <c r="B107" s="25" t="s">
        <v>0</v>
      </c>
      <c r="C107" s="36">
        <v>4632348.77</v>
      </c>
      <c r="D107" s="36">
        <v>3957960.33</v>
      </c>
      <c r="E107" s="36">
        <v>4165493.63</v>
      </c>
      <c r="F107" s="36">
        <v>3800094.06</v>
      </c>
      <c r="G107" s="33">
        <v>3833191.83</v>
      </c>
      <c r="H107" s="33">
        <v>3587418.86</v>
      </c>
      <c r="I107" s="33">
        <v>3840049.03</v>
      </c>
      <c r="J107" s="33">
        <v>4353803.39</v>
      </c>
      <c r="K107" s="33">
        <v>5044669.75</v>
      </c>
      <c r="L107" s="33">
        <v>4403646.44</v>
      </c>
      <c r="M107" s="33">
        <v>4865043.24</v>
      </c>
      <c r="N107" s="36">
        <v>4867814.79</v>
      </c>
      <c r="O107" s="21">
        <f>SUM(C107:N107)</f>
        <v>51351534.120000005</v>
      </c>
    </row>
    <row r="108" spans="1:15" ht="15.75">
      <c r="A108" s="27" t="s">
        <v>25</v>
      </c>
      <c r="B108" s="28" t="s">
        <v>8</v>
      </c>
      <c r="C108" s="36">
        <v>112.43837884414671</v>
      </c>
      <c r="D108" s="36">
        <v>95.56597281243963</v>
      </c>
      <c r="E108" s="36">
        <v>102.77556452010855</v>
      </c>
      <c r="F108" s="36">
        <v>88.0861944045911</v>
      </c>
      <c r="G108" s="33">
        <v>88.66971616932686</v>
      </c>
      <c r="H108" s="33">
        <v>80.02498202515774</v>
      </c>
      <c r="I108" s="33">
        <v>82.25268881463394</v>
      </c>
      <c r="J108" s="33">
        <v>101.62939752567696</v>
      </c>
      <c r="K108" s="33">
        <v>104.65034228814439</v>
      </c>
      <c r="L108" s="33">
        <v>93.01742505799972</v>
      </c>
      <c r="M108" s="33">
        <v>98.82674981717723</v>
      </c>
      <c r="N108" s="36">
        <v>101.53973279098872</v>
      </c>
      <c r="O108" s="23">
        <f>SUM(O107/O105/O191)</f>
        <v>95.56974264870097</v>
      </c>
    </row>
    <row r="109" spans="1:15" ht="15.75">
      <c r="A109" s="27" t="s">
        <v>25</v>
      </c>
      <c r="B109" s="28" t="s">
        <v>9</v>
      </c>
      <c r="C109" s="37">
        <v>0.08078812483315476</v>
      </c>
      <c r="D109" s="37">
        <v>0.07916138160645646</v>
      </c>
      <c r="E109" s="37">
        <v>0.07931329169418819</v>
      </c>
      <c r="F109" s="37">
        <v>0.08081993754705014</v>
      </c>
      <c r="G109" s="46">
        <v>0.08027820765779423</v>
      </c>
      <c r="H109" s="46">
        <v>0.08346046155518998</v>
      </c>
      <c r="I109" s="46">
        <v>0.08492346557593462</v>
      </c>
      <c r="J109" s="46">
        <v>0.08274733815673206</v>
      </c>
      <c r="K109" s="46">
        <v>0.08418044671661264</v>
      </c>
      <c r="L109" s="46">
        <v>0.08627749903198387</v>
      </c>
      <c r="M109" s="46">
        <v>0.08479817760271846</v>
      </c>
      <c r="N109" s="37">
        <v>0.0840366589870909</v>
      </c>
      <c r="O109" s="6">
        <f>SUM(O107/O106)</f>
        <v>0.08259766783322096</v>
      </c>
    </row>
    <row r="110" spans="2:15" ht="15.75">
      <c r="B110" s="29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1"/>
    </row>
    <row r="111" spans="1:15" ht="15.75">
      <c r="A111" s="27" t="s">
        <v>25</v>
      </c>
      <c r="B111" s="30" t="s">
        <v>10</v>
      </c>
      <c r="C111" s="35">
        <v>759</v>
      </c>
      <c r="D111" s="35">
        <v>747</v>
      </c>
      <c r="E111" s="35">
        <v>722</v>
      </c>
      <c r="F111" s="35">
        <v>695</v>
      </c>
      <c r="G111" s="45">
        <v>660</v>
      </c>
      <c r="H111" s="45">
        <v>646</v>
      </c>
      <c r="I111" s="45">
        <v>640</v>
      </c>
      <c r="J111" s="45">
        <v>574</v>
      </c>
      <c r="K111" s="45">
        <v>560</v>
      </c>
      <c r="L111" s="45">
        <v>554</v>
      </c>
      <c r="M111" s="45">
        <v>554</v>
      </c>
      <c r="N111" s="35">
        <v>535</v>
      </c>
      <c r="O111" s="2">
        <f>SUM(C111:N111)</f>
        <v>7646</v>
      </c>
    </row>
    <row r="112" spans="1:15" ht="15.75">
      <c r="A112" s="27" t="s">
        <v>25</v>
      </c>
      <c r="B112" s="28" t="s">
        <v>7</v>
      </c>
      <c r="C112" s="36">
        <v>24107560.15</v>
      </c>
      <c r="D112" s="36">
        <v>21815384.8</v>
      </c>
      <c r="E112" s="36">
        <v>21526163</v>
      </c>
      <c r="F112" s="36">
        <v>18148992.2</v>
      </c>
      <c r="G112" s="33">
        <v>17408774.05</v>
      </c>
      <c r="H112" s="33">
        <v>14241781.9</v>
      </c>
      <c r="I112" s="33">
        <v>14779037.7</v>
      </c>
      <c r="J112" s="33">
        <v>15379141.9</v>
      </c>
      <c r="K112" s="33">
        <v>17838050.55</v>
      </c>
      <c r="L112" s="33">
        <v>15245454.7</v>
      </c>
      <c r="M112" s="33">
        <v>16641909.05</v>
      </c>
      <c r="N112" s="36">
        <v>15897996.25</v>
      </c>
      <c r="O112" s="3">
        <f>SUM(C112:N112)</f>
        <v>213030246.25000003</v>
      </c>
    </row>
    <row r="113" spans="1:15" ht="15.75">
      <c r="A113" s="27" t="s">
        <v>25</v>
      </c>
      <c r="B113" s="28" t="s">
        <v>0</v>
      </c>
      <c r="C113" s="36">
        <v>1589424.06</v>
      </c>
      <c r="D113" s="36">
        <v>1468077.77</v>
      </c>
      <c r="E113" s="36">
        <v>1448196.89</v>
      </c>
      <c r="F113" s="36">
        <v>1261923.37</v>
      </c>
      <c r="G113" s="33">
        <v>1168875.06</v>
      </c>
      <c r="H113" s="33">
        <v>939710.57</v>
      </c>
      <c r="I113" s="33">
        <v>962741.26</v>
      </c>
      <c r="J113" s="33">
        <v>1018499.85</v>
      </c>
      <c r="K113" s="33">
        <v>1152804.67</v>
      </c>
      <c r="L113" s="33">
        <v>1020219.63</v>
      </c>
      <c r="M113" s="33">
        <v>1106710.71</v>
      </c>
      <c r="N113" s="36">
        <v>1039887.44</v>
      </c>
      <c r="O113" s="3">
        <f>SUM(C113:N113)</f>
        <v>14177071.28</v>
      </c>
    </row>
    <row r="114" spans="1:15" ht="15.75">
      <c r="A114" s="27" t="s">
        <v>25</v>
      </c>
      <c r="B114" s="28" t="s">
        <v>8</v>
      </c>
      <c r="C114" s="36">
        <v>67.55170470483233</v>
      </c>
      <c r="D114" s="36">
        <v>63.39671675951116</v>
      </c>
      <c r="E114" s="36">
        <v>66.86042890120036</v>
      </c>
      <c r="F114" s="36">
        <v>58.67113010815836</v>
      </c>
      <c r="G114" s="33">
        <v>59.03409393939394</v>
      </c>
      <c r="H114" s="33">
        <v>47.5706474638048</v>
      </c>
      <c r="I114" s="33">
        <v>48.525265120967745</v>
      </c>
      <c r="J114" s="33">
        <v>63.37107080637133</v>
      </c>
      <c r="K114" s="33">
        <v>66.40579896313363</v>
      </c>
      <c r="L114" s="33">
        <v>61.49894288795268</v>
      </c>
      <c r="M114" s="33">
        <v>64.44105683009201</v>
      </c>
      <c r="N114" s="36">
        <v>64.79049470404985</v>
      </c>
      <c r="O114" s="3">
        <f>SUM(O113/O111/O191)</f>
        <v>60.992810482261106</v>
      </c>
    </row>
    <row r="115" spans="1:15" ht="15.75">
      <c r="A115" s="27" t="s">
        <v>25</v>
      </c>
      <c r="B115" s="28" t="s">
        <v>9</v>
      </c>
      <c r="C115" s="37">
        <v>0.06593052345863377</v>
      </c>
      <c r="D115" s="37">
        <v>0.06729552485363449</v>
      </c>
      <c r="E115" s="37">
        <v>0.06727612765916526</v>
      </c>
      <c r="F115" s="37">
        <v>0.06953131921011019</v>
      </c>
      <c r="G115" s="46">
        <v>0.06714287040792515</v>
      </c>
      <c r="H115" s="46">
        <v>0.065982654178969</v>
      </c>
      <c r="I115" s="46">
        <v>0.06514235091233309</v>
      </c>
      <c r="J115" s="46">
        <v>0.06622605192296196</v>
      </c>
      <c r="K115" s="46">
        <v>0.06462615781745276</v>
      </c>
      <c r="L115" s="46">
        <v>0.06691959341822715</v>
      </c>
      <c r="M115" s="46">
        <v>0.06650142761115499</v>
      </c>
      <c r="N115" s="37">
        <v>0.06540996888208474</v>
      </c>
      <c r="O115" s="6">
        <f>SUM(O113/O112)</f>
        <v>0.06654956997685016</v>
      </c>
    </row>
    <row r="116" spans="2:15" ht="15.75">
      <c r="B116" s="29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1"/>
    </row>
    <row r="117" spans="1:15" ht="15.75">
      <c r="A117" s="27" t="s">
        <v>25</v>
      </c>
      <c r="B117" s="30" t="s">
        <v>11</v>
      </c>
      <c r="C117" s="35">
        <v>10</v>
      </c>
      <c r="D117" s="35">
        <v>10</v>
      </c>
      <c r="E117" s="35">
        <v>10</v>
      </c>
      <c r="F117" s="35">
        <v>10</v>
      </c>
      <c r="G117" s="45">
        <v>10</v>
      </c>
      <c r="H117" s="45">
        <v>10</v>
      </c>
      <c r="I117" s="45">
        <v>10</v>
      </c>
      <c r="J117" s="45">
        <v>10</v>
      </c>
      <c r="K117" s="45">
        <v>10</v>
      </c>
      <c r="L117" s="45">
        <v>10</v>
      </c>
      <c r="M117" s="45">
        <v>10</v>
      </c>
      <c r="N117" s="35">
        <v>10</v>
      </c>
      <c r="O117" s="2">
        <f>SUM(C117:N117)</f>
        <v>120</v>
      </c>
    </row>
    <row r="118" spans="1:15" ht="15.75">
      <c r="A118" s="27" t="s">
        <v>25</v>
      </c>
      <c r="B118" s="28" t="s">
        <v>7</v>
      </c>
      <c r="C118" s="36">
        <v>461491.9</v>
      </c>
      <c r="D118" s="36">
        <v>397472.3</v>
      </c>
      <c r="E118" s="36">
        <v>488011.8</v>
      </c>
      <c r="F118" s="36">
        <v>410404.8</v>
      </c>
      <c r="G118" s="33">
        <v>488160.7</v>
      </c>
      <c r="H118" s="33">
        <v>555333.4</v>
      </c>
      <c r="I118" s="33">
        <v>320610.7</v>
      </c>
      <c r="J118" s="33">
        <v>354196.6</v>
      </c>
      <c r="K118" s="33">
        <v>469832.1</v>
      </c>
      <c r="L118" s="33">
        <v>397355.9</v>
      </c>
      <c r="M118" s="33">
        <v>449527.8</v>
      </c>
      <c r="N118" s="36">
        <v>493241.6</v>
      </c>
      <c r="O118" s="3">
        <f>SUM(C118:N118)</f>
        <v>5285639.6</v>
      </c>
    </row>
    <row r="119" spans="1:17" ht="15.75">
      <c r="A119" s="27" t="s">
        <v>25</v>
      </c>
      <c r="B119" s="28" t="s">
        <v>0</v>
      </c>
      <c r="C119" s="36">
        <v>33552.38</v>
      </c>
      <c r="D119" s="36">
        <v>25606.07</v>
      </c>
      <c r="E119" s="36">
        <v>23008.74</v>
      </c>
      <c r="F119" s="36">
        <v>31388.07</v>
      </c>
      <c r="G119" s="33">
        <v>36869.19</v>
      </c>
      <c r="H119" s="33">
        <v>32450.53</v>
      </c>
      <c r="I119" s="33">
        <v>29712.45</v>
      </c>
      <c r="J119" s="33">
        <v>25826.7</v>
      </c>
      <c r="K119" s="33">
        <v>25671.63</v>
      </c>
      <c r="L119" s="33">
        <v>25984.79</v>
      </c>
      <c r="M119" s="33">
        <v>23819.87</v>
      </c>
      <c r="N119" s="36">
        <v>29896.24</v>
      </c>
      <c r="O119" s="3">
        <f>SUM(C119:N119)</f>
        <v>343786.66</v>
      </c>
      <c r="Q119" s="47" t="s">
        <v>29</v>
      </c>
    </row>
    <row r="120" spans="1:15" ht="15.75">
      <c r="A120" s="27" t="s">
        <v>25</v>
      </c>
      <c r="B120" s="28" t="s">
        <v>8</v>
      </c>
      <c r="C120" s="36">
        <v>108.23348387096772</v>
      </c>
      <c r="D120" s="36">
        <v>82.60022580645162</v>
      </c>
      <c r="E120" s="36">
        <v>76.6958</v>
      </c>
      <c r="F120" s="36">
        <v>101.42403571428571</v>
      </c>
      <c r="G120" s="33">
        <v>122.8973</v>
      </c>
      <c r="H120" s="33">
        <v>106.12049397590363</v>
      </c>
      <c r="I120" s="33">
        <v>95.84661290322582</v>
      </c>
      <c r="J120" s="33">
        <v>92.23821428571429</v>
      </c>
      <c r="K120" s="33">
        <v>82.81170967741934</v>
      </c>
      <c r="L120" s="33">
        <v>86.77666419294991</v>
      </c>
      <c r="M120" s="33">
        <v>76.83829032258065</v>
      </c>
      <c r="N120" s="36">
        <v>99.65413333333333</v>
      </c>
      <c r="O120" s="3">
        <f>SUM(O119/O117/O191)</f>
        <v>94.23976425438596</v>
      </c>
    </row>
    <row r="121" spans="1:15" ht="15.75">
      <c r="A121" s="27" t="s">
        <v>25</v>
      </c>
      <c r="B121" s="28" t="s">
        <v>9</v>
      </c>
      <c r="C121" s="37">
        <v>0.07270415797113663</v>
      </c>
      <c r="D121" s="37">
        <v>0.06442227546422732</v>
      </c>
      <c r="E121" s="37">
        <v>0.047147917324949926</v>
      </c>
      <c r="F121" s="37">
        <v>0.07648075753499958</v>
      </c>
      <c r="G121" s="46">
        <v>0.07552674764683023</v>
      </c>
      <c r="H121" s="46">
        <v>0.05843432071616798</v>
      </c>
      <c r="I121" s="46">
        <v>0.09267454267745899</v>
      </c>
      <c r="J121" s="46">
        <v>0.07291628434603833</v>
      </c>
      <c r="K121" s="46">
        <v>0.05464000863287119</v>
      </c>
      <c r="L121" s="46">
        <v>0.0653942473233693</v>
      </c>
      <c r="M121" s="46">
        <v>0.052988647198237794</v>
      </c>
      <c r="N121" s="37">
        <v>0.06061175699697673</v>
      </c>
      <c r="O121" s="6">
        <f>SUM(O119/O118)</f>
        <v>0.06504163848023237</v>
      </c>
    </row>
    <row r="122" spans="2:15" ht="15.75">
      <c r="B122" s="29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1"/>
    </row>
    <row r="123" spans="1:15" ht="15.75">
      <c r="A123" s="27" t="s">
        <v>25</v>
      </c>
      <c r="B123" s="30" t="s">
        <v>12</v>
      </c>
      <c r="C123" s="35">
        <v>945</v>
      </c>
      <c r="D123" s="35">
        <v>938</v>
      </c>
      <c r="E123" s="35">
        <v>937</v>
      </c>
      <c r="F123" s="35">
        <v>932</v>
      </c>
      <c r="G123" s="45">
        <v>925</v>
      </c>
      <c r="H123" s="45">
        <v>915</v>
      </c>
      <c r="I123" s="45">
        <v>912</v>
      </c>
      <c r="J123" s="45">
        <v>906</v>
      </c>
      <c r="K123" s="45">
        <v>895</v>
      </c>
      <c r="L123" s="45">
        <v>887</v>
      </c>
      <c r="M123" s="45">
        <v>885</v>
      </c>
      <c r="N123" s="35">
        <v>864</v>
      </c>
      <c r="O123" s="2">
        <f>SUM(C123:N123)</f>
        <v>10941</v>
      </c>
    </row>
    <row r="124" spans="1:15" ht="15.75">
      <c r="A124" s="27" t="s">
        <v>25</v>
      </c>
      <c r="B124" s="28" t="s">
        <v>7</v>
      </c>
      <c r="C124" s="36">
        <v>53903918.25</v>
      </c>
      <c r="D124" s="36">
        <v>47564322</v>
      </c>
      <c r="E124" s="36">
        <v>47898889.75</v>
      </c>
      <c r="F124" s="36">
        <v>41386489.75</v>
      </c>
      <c r="G124" s="33">
        <v>39492573.78</v>
      </c>
      <c r="H124" s="33">
        <v>33170775.5</v>
      </c>
      <c r="I124" s="33">
        <v>36523055.31</v>
      </c>
      <c r="J124" s="33">
        <v>39831935</v>
      </c>
      <c r="K124" s="33">
        <v>44516843.96</v>
      </c>
      <c r="L124" s="33">
        <v>38944169.75</v>
      </c>
      <c r="M124" s="33">
        <v>43077272.75</v>
      </c>
      <c r="N124" s="36">
        <v>44552687.75</v>
      </c>
      <c r="O124" s="3">
        <f>SUM(C124:N124)</f>
        <v>510862933.55</v>
      </c>
    </row>
    <row r="125" spans="1:15" ht="15.75">
      <c r="A125" s="27" t="s">
        <v>25</v>
      </c>
      <c r="B125" s="28" t="s">
        <v>0</v>
      </c>
      <c r="C125" s="36">
        <v>2775816.13</v>
      </c>
      <c r="D125" s="36">
        <v>2355767.98</v>
      </c>
      <c r="E125" s="36">
        <v>2320956.07</v>
      </c>
      <c r="F125" s="36">
        <v>1970990.45</v>
      </c>
      <c r="G125" s="33">
        <v>1951134.97</v>
      </c>
      <c r="H125" s="33">
        <v>1491084.81</v>
      </c>
      <c r="I125" s="33">
        <v>1689927.15</v>
      </c>
      <c r="J125" s="33">
        <v>1896064.01</v>
      </c>
      <c r="K125" s="33">
        <v>2166234.34</v>
      </c>
      <c r="L125" s="33">
        <v>1843547.16</v>
      </c>
      <c r="M125" s="33">
        <v>2012339.16</v>
      </c>
      <c r="N125" s="36">
        <v>2258714.35</v>
      </c>
      <c r="O125" s="3">
        <f>SUM(C125:N125)</f>
        <v>24732576.580000002</v>
      </c>
    </row>
    <row r="126" spans="1:15" ht="15.75">
      <c r="A126" s="27" t="s">
        <v>25</v>
      </c>
      <c r="B126" s="28" t="s">
        <v>8</v>
      </c>
      <c r="C126" s="36">
        <v>94.75392148830859</v>
      </c>
      <c r="D126" s="36">
        <v>81.01547492949996</v>
      </c>
      <c r="E126" s="36">
        <v>82.56691817858415</v>
      </c>
      <c r="F126" s="36">
        <v>68.33526493752007</v>
      </c>
      <c r="G126" s="33">
        <v>70.31117009009009</v>
      </c>
      <c r="H126" s="33">
        <v>53.29159521458198</v>
      </c>
      <c r="I126" s="33">
        <v>59.77388051782682</v>
      </c>
      <c r="J126" s="33">
        <v>74.74235296436456</v>
      </c>
      <c r="K126" s="33">
        <v>78.07656658857451</v>
      </c>
      <c r="L126" s="33">
        <v>69.40877377414016</v>
      </c>
      <c r="M126" s="33">
        <v>73.34934062329141</v>
      </c>
      <c r="N126" s="36">
        <v>87.1417573302469</v>
      </c>
      <c r="O126" s="3">
        <f>SUM(O125/O123/O191)</f>
        <v>74.35989379639118</v>
      </c>
    </row>
    <row r="127" spans="1:15" ht="15.75">
      <c r="A127" s="27" t="s">
        <v>25</v>
      </c>
      <c r="B127" s="28" t="s">
        <v>9</v>
      </c>
      <c r="C127" s="37">
        <v>0.05149562814944349</v>
      </c>
      <c r="D127" s="37">
        <v>0.04952804709378597</v>
      </c>
      <c r="E127" s="37">
        <v>0.048455320825051065</v>
      </c>
      <c r="F127" s="37">
        <v>0.04762400633409602</v>
      </c>
      <c r="G127" s="46">
        <v>0.04940511046125087</v>
      </c>
      <c r="H127" s="46">
        <v>0.04495176213169933</v>
      </c>
      <c r="I127" s="46">
        <v>0.046270147326291686</v>
      </c>
      <c r="J127" s="46">
        <v>0.04760160434083857</v>
      </c>
      <c r="K127" s="46">
        <v>0.04866100440423046</v>
      </c>
      <c r="L127" s="46">
        <v>0.04733820676713746</v>
      </c>
      <c r="M127" s="46">
        <v>0.04671463701239072</v>
      </c>
      <c r="N127" s="37">
        <v>0.050697600168914614</v>
      </c>
      <c r="O127" s="6">
        <f>SUM(O125/O124)</f>
        <v>0.0484133315528153</v>
      </c>
    </row>
    <row r="128" spans="2:15" ht="15.75">
      <c r="B128" s="29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1"/>
    </row>
    <row r="129" spans="1:15" ht="15" customHeight="1">
      <c r="A129" s="27" t="s">
        <v>25</v>
      </c>
      <c r="B129" s="30" t="s">
        <v>13</v>
      </c>
      <c r="C129" s="35">
        <v>82</v>
      </c>
      <c r="D129" s="35">
        <v>81</v>
      </c>
      <c r="E129" s="35">
        <v>80</v>
      </c>
      <c r="F129" s="35">
        <v>87</v>
      </c>
      <c r="G129" s="45">
        <v>88</v>
      </c>
      <c r="H129" s="45">
        <v>90</v>
      </c>
      <c r="I129" s="45">
        <v>92</v>
      </c>
      <c r="J129" s="45">
        <v>90</v>
      </c>
      <c r="K129" s="45">
        <v>87</v>
      </c>
      <c r="L129" s="45">
        <v>85</v>
      </c>
      <c r="M129" s="45">
        <v>84</v>
      </c>
      <c r="N129" s="35">
        <v>80</v>
      </c>
      <c r="O129" s="2">
        <f>SUM(C129:N129)</f>
        <v>1026</v>
      </c>
    </row>
    <row r="130" spans="1:15" ht="15" customHeight="1">
      <c r="A130" s="27" t="s">
        <v>25</v>
      </c>
      <c r="B130" s="28" t="s">
        <v>7</v>
      </c>
      <c r="C130" s="36">
        <v>5823427</v>
      </c>
      <c r="D130" s="36">
        <v>4948796.5</v>
      </c>
      <c r="E130" s="36">
        <v>5374267</v>
      </c>
      <c r="F130" s="36">
        <v>4692150</v>
      </c>
      <c r="G130" s="33">
        <v>4641186.5</v>
      </c>
      <c r="H130" s="33">
        <v>3716937</v>
      </c>
      <c r="I130" s="33">
        <v>3923608.5</v>
      </c>
      <c r="J130" s="33">
        <v>4083983</v>
      </c>
      <c r="K130" s="33">
        <v>5056986</v>
      </c>
      <c r="L130" s="33">
        <v>4572821.5</v>
      </c>
      <c r="M130" s="33">
        <v>4463229</v>
      </c>
      <c r="N130" s="36">
        <v>4681247</v>
      </c>
      <c r="O130" s="3">
        <f>SUM(C130:N130)</f>
        <v>55978639</v>
      </c>
    </row>
    <row r="131" spans="1:15" ht="15" customHeight="1">
      <c r="A131" s="27" t="s">
        <v>25</v>
      </c>
      <c r="B131" s="28" t="s">
        <v>0</v>
      </c>
      <c r="C131" s="36">
        <v>321933.1</v>
      </c>
      <c r="D131" s="36">
        <v>313247.53</v>
      </c>
      <c r="E131" s="36">
        <v>298153.52</v>
      </c>
      <c r="F131" s="36">
        <v>281062.01</v>
      </c>
      <c r="G131" s="33">
        <v>266236.48</v>
      </c>
      <c r="H131" s="33">
        <v>243087.52</v>
      </c>
      <c r="I131" s="33">
        <v>203701.46</v>
      </c>
      <c r="J131" s="33">
        <v>251714.58</v>
      </c>
      <c r="K131" s="33">
        <v>273018.9</v>
      </c>
      <c r="L131" s="33">
        <v>245533.16</v>
      </c>
      <c r="M131" s="33">
        <v>247972.02</v>
      </c>
      <c r="N131" s="36">
        <v>216775.69</v>
      </c>
      <c r="O131" s="3">
        <f>SUM(C131:N131)</f>
        <v>3162435.97</v>
      </c>
    </row>
    <row r="132" spans="1:15" ht="15" customHeight="1">
      <c r="A132" s="27" t="s">
        <v>25</v>
      </c>
      <c r="B132" s="28" t="s">
        <v>8</v>
      </c>
      <c r="C132" s="36">
        <v>126.64559402045634</v>
      </c>
      <c r="D132" s="36">
        <v>124.75011150935883</v>
      </c>
      <c r="E132" s="36">
        <v>124.23063333333333</v>
      </c>
      <c r="F132" s="36">
        <v>104.3900654859645</v>
      </c>
      <c r="G132" s="33">
        <v>100.84715151515151</v>
      </c>
      <c r="H132" s="33">
        <v>88.32784241728821</v>
      </c>
      <c r="I132" s="33">
        <v>71.42407433380085</v>
      </c>
      <c r="J132" s="33">
        <v>99.88673809523809</v>
      </c>
      <c r="K132" s="33">
        <v>101.23058954393771</v>
      </c>
      <c r="L132" s="33">
        <v>96.4661547528102</v>
      </c>
      <c r="M132" s="33">
        <v>95.22735023041476</v>
      </c>
      <c r="N132" s="36">
        <v>90.32320416666667</v>
      </c>
      <c r="O132" s="3">
        <f>SUM(O131/O129/O191)</f>
        <v>101.39132457422798</v>
      </c>
    </row>
    <row r="133" spans="1:15" ht="15" customHeight="1">
      <c r="A133" s="27" t="s">
        <v>25</v>
      </c>
      <c r="B133" s="28" t="s">
        <v>9</v>
      </c>
      <c r="C133" s="37">
        <v>0.05528241360284933</v>
      </c>
      <c r="D133" s="37">
        <v>0.06329771895045594</v>
      </c>
      <c r="E133" s="37">
        <v>0.05547798797491826</v>
      </c>
      <c r="F133" s="37">
        <v>0.05990047419626397</v>
      </c>
      <c r="G133" s="46">
        <v>0.05736388313634885</v>
      </c>
      <c r="H133" s="46">
        <v>0.06539995700761138</v>
      </c>
      <c r="I133" s="46">
        <v>0.051916866833171545</v>
      </c>
      <c r="J133" s="46">
        <v>0.06163458075119313</v>
      </c>
      <c r="K133" s="46">
        <v>0.05398846269299539</v>
      </c>
      <c r="L133" s="46">
        <v>0.05369401801491705</v>
      </c>
      <c r="M133" s="46">
        <v>0.0555588834899576</v>
      </c>
      <c r="N133" s="37">
        <v>0.046307253174207655</v>
      </c>
      <c r="O133" s="6">
        <f>SUM(O131/O130)</f>
        <v>0.05649362018251284</v>
      </c>
    </row>
    <row r="134" spans="2:15" ht="15.75">
      <c r="B134" s="29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"/>
    </row>
    <row r="135" spans="1:15" ht="15.75">
      <c r="A135" s="27" t="s">
        <v>25</v>
      </c>
      <c r="B135" s="30" t="s">
        <v>14</v>
      </c>
      <c r="C135" s="35">
        <v>847</v>
      </c>
      <c r="D135" s="35">
        <v>855</v>
      </c>
      <c r="E135" s="35">
        <v>872</v>
      </c>
      <c r="F135" s="35">
        <v>875</v>
      </c>
      <c r="G135" s="45">
        <v>868</v>
      </c>
      <c r="H135" s="45">
        <v>863</v>
      </c>
      <c r="I135" s="45">
        <v>856</v>
      </c>
      <c r="J135" s="45">
        <v>872</v>
      </c>
      <c r="K135" s="45">
        <v>875</v>
      </c>
      <c r="L135" s="45">
        <v>871</v>
      </c>
      <c r="M135" s="45">
        <v>870</v>
      </c>
      <c r="N135" s="35">
        <v>862</v>
      </c>
      <c r="O135" s="2">
        <f>SUM(C135:N135)</f>
        <v>10386</v>
      </c>
    </row>
    <row r="136" spans="1:15" ht="15.75">
      <c r="A136" s="27" t="s">
        <v>25</v>
      </c>
      <c r="B136" s="28" t="s">
        <v>7</v>
      </c>
      <c r="C136" s="36">
        <v>74383142</v>
      </c>
      <c r="D136" s="36">
        <v>66640935</v>
      </c>
      <c r="E136" s="36">
        <v>68202822</v>
      </c>
      <c r="F136" s="36">
        <v>58636956</v>
      </c>
      <c r="G136" s="33">
        <v>56779643</v>
      </c>
      <c r="H136" s="33">
        <v>48121854</v>
      </c>
      <c r="I136" s="33">
        <v>51741749</v>
      </c>
      <c r="J136" s="33">
        <v>56383631</v>
      </c>
      <c r="K136" s="33">
        <v>66398020</v>
      </c>
      <c r="L136" s="33">
        <v>56797124</v>
      </c>
      <c r="M136" s="33">
        <v>63217767</v>
      </c>
      <c r="N136" s="36">
        <v>63474033</v>
      </c>
      <c r="O136" s="3">
        <f>SUM(C136:N136)</f>
        <v>730777676</v>
      </c>
    </row>
    <row r="137" spans="1:15" ht="15.75">
      <c r="A137" s="27" t="s">
        <v>25</v>
      </c>
      <c r="B137" s="28" t="s">
        <v>0</v>
      </c>
      <c r="C137" s="36">
        <v>3446141.96</v>
      </c>
      <c r="D137" s="36">
        <v>3164102.72</v>
      </c>
      <c r="E137" s="36">
        <v>3408602.17</v>
      </c>
      <c r="F137" s="36">
        <v>2875657.19</v>
      </c>
      <c r="G137" s="33">
        <v>2971413.6</v>
      </c>
      <c r="H137" s="33">
        <v>2464083.42</v>
      </c>
      <c r="I137" s="33">
        <v>2478864.43</v>
      </c>
      <c r="J137" s="33">
        <v>2715554.95</v>
      </c>
      <c r="K137" s="33">
        <v>3088294.63</v>
      </c>
      <c r="L137" s="33">
        <v>2910059.17</v>
      </c>
      <c r="M137" s="33">
        <v>3091264.01</v>
      </c>
      <c r="N137" s="36">
        <v>3131357.31</v>
      </c>
      <c r="O137" s="3">
        <f>SUM(C137:N137)</f>
        <v>35745395.559999995</v>
      </c>
    </row>
    <row r="138" spans="1:16" ht="15.75">
      <c r="A138" s="27" t="s">
        <v>25</v>
      </c>
      <c r="B138" s="28" t="s">
        <v>8</v>
      </c>
      <c r="C138" s="36">
        <v>131.24659938302167</v>
      </c>
      <c r="D138" s="36">
        <v>119.37757857008113</v>
      </c>
      <c r="E138" s="36">
        <v>130.29824808868503</v>
      </c>
      <c r="F138" s="36">
        <v>106.19530925170068</v>
      </c>
      <c r="G138" s="33">
        <v>114.1095852534562</v>
      </c>
      <c r="H138" s="33">
        <v>93.37316485940451</v>
      </c>
      <c r="I138" s="33">
        <v>93.4151503617727</v>
      </c>
      <c r="J138" s="33">
        <v>111.22030430865007</v>
      </c>
      <c r="K138" s="33">
        <v>113.8541799078341</v>
      </c>
      <c r="L138" s="33">
        <v>111.57513075410729</v>
      </c>
      <c r="M138" s="33">
        <v>114.61861364479051</v>
      </c>
      <c r="N138" s="36">
        <v>121.08883642691413</v>
      </c>
      <c r="O138" s="3">
        <f>SUM(O137/O135/O191)</f>
        <v>113.21349704055052</v>
      </c>
      <c r="P138" s="49"/>
    </row>
    <row r="139" spans="1:16" ht="15.75">
      <c r="A139" s="27" t="s">
        <v>25</v>
      </c>
      <c r="B139" s="28" t="s">
        <v>9</v>
      </c>
      <c r="C139" s="37">
        <v>0.04632961000760091</v>
      </c>
      <c r="D139" s="37">
        <v>0.04747986684160419</v>
      </c>
      <c r="E139" s="37">
        <v>0.05</v>
      </c>
      <c r="F139" s="37">
        <v>0.04904172020798624</v>
      </c>
      <c r="G139" s="46">
        <v>0.05233237553113886</v>
      </c>
      <c r="H139" s="46">
        <v>0.05120508075187627</v>
      </c>
      <c r="I139" s="46">
        <v>0.04790840042921626</v>
      </c>
      <c r="J139" s="46">
        <v>0.048162115526046906</v>
      </c>
      <c r="K139" s="46">
        <v>0.04651184824487237</v>
      </c>
      <c r="L139" s="46">
        <v>0.051236030366607996</v>
      </c>
      <c r="M139" s="46">
        <v>0.04889865866347352</v>
      </c>
      <c r="N139" s="37">
        <v>0.04933288719813975</v>
      </c>
      <c r="O139" s="6">
        <f>SUM(O137/O136)</f>
        <v>0.04891418653571458</v>
      </c>
      <c r="P139" s="49"/>
    </row>
    <row r="140" spans="2:15" ht="15.75">
      <c r="B140" s="29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1"/>
    </row>
    <row r="141" spans="1:15" ht="15.75">
      <c r="A141" s="27" t="s">
        <v>25</v>
      </c>
      <c r="B141" s="30" t="s">
        <v>43</v>
      </c>
      <c r="C141" s="35">
        <v>16</v>
      </c>
      <c r="D141" s="35">
        <v>16</v>
      </c>
      <c r="E141" s="35">
        <v>16</v>
      </c>
      <c r="F141" s="35">
        <v>16</v>
      </c>
      <c r="G141" s="45">
        <v>16</v>
      </c>
      <c r="H141" s="45">
        <v>16</v>
      </c>
      <c r="I141" s="45">
        <v>16</v>
      </c>
      <c r="J141" s="45">
        <v>16</v>
      </c>
      <c r="K141" s="45">
        <v>16</v>
      </c>
      <c r="L141" s="45">
        <v>16</v>
      </c>
      <c r="M141" s="45">
        <v>16</v>
      </c>
      <c r="N141" s="35">
        <v>16</v>
      </c>
      <c r="O141" s="2">
        <f>SUM(C141:N141)</f>
        <v>192</v>
      </c>
    </row>
    <row r="142" spans="1:15" ht="15.75">
      <c r="A142" s="27" t="s">
        <v>25</v>
      </c>
      <c r="B142" s="28" t="s">
        <v>7</v>
      </c>
      <c r="C142" s="36">
        <v>1296324</v>
      </c>
      <c r="D142" s="36">
        <v>1109560</v>
      </c>
      <c r="E142" s="36">
        <v>971404</v>
      </c>
      <c r="F142" s="36">
        <v>873548</v>
      </c>
      <c r="G142" s="33">
        <v>906924</v>
      </c>
      <c r="H142" s="33">
        <v>927546</v>
      </c>
      <c r="I142" s="33">
        <v>796216</v>
      </c>
      <c r="J142" s="33">
        <v>1015682</v>
      </c>
      <c r="K142" s="33">
        <v>1469808</v>
      </c>
      <c r="L142" s="33">
        <v>1342800</v>
      </c>
      <c r="M142" s="33">
        <v>1184932</v>
      </c>
      <c r="N142" s="36">
        <v>1394706</v>
      </c>
      <c r="O142" s="3">
        <f>SUM(C142:N142)</f>
        <v>13289450</v>
      </c>
    </row>
    <row r="143" spans="1:15" ht="15.75">
      <c r="A143" s="27" t="s">
        <v>25</v>
      </c>
      <c r="B143" s="28" t="s">
        <v>0</v>
      </c>
      <c r="C143" s="36">
        <v>100680</v>
      </c>
      <c r="D143" s="36">
        <v>60991</v>
      </c>
      <c r="E143" s="36">
        <v>74341</v>
      </c>
      <c r="F143" s="36">
        <v>65109</v>
      </c>
      <c r="G143" s="33">
        <v>83287</v>
      </c>
      <c r="H143" s="33">
        <v>61664</v>
      </c>
      <c r="I143" s="33">
        <v>16781</v>
      </c>
      <c r="J143" s="33">
        <v>57434</v>
      </c>
      <c r="K143" s="33">
        <v>63024</v>
      </c>
      <c r="L143" s="33">
        <v>65492</v>
      </c>
      <c r="M143" s="33">
        <v>64354</v>
      </c>
      <c r="N143" s="36">
        <v>49954</v>
      </c>
      <c r="O143" s="3">
        <f>SUM(C143:N143)</f>
        <v>763111</v>
      </c>
    </row>
    <row r="144" spans="1:15" ht="15.75">
      <c r="A144" s="27" t="s">
        <v>25</v>
      </c>
      <c r="B144" s="28" t="s">
        <v>8</v>
      </c>
      <c r="C144" s="36">
        <v>202.98387096774192</v>
      </c>
      <c r="D144" s="36">
        <v>122.96572580645162</v>
      </c>
      <c r="E144" s="36">
        <v>154.87708333333333</v>
      </c>
      <c r="F144" s="36">
        <v>131.49139030612244</v>
      </c>
      <c r="G144" s="33">
        <v>173.51458333333332</v>
      </c>
      <c r="H144" s="33">
        <v>126.0344234079174</v>
      </c>
      <c r="I144" s="33">
        <v>33.832661290322584</v>
      </c>
      <c r="J144" s="33">
        <v>128.20089285714286</v>
      </c>
      <c r="K144" s="33">
        <v>127.06451612903226</v>
      </c>
      <c r="L144" s="33">
        <v>136.69480519480518</v>
      </c>
      <c r="M144" s="33">
        <v>129.7459677419355</v>
      </c>
      <c r="N144" s="36">
        <v>104.07083333333334</v>
      </c>
      <c r="O144" s="12">
        <f>(O143/O191)/O141</f>
        <v>130.74133086622808</v>
      </c>
    </row>
    <row r="145" spans="1:15" ht="15.75">
      <c r="A145" s="27" t="s">
        <v>25</v>
      </c>
      <c r="B145" s="28" t="s">
        <v>9</v>
      </c>
      <c r="C145" s="37">
        <v>0.07766576874299942</v>
      </c>
      <c r="D145" s="37">
        <v>0.05496863621615777</v>
      </c>
      <c r="E145" s="37">
        <v>0.07652943574455119</v>
      </c>
      <c r="F145" s="37">
        <v>0.0745339695128373</v>
      </c>
      <c r="G145" s="46">
        <v>0.09183459694527876</v>
      </c>
      <c r="H145" s="46">
        <v>0.06648079987407633</v>
      </c>
      <c r="I145" s="46">
        <v>0.021075939192379954</v>
      </c>
      <c r="J145" s="46">
        <v>0.05654722639566321</v>
      </c>
      <c r="K145" s="46">
        <v>0.042879069919336404</v>
      </c>
      <c r="L145" s="46">
        <v>0.04877271373249926</v>
      </c>
      <c r="M145" s="46">
        <v>0.054310289535602047</v>
      </c>
      <c r="N145" s="37">
        <v>0.035816867497522775</v>
      </c>
      <c r="O145" s="13">
        <f>(O143/O142)</f>
        <v>0.05742231619818729</v>
      </c>
    </row>
    <row r="146" spans="2:15" ht="15.75">
      <c r="B146" s="29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1"/>
    </row>
    <row r="147" spans="1:15" ht="15.75">
      <c r="A147" s="27" t="s">
        <v>25</v>
      </c>
      <c r="B147" s="30" t="s">
        <v>15</v>
      </c>
      <c r="C147" s="35">
        <v>53</v>
      </c>
      <c r="D147" s="35">
        <v>50</v>
      </c>
      <c r="E147" s="35">
        <v>43</v>
      </c>
      <c r="F147" s="35">
        <v>43</v>
      </c>
      <c r="G147" s="45">
        <v>44</v>
      </c>
      <c r="H147" s="45">
        <v>42</v>
      </c>
      <c r="I147" s="45">
        <v>39</v>
      </c>
      <c r="J147" s="45">
        <v>39</v>
      </c>
      <c r="K147" s="45">
        <v>39</v>
      </c>
      <c r="L147" s="45">
        <v>38</v>
      </c>
      <c r="M147" s="45">
        <v>37</v>
      </c>
      <c r="N147" s="35">
        <v>34</v>
      </c>
      <c r="O147" s="2">
        <f>SUM(C147:N147)</f>
        <v>501</v>
      </c>
    </row>
    <row r="148" spans="1:15" ht="15.75">
      <c r="A148" s="27" t="s">
        <v>25</v>
      </c>
      <c r="B148" s="28" t="s">
        <v>7</v>
      </c>
      <c r="C148" s="36">
        <v>7124890</v>
      </c>
      <c r="D148" s="36">
        <v>7122830</v>
      </c>
      <c r="E148" s="36">
        <v>5749480</v>
      </c>
      <c r="F148" s="36">
        <v>4472945</v>
      </c>
      <c r="G148" s="33">
        <v>4357270</v>
      </c>
      <c r="H148" s="33">
        <v>4140940</v>
      </c>
      <c r="I148" s="33">
        <v>4066045</v>
      </c>
      <c r="J148" s="33">
        <v>4778440</v>
      </c>
      <c r="K148" s="33">
        <v>4631276</v>
      </c>
      <c r="L148" s="33">
        <v>4771505</v>
      </c>
      <c r="M148" s="33">
        <v>5082850</v>
      </c>
      <c r="N148" s="36">
        <v>4519610</v>
      </c>
      <c r="O148" s="3">
        <f>SUM(C148:N148)</f>
        <v>60818081</v>
      </c>
    </row>
    <row r="149" spans="1:15" ht="15.75">
      <c r="A149" s="27" t="s">
        <v>25</v>
      </c>
      <c r="B149" s="28" t="s">
        <v>0</v>
      </c>
      <c r="C149" s="36">
        <v>349929.43</v>
      </c>
      <c r="D149" s="36">
        <v>245450</v>
      </c>
      <c r="E149" s="36">
        <v>359478.45</v>
      </c>
      <c r="F149" s="36">
        <v>306195.68</v>
      </c>
      <c r="G149" s="33">
        <v>261832.5</v>
      </c>
      <c r="H149" s="33">
        <v>103235.99</v>
      </c>
      <c r="I149" s="33">
        <v>190342.24</v>
      </c>
      <c r="J149" s="33">
        <v>161881.8</v>
      </c>
      <c r="K149" s="33">
        <v>226075.64</v>
      </c>
      <c r="L149" s="33">
        <v>281182.54</v>
      </c>
      <c r="M149" s="33">
        <v>142710.75</v>
      </c>
      <c r="N149" s="36">
        <v>136573.44</v>
      </c>
      <c r="O149" s="3">
        <f>SUM(C149:N149)</f>
        <v>2764888.46</v>
      </c>
    </row>
    <row r="150" spans="1:15" ht="15.75">
      <c r="A150" s="27" t="s">
        <v>25</v>
      </c>
      <c r="B150" s="28" t="s">
        <v>8</v>
      </c>
      <c r="C150" s="36">
        <v>212.9820024345709</v>
      </c>
      <c r="D150" s="36">
        <v>158.35483870967744</v>
      </c>
      <c r="E150" s="36">
        <v>278.6654651162791</v>
      </c>
      <c r="F150" s="36">
        <v>230.09483942414172</v>
      </c>
      <c r="G150" s="33">
        <v>198.35795454545456</v>
      </c>
      <c r="H150" s="33">
        <v>80.38209204163594</v>
      </c>
      <c r="I150" s="33">
        <v>157.43775020678245</v>
      </c>
      <c r="J150" s="33">
        <v>148.24340659340658</v>
      </c>
      <c r="K150" s="33">
        <v>186.9939123242349</v>
      </c>
      <c r="L150" s="33">
        <v>247.1089600624939</v>
      </c>
      <c r="M150" s="33">
        <v>124.42088055797734</v>
      </c>
      <c r="N150" s="36">
        <v>133.8955294117647</v>
      </c>
      <c r="O150" s="3">
        <f>SUM(O149/O147/O191)</f>
        <v>181.53748161571596</v>
      </c>
    </row>
    <row r="151" spans="1:15" ht="15.75">
      <c r="A151" s="27" t="s">
        <v>25</v>
      </c>
      <c r="B151" s="28" t="s">
        <v>9</v>
      </c>
      <c r="C151" s="37">
        <v>0.04911366070213014</v>
      </c>
      <c r="D151" s="37">
        <v>0.03445961787660242</v>
      </c>
      <c r="E151" s="37">
        <v>0.06252364561664707</v>
      </c>
      <c r="F151" s="37">
        <v>0.06845505142585032</v>
      </c>
      <c r="G151" s="46">
        <v>0.06009095144436769</v>
      </c>
      <c r="H151" s="46">
        <v>0.024930568904644845</v>
      </c>
      <c r="I151" s="46">
        <v>0.0468126250447302</v>
      </c>
      <c r="J151" s="46">
        <v>0.033877541624463214</v>
      </c>
      <c r="K151" s="46">
        <v>0.0488149788524804</v>
      </c>
      <c r="L151" s="46">
        <v>0.058929528524019156</v>
      </c>
      <c r="M151" s="46">
        <v>0.02807691550999931</v>
      </c>
      <c r="N151" s="37">
        <v>0.030217970134591265</v>
      </c>
      <c r="O151" s="6">
        <f>SUM(O149/O148)</f>
        <v>0.04546161954698965</v>
      </c>
    </row>
    <row r="152" spans="2:15" ht="15.75">
      <c r="B152" s="29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"/>
    </row>
    <row r="153" spans="1:15" ht="15.75">
      <c r="A153" s="27" t="s">
        <v>25</v>
      </c>
      <c r="B153" s="30" t="s">
        <v>44</v>
      </c>
      <c r="C153" s="35">
        <v>686</v>
      </c>
      <c r="D153" s="35">
        <v>689</v>
      </c>
      <c r="E153" s="35">
        <v>691</v>
      </c>
      <c r="F153" s="35">
        <v>665</v>
      </c>
      <c r="G153" s="45">
        <v>659</v>
      </c>
      <c r="H153" s="45">
        <v>653</v>
      </c>
      <c r="I153" s="45">
        <v>658</v>
      </c>
      <c r="J153" s="45">
        <v>629</v>
      </c>
      <c r="K153" s="45">
        <v>627</v>
      </c>
      <c r="L153" s="45">
        <v>623</v>
      </c>
      <c r="M153" s="45">
        <v>620</v>
      </c>
      <c r="N153" s="35">
        <v>590</v>
      </c>
      <c r="O153" s="2">
        <f>SUM(C153:N153)</f>
        <v>7790</v>
      </c>
    </row>
    <row r="154" spans="1:15" ht="15.75">
      <c r="A154" s="27" t="s">
        <v>25</v>
      </c>
      <c r="B154" s="28" t="s">
        <v>7</v>
      </c>
      <c r="C154" s="36">
        <v>28923015.97</v>
      </c>
      <c r="D154" s="36">
        <v>25419142.61</v>
      </c>
      <c r="E154" s="36">
        <v>25673343.99</v>
      </c>
      <c r="F154" s="36">
        <v>23061052.23</v>
      </c>
      <c r="G154" s="33">
        <v>21111197.77</v>
      </c>
      <c r="H154" s="33">
        <v>18512950.28</v>
      </c>
      <c r="I154" s="33">
        <v>18656679.8</v>
      </c>
      <c r="J154" s="33">
        <v>20999671.71</v>
      </c>
      <c r="K154" s="33">
        <v>23969254.98</v>
      </c>
      <c r="L154" s="33">
        <v>21266548.46</v>
      </c>
      <c r="M154" s="33">
        <v>23404904.94</v>
      </c>
      <c r="N154" s="36">
        <v>22418942.7</v>
      </c>
      <c r="O154" s="3">
        <f>SUM(C154:N154)</f>
        <v>273416705.44</v>
      </c>
    </row>
    <row r="155" spans="1:15" ht="15.75">
      <c r="A155" s="27" t="s">
        <v>25</v>
      </c>
      <c r="B155" s="28" t="s">
        <v>0</v>
      </c>
      <c r="C155" s="36">
        <v>1605296.81</v>
      </c>
      <c r="D155" s="36">
        <v>1504695.97</v>
      </c>
      <c r="E155" s="36">
        <v>1541875.58</v>
      </c>
      <c r="F155" s="36">
        <v>1345287.87</v>
      </c>
      <c r="G155" s="33">
        <v>1262465.58</v>
      </c>
      <c r="H155" s="33">
        <v>1078833.13</v>
      </c>
      <c r="I155" s="33">
        <v>1036931.38</v>
      </c>
      <c r="J155" s="33">
        <v>1255195.64</v>
      </c>
      <c r="K155" s="33">
        <v>1286684.87</v>
      </c>
      <c r="L155" s="33">
        <v>1227765.41</v>
      </c>
      <c r="M155" s="33">
        <v>1351824.93</v>
      </c>
      <c r="N155" s="36">
        <v>1273387.75</v>
      </c>
      <c r="O155" s="3">
        <f>SUM(C155:N155)</f>
        <v>15770244.920000002</v>
      </c>
    </row>
    <row r="156" spans="1:15" ht="15.75">
      <c r="A156" s="27" t="s">
        <v>25</v>
      </c>
      <c r="B156" s="28" t="s">
        <v>8</v>
      </c>
      <c r="C156" s="36">
        <v>75.48654236809932</v>
      </c>
      <c r="D156" s="36">
        <v>70.44786600496279</v>
      </c>
      <c r="E156" s="36">
        <v>74.37894741919922</v>
      </c>
      <c r="F156" s="36">
        <v>65.36870116618076</v>
      </c>
      <c r="G156" s="33">
        <v>63.857641881638855</v>
      </c>
      <c r="H156" s="33">
        <v>54.02795905564942</v>
      </c>
      <c r="I156" s="33">
        <v>50.83495342680655</v>
      </c>
      <c r="J156" s="33">
        <v>71.26934135816488</v>
      </c>
      <c r="K156" s="33">
        <v>66.19770900859186</v>
      </c>
      <c r="L156" s="33">
        <v>65.81290893009763</v>
      </c>
      <c r="M156" s="33">
        <v>70.33428355879292</v>
      </c>
      <c r="N156" s="36">
        <v>71.94281073446328</v>
      </c>
      <c r="O156" s="3">
        <f>SUM(O155/O153/O191)</f>
        <v>66.5928185595568</v>
      </c>
    </row>
    <row r="157" spans="1:15" ht="15.75">
      <c r="A157" s="27" t="s">
        <v>25</v>
      </c>
      <c r="B157" s="28" t="s">
        <v>9</v>
      </c>
      <c r="C157" s="37">
        <v>0.05550240029134832</v>
      </c>
      <c r="D157" s="37">
        <v>0.059195386448953086</v>
      </c>
      <c r="E157" s="37">
        <v>0.060057450272180145</v>
      </c>
      <c r="F157" s="37">
        <v>0.05833592745824157</v>
      </c>
      <c r="G157" s="46">
        <v>0.05980075568208748</v>
      </c>
      <c r="H157" s="46">
        <v>0.05827451128443261</v>
      </c>
      <c r="I157" s="46">
        <v>0.05557963105525346</v>
      </c>
      <c r="J157" s="46">
        <v>0.059772155361946855</v>
      </c>
      <c r="K157" s="46">
        <v>0.05368063676045053</v>
      </c>
      <c r="L157" s="46">
        <v>0.05773223672422864</v>
      </c>
      <c r="M157" s="46">
        <v>0.057758189296879925</v>
      </c>
      <c r="N157" s="37">
        <v>0.05679963444484829</v>
      </c>
      <c r="O157" s="6">
        <f>SUM(O155/O154)</f>
        <v>0.05767842493245427</v>
      </c>
    </row>
    <row r="158" spans="1:15" ht="15.75">
      <c r="A158" s="27"/>
      <c r="B158" s="28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1"/>
    </row>
    <row r="159" spans="1:15" ht="15.75">
      <c r="A159" s="27" t="s">
        <v>25</v>
      </c>
      <c r="B159" s="30" t="s">
        <v>16</v>
      </c>
      <c r="C159" s="35">
        <v>47</v>
      </c>
      <c r="D159" s="35">
        <v>47</v>
      </c>
      <c r="E159" s="35">
        <v>51</v>
      </c>
      <c r="F159" s="35">
        <v>47</v>
      </c>
      <c r="G159" s="45">
        <v>47</v>
      </c>
      <c r="H159" s="45">
        <v>47</v>
      </c>
      <c r="I159" s="45">
        <v>47</v>
      </c>
      <c r="J159" s="45">
        <v>47</v>
      </c>
      <c r="K159" s="45">
        <v>47</v>
      </c>
      <c r="L159" s="45">
        <v>47</v>
      </c>
      <c r="M159" s="45">
        <v>47</v>
      </c>
      <c r="N159" s="35">
        <v>47</v>
      </c>
      <c r="O159" s="2">
        <f>SUM(C159:N159)</f>
        <v>568</v>
      </c>
    </row>
    <row r="160" spans="1:15" ht="15.75">
      <c r="A160" s="27" t="s">
        <v>25</v>
      </c>
      <c r="B160" s="28" t="s">
        <v>0</v>
      </c>
      <c r="C160" s="36">
        <v>467987</v>
      </c>
      <c r="D160" s="36">
        <v>378163.75</v>
      </c>
      <c r="E160" s="36">
        <v>386577.75</v>
      </c>
      <c r="F160" s="36">
        <v>314879.05</v>
      </c>
      <c r="G160" s="33">
        <v>333527.55</v>
      </c>
      <c r="H160" s="33">
        <v>287651.25</v>
      </c>
      <c r="I160" s="33">
        <v>279459.25</v>
      </c>
      <c r="J160" s="33">
        <v>363900.25</v>
      </c>
      <c r="K160" s="33">
        <v>405068.75</v>
      </c>
      <c r="L160" s="33">
        <v>321600.5</v>
      </c>
      <c r="M160" s="33">
        <v>354156</v>
      </c>
      <c r="N160" s="36">
        <v>383013</v>
      </c>
      <c r="O160" s="3">
        <f>SUM(C160:N160)</f>
        <v>4275984.1</v>
      </c>
    </row>
    <row r="161" spans="1:15" ht="15.75">
      <c r="A161" s="27" t="s">
        <v>25</v>
      </c>
      <c r="B161" s="28" t="s">
        <v>8</v>
      </c>
      <c r="C161" s="36">
        <v>321.1990391214825</v>
      </c>
      <c r="D161" s="36">
        <v>259.5495881949211</v>
      </c>
      <c r="E161" s="36">
        <v>252.66519607843136</v>
      </c>
      <c r="F161" s="36">
        <v>216.4821953249385</v>
      </c>
      <c r="G161" s="33">
        <v>236.54436170212765</v>
      </c>
      <c r="H161" s="33">
        <v>200.1455212949061</v>
      </c>
      <c r="I161" s="33">
        <v>191.80456417295815</v>
      </c>
      <c r="J161" s="33">
        <v>276.51994680851055</v>
      </c>
      <c r="K161" s="33">
        <v>278.0156142759094</v>
      </c>
      <c r="L161" s="33">
        <v>228.5086251134883</v>
      </c>
      <c r="M161" s="33">
        <v>243.0720658888126</v>
      </c>
      <c r="N161" s="36">
        <v>271.6404255319149</v>
      </c>
      <c r="O161" s="14">
        <f>SUM(O160/O159/O191)</f>
        <v>247.6362178002224</v>
      </c>
    </row>
    <row r="162" spans="1:18" ht="15.75">
      <c r="A162" s="27"/>
      <c r="B162" s="29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1"/>
      <c r="P162" s="49"/>
      <c r="Q162" s="24"/>
      <c r="R162" s="24"/>
    </row>
    <row r="163" spans="1:18" ht="15.75">
      <c r="A163" s="27" t="s">
        <v>25</v>
      </c>
      <c r="B163" s="30" t="s">
        <v>17</v>
      </c>
      <c r="C163" s="35">
        <v>17</v>
      </c>
      <c r="D163" s="35">
        <v>17</v>
      </c>
      <c r="E163" s="35">
        <v>23</v>
      </c>
      <c r="F163" s="35">
        <v>19</v>
      </c>
      <c r="G163" s="45">
        <v>18</v>
      </c>
      <c r="H163" s="45">
        <v>18</v>
      </c>
      <c r="I163" s="45">
        <v>18</v>
      </c>
      <c r="J163" s="45">
        <v>17</v>
      </c>
      <c r="K163" s="45">
        <v>17</v>
      </c>
      <c r="L163" s="45">
        <v>17</v>
      </c>
      <c r="M163" s="45">
        <v>17</v>
      </c>
      <c r="N163" s="35">
        <v>18</v>
      </c>
      <c r="O163" s="2">
        <f>SUM(C163:N163)</f>
        <v>216</v>
      </c>
      <c r="P163" s="49"/>
      <c r="Q163" s="49"/>
      <c r="R163" s="49"/>
    </row>
    <row r="164" spans="1:15" ht="15.75">
      <c r="A164" s="27" t="s">
        <v>25</v>
      </c>
      <c r="B164" s="30" t="s">
        <v>18</v>
      </c>
      <c r="C164" s="36">
        <v>631103</v>
      </c>
      <c r="D164" s="36">
        <v>520768.75</v>
      </c>
      <c r="E164" s="36">
        <v>523287.75</v>
      </c>
      <c r="F164" s="36">
        <v>416385.05</v>
      </c>
      <c r="G164" s="33">
        <v>397576.8</v>
      </c>
      <c r="H164" s="33">
        <v>315129.5</v>
      </c>
      <c r="I164" s="33">
        <v>297524.25</v>
      </c>
      <c r="J164" s="33">
        <v>382867.25</v>
      </c>
      <c r="K164" s="33">
        <v>439858.25</v>
      </c>
      <c r="L164" s="33">
        <v>350918.5</v>
      </c>
      <c r="M164" s="33">
        <v>418664.25</v>
      </c>
      <c r="N164" s="36">
        <v>456908.75</v>
      </c>
      <c r="O164" s="3">
        <f>SUM(C164:N164)</f>
        <v>5150992.1</v>
      </c>
    </row>
    <row r="165" spans="1:15" ht="15.75">
      <c r="A165" s="27" t="s">
        <v>25</v>
      </c>
      <c r="B165" s="28" t="s">
        <v>0</v>
      </c>
      <c r="C165" s="36">
        <v>117948.5</v>
      </c>
      <c r="D165" s="36">
        <v>98775.75</v>
      </c>
      <c r="E165" s="36">
        <v>97114.25</v>
      </c>
      <c r="F165" s="36">
        <v>68794.05</v>
      </c>
      <c r="G165" s="33">
        <v>80220.3</v>
      </c>
      <c r="H165" s="33">
        <v>66457</v>
      </c>
      <c r="I165" s="33">
        <v>51309.25</v>
      </c>
      <c r="J165" s="33">
        <v>80414.25</v>
      </c>
      <c r="K165" s="33">
        <v>91444.75</v>
      </c>
      <c r="L165" s="33">
        <v>74809.5</v>
      </c>
      <c r="M165" s="33">
        <v>77494.25</v>
      </c>
      <c r="N165" s="36">
        <v>79416.25</v>
      </c>
      <c r="O165" s="3">
        <f>SUM(C165:N165)</f>
        <v>984198.1</v>
      </c>
    </row>
    <row r="166" spans="1:15" ht="15.75">
      <c r="A166" s="27" t="s">
        <v>25</v>
      </c>
      <c r="B166" s="28" t="s">
        <v>8</v>
      </c>
      <c r="C166" s="36">
        <v>223.81119544592028</v>
      </c>
      <c r="D166" s="36">
        <v>187.43026565464896</v>
      </c>
      <c r="E166" s="36">
        <v>140.74528985507249</v>
      </c>
      <c r="F166" s="36">
        <v>116.99668367346938</v>
      </c>
      <c r="G166" s="33">
        <v>148.5561111111111</v>
      </c>
      <c r="H166" s="33">
        <v>120.73847772040546</v>
      </c>
      <c r="I166" s="33">
        <v>91.95206093189964</v>
      </c>
      <c r="J166" s="33">
        <v>168.9375</v>
      </c>
      <c r="K166" s="33">
        <v>173.51944971537003</v>
      </c>
      <c r="L166" s="33">
        <v>146.95743752046272</v>
      </c>
      <c r="M166" s="33">
        <v>147.04791271347247</v>
      </c>
      <c r="N166" s="36">
        <v>147.06712962962965</v>
      </c>
      <c r="O166" s="3">
        <f>SUM(O165/O163/O191)</f>
        <v>149.8839699074074</v>
      </c>
    </row>
    <row r="167" spans="1:15" ht="15.75">
      <c r="A167" s="27" t="s">
        <v>25</v>
      </c>
      <c r="B167" s="28" t="s">
        <v>9</v>
      </c>
      <c r="C167" s="37">
        <v>0.1868926308383893</v>
      </c>
      <c r="D167" s="37">
        <v>0.1896729594469714</v>
      </c>
      <c r="E167" s="37">
        <v>0.1855847953635452</v>
      </c>
      <c r="F167" s="37">
        <v>0.1652173871276118</v>
      </c>
      <c r="G167" s="46">
        <v>0.20177309138762622</v>
      </c>
      <c r="H167" s="46">
        <v>0.21088790481373526</v>
      </c>
      <c r="I167" s="46">
        <v>0.17245401005128155</v>
      </c>
      <c r="J167" s="46">
        <v>0.21003167546976137</v>
      </c>
      <c r="K167" s="46">
        <v>0.20789595284389914</v>
      </c>
      <c r="L167" s="46">
        <v>0.2131819781516221</v>
      </c>
      <c r="M167" s="46">
        <v>0.1850987993362223</v>
      </c>
      <c r="N167" s="37">
        <v>0.1738120576592153</v>
      </c>
      <c r="O167" s="6">
        <f>SUM(O165/O164)</f>
        <v>0.1910696193845842</v>
      </c>
    </row>
    <row r="168" spans="2:15" ht="15.75">
      <c r="B168" s="29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1"/>
    </row>
    <row r="169" spans="1:15" ht="15.75">
      <c r="A169" s="27" t="s">
        <v>25</v>
      </c>
      <c r="B169" s="30" t="s">
        <v>19</v>
      </c>
      <c r="C169" s="35">
        <v>30</v>
      </c>
      <c r="D169" s="35">
        <v>30</v>
      </c>
      <c r="E169" s="35">
        <v>28</v>
      </c>
      <c r="F169" s="35">
        <v>28</v>
      </c>
      <c r="G169" s="45">
        <v>29</v>
      </c>
      <c r="H169" s="45">
        <v>29</v>
      </c>
      <c r="I169" s="45">
        <v>29</v>
      </c>
      <c r="J169" s="45">
        <v>30</v>
      </c>
      <c r="K169" s="45">
        <v>30</v>
      </c>
      <c r="L169" s="45">
        <v>30</v>
      </c>
      <c r="M169" s="45">
        <v>30</v>
      </c>
      <c r="N169" s="35">
        <v>29</v>
      </c>
      <c r="O169" s="2">
        <f>SUM(C169:N169)</f>
        <v>352</v>
      </c>
    </row>
    <row r="170" spans="1:15" ht="15.75">
      <c r="A170" s="27" t="s">
        <v>25</v>
      </c>
      <c r="B170" s="28" t="s">
        <v>30</v>
      </c>
      <c r="C170" s="36">
        <v>379237.5</v>
      </c>
      <c r="D170" s="36">
        <v>325924</v>
      </c>
      <c r="E170" s="36">
        <v>303973.5</v>
      </c>
      <c r="F170" s="36">
        <v>231446</v>
      </c>
      <c r="G170" s="33">
        <v>272247</v>
      </c>
      <c r="H170" s="33">
        <v>216271.5</v>
      </c>
      <c r="I170" s="33">
        <v>231474</v>
      </c>
      <c r="J170" s="33">
        <v>261040</v>
      </c>
      <c r="K170" s="33">
        <v>312332.5</v>
      </c>
      <c r="L170" s="33">
        <v>262393</v>
      </c>
      <c r="M170" s="33">
        <v>284991.5</v>
      </c>
      <c r="N170" s="36">
        <v>346557.5</v>
      </c>
      <c r="O170" s="3">
        <f>SUM(C170:N170)</f>
        <v>3427888</v>
      </c>
    </row>
    <row r="171" spans="1:16" ht="15.75">
      <c r="A171" s="27" t="s">
        <v>25</v>
      </c>
      <c r="B171" s="28" t="s">
        <v>0</v>
      </c>
      <c r="C171" s="36">
        <v>350038.5</v>
      </c>
      <c r="D171" s="36">
        <v>279388</v>
      </c>
      <c r="E171" s="36">
        <v>289463.5</v>
      </c>
      <c r="F171" s="36">
        <v>246085</v>
      </c>
      <c r="G171" s="33">
        <v>253307.25</v>
      </c>
      <c r="H171" s="33">
        <v>221194.25</v>
      </c>
      <c r="I171" s="33">
        <v>228150</v>
      </c>
      <c r="J171" s="33">
        <v>283486</v>
      </c>
      <c r="K171" s="33">
        <v>313624</v>
      </c>
      <c r="L171" s="33">
        <v>246791</v>
      </c>
      <c r="M171" s="33">
        <v>276661.75</v>
      </c>
      <c r="N171" s="36">
        <v>303596.75</v>
      </c>
      <c r="O171" s="3">
        <f>SUM(C171:N171)</f>
        <v>3291786</v>
      </c>
      <c r="P171" s="49"/>
    </row>
    <row r="172" spans="1:15" ht="15.75">
      <c r="A172" s="27" t="s">
        <v>25</v>
      </c>
      <c r="B172" s="28" t="s">
        <v>8</v>
      </c>
      <c r="C172" s="36">
        <v>376.38548387096773</v>
      </c>
      <c r="D172" s="36">
        <v>300.4172043010753</v>
      </c>
      <c r="E172" s="36">
        <v>344.5994047619048</v>
      </c>
      <c r="F172" s="36">
        <v>283.99022108843536</v>
      </c>
      <c r="G172" s="33">
        <v>291.15775862068966</v>
      </c>
      <c r="H172" s="33">
        <v>249.43265178942372</v>
      </c>
      <c r="I172" s="33">
        <v>253.78197997775302</v>
      </c>
      <c r="J172" s="33">
        <v>337.48333333333335</v>
      </c>
      <c r="K172" s="33">
        <v>337.23010752688174</v>
      </c>
      <c r="L172" s="33">
        <v>274.7209647495361</v>
      </c>
      <c r="M172" s="33">
        <v>297.48575268817206</v>
      </c>
      <c r="N172" s="36">
        <v>348.9617816091954</v>
      </c>
      <c r="O172" s="12">
        <f>(O171/O169)/O191</f>
        <v>307.62055173444975</v>
      </c>
    </row>
    <row r="173" spans="1:15" ht="15.75">
      <c r="A173" s="27" t="s">
        <v>25</v>
      </c>
      <c r="B173" s="28" t="s">
        <v>9</v>
      </c>
      <c r="C173" s="37">
        <v>0.2218728369425492</v>
      </c>
      <c r="D173" s="37">
        <v>0.2047685963598876</v>
      </c>
      <c r="E173" s="37">
        <v>0.22281218593068147</v>
      </c>
      <c r="F173" s="37">
        <v>0.2039158162163096</v>
      </c>
      <c r="G173" s="46">
        <v>0.24345539161129412</v>
      </c>
      <c r="H173" s="46">
        <v>0.22130747694448874</v>
      </c>
      <c r="I173" s="46">
        <v>0.1971582121534168</v>
      </c>
      <c r="J173" s="46">
        <v>0.20471766779037698</v>
      </c>
      <c r="K173" s="46">
        <v>0.22120016328752207</v>
      </c>
      <c r="L173" s="46">
        <v>0.20892325633686873</v>
      </c>
      <c r="M173" s="46">
        <v>0.19417947552821752</v>
      </c>
      <c r="N173" s="37">
        <v>0.1969168175555283</v>
      </c>
      <c r="O173" s="13">
        <f>O183</f>
        <v>0.21194260139187746</v>
      </c>
    </row>
    <row r="174" spans="2:15" ht="15.75">
      <c r="B174" s="29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1"/>
    </row>
    <row r="175" spans="1:15" ht="15.75">
      <c r="A175" s="27" t="s">
        <v>25</v>
      </c>
      <c r="B175" s="28" t="s">
        <v>40</v>
      </c>
      <c r="C175" s="35">
        <v>21</v>
      </c>
      <c r="D175" s="35">
        <v>21</v>
      </c>
      <c r="E175" s="35">
        <v>21</v>
      </c>
      <c r="F175" s="35">
        <v>20</v>
      </c>
      <c r="G175" s="45">
        <v>20</v>
      </c>
      <c r="H175" s="45">
        <v>20</v>
      </c>
      <c r="I175" s="45">
        <v>20</v>
      </c>
      <c r="J175" s="45">
        <v>20</v>
      </c>
      <c r="K175" s="45">
        <v>20</v>
      </c>
      <c r="L175" s="45">
        <v>20</v>
      </c>
      <c r="M175" s="45">
        <v>13</v>
      </c>
      <c r="N175" s="35">
        <v>20</v>
      </c>
      <c r="O175" s="4">
        <f>SUM(C175:N175)</f>
        <v>236</v>
      </c>
    </row>
    <row r="176" spans="1:15" ht="15.75">
      <c r="A176" s="27" t="s">
        <v>25</v>
      </c>
      <c r="B176" s="25" t="s">
        <v>0</v>
      </c>
      <c r="C176" s="36">
        <v>265896</v>
      </c>
      <c r="D176" s="36">
        <v>212649</v>
      </c>
      <c r="E176" s="36">
        <v>221734.5</v>
      </c>
      <c r="F176" s="36">
        <v>198889.5</v>
      </c>
      <c r="G176" s="33">
        <v>187027.25</v>
      </c>
      <c r="H176" s="33">
        <v>173331.75</v>
      </c>
      <c r="I176" s="33">
        <v>182513</v>
      </c>
      <c r="J176" s="33">
        <v>230046.5</v>
      </c>
      <c r="K176" s="33">
        <v>244536</v>
      </c>
      <c r="L176" s="33">
        <v>191971</v>
      </c>
      <c r="M176" s="33">
        <v>221322.25</v>
      </c>
      <c r="N176" s="36">
        <v>235353.75</v>
      </c>
      <c r="O176" s="22">
        <f>SUM(C176:N176)</f>
        <v>2565270.5</v>
      </c>
    </row>
    <row r="177" spans="1:15" ht="15.75">
      <c r="A177" s="27" t="s">
        <v>25</v>
      </c>
      <c r="B177" s="25" t="s">
        <v>8</v>
      </c>
      <c r="C177" s="36">
        <v>408.4423963133641</v>
      </c>
      <c r="D177" s="36">
        <v>326.64976958525347</v>
      </c>
      <c r="E177" s="36">
        <v>351.95952380952383</v>
      </c>
      <c r="F177" s="36">
        <v>321.33507653061224</v>
      </c>
      <c r="G177" s="33">
        <v>311.71208333333334</v>
      </c>
      <c r="H177" s="33">
        <v>283.4168029259897</v>
      </c>
      <c r="I177" s="33">
        <v>294.3758064516129</v>
      </c>
      <c r="J177" s="33">
        <v>410.7973214285714</v>
      </c>
      <c r="K177" s="33">
        <v>394.4129032258064</v>
      </c>
      <c r="L177" s="33">
        <v>320.54526901669755</v>
      </c>
      <c r="M177" s="33">
        <v>549.1867245657569</v>
      </c>
      <c r="N177" s="36">
        <v>392.25625</v>
      </c>
      <c r="O177" s="19">
        <f>(O176/O191)/O175</f>
        <v>357.55888994201604</v>
      </c>
    </row>
    <row r="178" spans="2:15" ht="15.75">
      <c r="B178" s="28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1"/>
    </row>
    <row r="179" spans="1:15" ht="15.75">
      <c r="A179" s="27" t="s">
        <v>25</v>
      </c>
      <c r="B179" s="28" t="s">
        <v>41</v>
      </c>
      <c r="C179" s="35">
        <v>9</v>
      </c>
      <c r="D179" s="35">
        <v>9</v>
      </c>
      <c r="E179" s="35">
        <v>7</v>
      </c>
      <c r="F179" s="35">
        <v>8</v>
      </c>
      <c r="G179" s="45">
        <v>9</v>
      </c>
      <c r="H179" s="45">
        <v>9</v>
      </c>
      <c r="I179" s="45">
        <v>9</v>
      </c>
      <c r="J179" s="45">
        <v>10</v>
      </c>
      <c r="K179" s="45">
        <v>10</v>
      </c>
      <c r="L179" s="45">
        <v>10</v>
      </c>
      <c r="M179" s="45">
        <v>17</v>
      </c>
      <c r="N179" s="35">
        <v>9</v>
      </c>
      <c r="O179" s="4">
        <f>SUM(C179:N179)</f>
        <v>116</v>
      </c>
    </row>
    <row r="180" spans="1:15" ht="15.75">
      <c r="A180" s="27" t="s">
        <v>25</v>
      </c>
      <c r="B180" s="25" t="s">
        <v>42</v>
      </c>
      <c r="C180" s="36">
        <v>379237.5</v>
      </c>
      <c r="D180" s="36">
        <v>325924</v>
      </c>
      <c r="E180" s="36">
        <v>303973.5</v>
      </c>
      <c r="F180" s="36">
        <v>231446</v>
      </c>
      <c r="G180" s="33">
        <v>272247</v>
      </c>
      <c r="H180" s="33">
        <v>216271.5</v>
      </c>
      <c r="I180" s="33">
        <v>231474</v>
      </c>
      <c r="J180" s="33">
        <v>261040</v>
      </c>
      <c r="K180" s="33">
        <v>312332.5</v>
      </c>
      <c r="L180" s="33">
        <v>262393</v>
      </c>
      <c r="M180" s="33">
        <v>284991.5</v>
      </c>
      <c r="N180" s="36">
        <v>346557.5</v>
      </c>
      <c r="O180" s="22">
        <f>SUM(C180:N180)</f>
        <v>3427888</v>
      </c>
    </row>
    <row r="181" spans="1:15" ht="15.75">
      <c r="A181" s="27" t="s">
        <v>25</v>
      </c>
      <c r="B181" s="25" t="s">
        <v>0</v>
      </c>
      <c r="C181" s="36">
        <v>84142.5</v>
      </c>
      <c r="D181" s="36">
        <v>66739</v>
      </c>
      <c r="E181" s="36">
        <v>67729</v>
      </c>
      <c r="F181" s="36">
        <v>47195.5</v>
      </c>
      <c r="G181" s="33">
        <v>66280</v>
      </c>
      <c r="H181" s="33">
        <v>47862.5</v>
      </c>
      <c r="I181" s="33">
        <v>45637</v>
      </c>
      <c r="J181" s="33">
        <v>53439.5</v>
      </c>
      <c r="K181" s="33">
        <v>69088</v>
      </c>
      <c r="L181" s="33">
        <v>54820</v>
      </c>
      <c r="M181" s="33">
        <v>55339.5</v>
      </c>
      <c r="N181" s="36">
        <v>68243</v>
      </c>
      <c r="O181" s="22">
        <f>SUM(C181:N181)</f>
        <v>726515.5</v>
      </c>
    </row>
    <row r="182" spans="1:15" ht="15.75">
      <c r="A182" s="27" t="s">
        <v>25</v>
      </c>
      <c r="B182" s="28" t="s">
        <v>8</v>
      </c>
      <c r="C182" s="36">
        <v>301.5860215053763</v>
      </c>
      <c r="D182" s="36">
        <v>239.2078853046595</v>
      </c>
      <c r="E182" s="36">
        <v>322.51904761904757</v>
      </c>
      <c r="F182" s="36">
        <v>190.6280824829932</v>
      </c>
      <c r="G182" s="33">
        <v>245.4814814814815</v>
      </c>
      <c r="H182" s="33">
        <v>173.91231593038822</v>
      </c>
      <c r="I182" s="33">
        <v>163.57347670250897</v>
      </c>
      <c r="J182" s="33">
        <v>190.85535714285714</v>
      </c>
      <c r="K182" s="33">
        <v>222.86451612903227</v>
      </c>
      <c r="L182" s="33">
        <v>183.07235621521332</v>
      </c>
      <c r="M182" s="33">
        <v>105.00853889943073</v>
      </c>
      <c r="N182" s="36">
        <v>252.75185185185182</v>
      </c>
      <c r="O182" s="12">
        <f>(O181/O191)/O179</f>
        <v>206.0218636569873</v>
      </c>
    </row>
    <row r="183" spans="1:15" ht="15.75">
      <c r="A183" s="27" t="s">
        <v>25</v>
      </c>
      <c r="B183" s="28" t="s">
        <v>9</v>
      </c>
      <c r="C183" s="37">
        <v>0.2218728369425492</v>
      </c>
      <c r="D183" s="37">
        <v>0.2047685963598876</v>
      </c>
      <c r="E183" s="37">
        <v>0.22281218593068147</v>
      </c>
      <c r="F183" s="37">
        <v>0.2039158162163096</v>
      </c>
      <c r="G183" s="46">
        <v>0.24345539161129412</v>
      </c>
      <c r="H183" s="46">
        <v>0.22130747694448874</v>
      </c>
      <c r="I183" s="46">
        <v>0.1971582121534168</v>
      </c>
      <c r="J183" s="46">
        <v>0.20471766779037698</v>
      </c>
      <c r="K183" s="46">
        <v>0.22120016328752207</v>
      </c>
      <c r="L183" s="46">
        <v>0.20892325633686873</v>
      </c>
      <c r="M183" s="46">
        <v>0.19417947552821752</v>
      </c>
      <c r="N183" s="37">
        <v>0.1969168175555283</v>
      </c>
      <c r="O183" s="13">
        <f>O181/O180</f>
        <v>0.21194260139187746</v>
      </c>
    </row>
    <row r="184" spans="2:15" ht="15.75">
      <c r="B184" s="29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1"/>
    </row>
    <row r="185" spans="1:16" ht="15.75">
      <c r="A185" s="27" t="s">
        <v>25</v>
      </c>
      <c r="B185" s="29" t="s">
        <v>20</v>
      </c>
      <c r="C185" s="35">
        <v>4774</v>
      </c>
      <c r="D185" s="35">
        <v>4769</v>
      </c>
      <c r="E185" s="35">
        <v>4773</v>
      </c>
      <c r="F185" s="35">
        <v>4764</v>
      </c>
      <c r="G185" s="45">
        <v>4758</v>
      </c>
      <c r="H185" s="45">
        <v>4748</v>
      </c>
      <c r="I185" s="45">
        <v>4776</v>
      </c>
      <c r="J185" s="45">
        <v>4713</v>
      </c>
      <c r="K185" s="45">
        <v>4711</v>
      </c>
      <c r="L185" s="45">
        <v>4712</v>
      </c>
      <c r="M185" s="45">
        <v>4711</v>
      </c>
      <c r="N185" s="35">
        <v>4636</v>
      </c>
      <c r="O185" s="7">
        <f>SUM(O99+O159)</f>
        <v>56845</v>
      </c>
      <c r="P185" s="54"/>
    </row>
    <row r="186" spans="1:16" ht="15.75">
      <c r="A186" s="27" t="s">
        <v>25</v>
      </c>
      <c r="B186" s="30" t="s">
        <v>21</v>
      </c>
      <c r="C186" s="36">
        <v>15323109.64</v>
      </c>
      <c r="D186" s="36">
        <v>13474063.12</v>
      </c>
      <c r="E186" s="36">
        <v>14026683.8</v>
      </c>
      <c r="F186" s="36">
        <v>12252586.75</v>
      </c>
      <c r="G186" s="33">
        <v>12168833.76</v>
      </c>
      <c r="H186" s="33">
        <v>10289220.08</v>
      </c>
      <c r="I186" s="33">
        <v>10728509.65</v>
      </c>
      <c r="J186" s="33">
        <v>12099875.17</v>
      </c>
      <c r="K186" s="33">
        <v>13731547.18</v>
      </c>
      <c r="L186" s="33">
        <v>12345030.8</v>
      </c>
      <c r="M186" s="33">
        <v>13260194.69</v>
      </c>
      <c r="N186" s="36">
        <v>13387374.01</v>
      </c>
      <c r="O186" s="3">
        <f>O101+O160</f>
        <v>153087028.64999998</v>
      </c>
      <c r="P186" s="76"/>
    </row>
    <row r="187" spans="1:15" ht="15.75">
      <c r="A187" s="27" t="s">
        <v>25</v>
      </c>
      <c r="B187" s="30" t="s">
        <v>8</v>
      </c>
      <c r="C187" s="36">
        <v>103.53872211035583</v>
      </c>
      <c r="D187" s="36">
        <v>91.14011269015619</v>
      </c>
      <c r="E187" s="36">
        <v>97.95854319435715</v>
      </c>
      <c r="F187" s="36">
        <v>83.1059863124511</v>
      </c>
      <c r="G187" s="33">
        <v>85.25174274905423</v>
      </c>
      <c r="H187" s="33">
        <v>70.86784308494056</v>
      </c>
      <c r="I187" s="33">
        <v>72.46251181985194</v>
      </c>
      <c r="J187" s="33">
        <v>91.69072754690674</v>
      </c>
      <c r="K187" s="33">
        <v>94.02528865181698</v>
      </c>
      <c r="L187" s="33">
        <v>87.49246167366468</v>
      </c>
      <c r="M187" s="33">
        <v>90.79775330215489</v>
      </c>
      <c r="N187" s="36">
        <v>96.25664373022721</v>
      </c>
      <c r="O187" s="3">
        <f>SUM(O186/O185/O191)</f>
        <v>88.58751906731601</v>
      </c>
    </row>
    <row r="188" spans="2:14" ht="15.75">
      <c r="B188" s="30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5" ht="15.75">
      <c r="A189" s="27" t="s">
        <v>25</v>
      </c>
      <c r="B189" s="30" t="s">
        <v>22</v>
      </c>
      <c r="C189" s="36">
        <v>51991.6</v>
      </c>
      <c r="D189" s="36">
        <v>160342.45</v>
      </c>
      <c r="E189" s="36">
        <v>433831.4</v>
      </c>
      <c r="F189" s="36">
        <v>533722</v>
      </c>
      <c r="G189" s="33">
        <v>836630.76</v>
      </c>
      <c r="H189" s="33">
        <f>869086.31-26029.12</f>
        <v>843057.1900000001</v>
      </c>
      <c r="I189" s="33">
        <v>974139.66</v>
      </c>
      <c r="J189" s="33">
        <v>1221445.8</v>
      </c>
      <c r="K189" s="33">
        <v>1524870.69</v>
      </c>
      <c r="L189" s="33">
        <v>1522711.63</v>
      </c>
      <c r="M189" s="33">
        <v>1684390.91</v>
      </c>
      <c r="N189" s="36">
        <v>1888475.26</v>
      </c>
      <c r="O189" s="3">
        <f>SUM(C189:N189)</f>
        <v>11675609.35</v>
      </c>
    </row>
    <row r="190" spans="1:15" ht="15.75">
      <c r="A190" s="27" t="s">
        <v>25</v>
      </c>
      <c r="B190" s="30" t="s">
        <v>23</v>
      </c>
      <c r="C190" s="35">
        <v>19</v>
      </c>
      <c r="D190" s="35">
        <v>19</v>
      </c>
      <c r="E190" s="35">
        <v>19</v>
      </c>
      <c r="F190" s="35">
        <v>19</v>
      </c>
      <c r="G190" s="45">
        <v>19</v>
      </c>
      <c r="H190" s="45">
        <v>19</v>
      </c>
      <c r="I190" s="45">
        <v>19</v>
      </c>
      <c r="J190" s="45">
        <v>18</v>
      </c>
      <c r="K190" s="45">
        <v>18</v>
      </c>
      <c r="L190" s="45">
        <v>18</v>
      </c>
      <c r="M190" s="45">
        <v>18</v>
      </c>
      <c r="N190" s="35">
        <v>18</v>
      </c>
      <c r="O190" s="31">
        <f>AVERAGE(C190:E190)</f>
        <v>19</v>
      </c>
    </row>
    <row r="191" spans="1:15" ht="15.75">
      <c r="A191" s="27" t="s">
        <v>25</v>
      </c>
      <c r="B191" s="30" t="s">
        <v>24</v>
      </c>
      <c r="C191" s="36">
        <v>31</v>
      </c>
      <c r="D191" s="36">
        <v>31</v>
      </c>
      <c r="E191" s="36">
        <v>30</v>
      </c>
      <c r="F191" s="36">
        <v>30.947368421052634</v>
      </c>
      <c r="G191" s="33">
        <v>30</v>
      </c>
      <c r="H191" s="33">
        <v>30.578947368421055</v>
      </c>
      <c r="I191" s="33">
        <v>31</v>
      </c>
      <c r="J191" s="33">
        <v>28</v>
      </c>
      <c r="K191" s="33">
        <v>31</v>
      </c>
      <c r="L191" s="33">
        <v>29.944444444444443</v>
      </c>
      <c r="M191" s="33">
        <v>31</v>
      </c>
      <c r="N191" s="36">
        <v>30</v>
      </c>
      <c r="O191" s="33">
        <v>30.4</v>
      </c>
    </row>
    <row r="192" spans="1:15" ht="15.75">
      <c r="A192" s="27"/>
      <c r="B192" s="30"/>
      <c r="C192" s="36"/>
      <c r="D192" s="36"/>
      <c r="E192" s="3"/>
      <c r="F192" s="3"/>
      <c r="G192" s="3"/>
      <c r="H192" s="3"/>
      <c r="I192" s="33"/>
      <c r="J192" s="3"/>
      <c r="K192" s="36"/>
      <c r="L192" s="36"/>
      <c r="M192" s="36"/>
      <c r="N192" s="36"/>
      <c r="O192" s="3"/>
    </row>
    <row r="193" spans="1:14" ht="20.25">
      <c r="A193" s="26"/>
      <c r="B193" s="16"/>
      <c r="C193" s="16"/>
      <c r="D193" s="1"/>
      <c r="E193" s="1"/>
      <c r="F193" s="1"/>
      <c r="G193" s="1"/>
      <c r="H193" s="1"/>
      <c r="I193" s="1"/>
      <c r="J193" s="1"/>
      <c r="K193" s="1"/>
      <c r="L193" s="1"/>
      <c r="N193" s="1"/>
    </row>
    <row r="194" spans="2:15" ht="15.75">
      <c r="B194" s="27"/>
      <c r="C194" s="41" t="s">
        <v>35</v>
      </c>
      <c r="D194" s="41" t="s">
        <v>36</v>
      </c>
      <c r="E194" s="41" t="s">
        <v>37</v>
      </c>
      <c r="F194" s="42" t="s">
        <v>1</v>
      </c>
      <c r="G194" s="42" t="s">
        <v>2</v>
      </c>
      <c r="H194" s="42" t="s">
        <v>3</v>
      </c>
      <c r="I194" s="42" t="s">
        <v>4</v>
      </c>
      <c r="J194" s="42" t="s">
        <v>31</v>
      </c>
      <c r="K194" s="42" t="s">
        <v>32</v>
      </c>
      <c r="L194" s="42" t="s">
        <v>33</v>
      </c>
      <c r="M194" s="42" t="s">
        <v>34</v>
      </c>
      <c r="N194" s="42" t="s">
        <v>45</v>
      </c>
      <c r="O194" s="42" t="s">
        <v>28</v>
      </c>
    </row>
    <row r="195" spans="1:15" ht="15.75">
      <c r="A195" s="27" t="s">
        <v>26</v>
      </c>
      <c r="B195" s="28" t="s">
        <v>6</v>
      </c>
      <c r="C195" s="39">
        <f aca="true" t="shared" si="95" ref="C195:N195">SUM(C201+C207+C213+C219+C225+C231+C237+C243+C249)</f>
        <v>10152</v>
      </c>
      <c r="D195" s="39">
        <f t="shared" si="95"/>
        <v>10136</v>
      </c>
      <c r="E195" s="39">
        <f t="shared" si="95"/>
        <v>10135</v>
      </c>
      <c r="F195" s="39">
        <f t="shared" si="95"/>
        <v>10073</v>
      </c>
      <c r="G195" s="39">
        <f t="shared" si="95"/>
        <v>9987</v>
      </c>
      <c r="H195" s="39">
        <f t="shared" si="95"/>
        <v>9994</v>
      </c>
      <c r="I195" s="39">
        <f t="shared" si="95"/>
        <v>10031</v>
      </c>
      <c r="J195" s="39">
        <f t="shared" si="95"/>
        <v>9793</v>
      </c>
      <c r="K195" s="39">
        <f t="shared" si="95"/>
        <v>9953</v>
      </c>
      <c r="L195" s="39">
        <f t="shared" si="95"/>
        <v>9948</v>
      </c>
      <c r="M195" s="39">
        <f t="shared" si="95"/>
        <v>9941</v>
      </c>
      <c r="N195" s="39">
        <f t="shared" si="95"/>
        <v>9945</v>
      </c>
      <c r="O195" s="32">
        <f>SUM(C195:N195)</f>
        <v>120088</v>
      </c>
    </row>
    <row r="196" spans="1:15" ht="15.75">
      <c r="A196" s="27" t="s">
        <v>26</v>
      </c>
      <c r="B196" s="28" t="s">
        <v>7</v>
      </c>
      <c r="C196" s="5">
        <f aca="true" t="shared" si="96" ref="C196:N196">SUM(C202+C208+C214+C220+C226+C232+C238+C244+C250)</f>
        <v>776174566.73</v>
      </c>
      <c r="D196" s="5">
        <f t="shared" si="96"/>
        <v>721320501.48</v>
      </c>
      <c r="E196" s="5">
        <f t="shared" si="96"/>
        <v>723157364.36</v>
      </c>
      <c r="F196" s="5">
        <f t="shared" si="96"/>
        <v>673770163.55</v>
      </c>
      <c r="G196" s="5">
        <f t="shared" si="96"/>
        <v>657875686.0799999</v>
      </c>
      <c r="H196" s="5">
        <f t="shared" si="96"/>
        <v>584125929.4000001</v>
      </c>
      <c r="I196" s="5">
        <f t="shared" si="96"/>
        <v>616814138.85</v>
      </c>
      <c r="J196" s="5">
        <f t="shared" si="96"/>
        <v>657219969.23</v>
      </c>
      <c r="K196" s="5">
        <f t="shared" si="96"/>
        <v>757100114.91</v>
      </c>
      <c r="L196" s="5">
        <f t="shared" si="96"/>
        <v>683046759.97</v>
      </c>
      <c r="M196" s="5">
        <f t="shared" si="96"/>
        <v>709987462.96</v>
      </c>
      <c r="N196" s="5">
        <f t="shared" si="96"/>
        <v>698362262.7199999</v>
      </c>
      <c r="O196" s="21">
        <f>SUM(C196:N196)</f>
        <v>8258954920.240001</v>
      </c>
    </row>
    <row r="197" spans="1:15" ht="15.75">
      <c r="A197" s="27" t="s">
        <v>26</v>
      </c>
      <c r="B197" s="28" t="s">
        <v>0</v>
      </c>
      <c r="C197" s="5">
        <f aca="true" t="shared" si="97" ref="C197:N197">SUM(C203+C209+C215+C221+C227+C233+C239+C245+C251)</f>
        <v>49353803.04000001</v>
      </c>
      <c r="D197" s="5">
        <f t="shared" si="97"/>
        <v>46288185.269999996</v>
      </c>
      <c r="E197" s="5">
        <f t="shared" si="97"/>
        <v>46877555.019999996</v>
      </c>
      <c r="F197" s="5">
        <f t="shared" si="97"/>
        <v>43785476.41</v>
      </c>
      <c r="G197" s="5">
        <f t="shared" si="97"/>
        <v>42840843.42</v>
      </c>
      <c r="H197" s="5">
        <f t="shared" si="97"/>
        <v>36956641.19</v>
      </c>
      <c r="I197" s="5">
        <f t="shared" si="97"/>
        <v>40482177.300000004</v>
      </c>
      <c r="J197" s="5">
        <f t="shared" si="97"/>
        <v>44240366.48</v>
      </c>
      <c r="K197" s="5">
        <f t="shared" si="97"/>
        <v>51151430.129999995</v>
      </c>
      <c r="L197" s="5">
        <f t="shared" si="97"/>
        <v>45915546.78999999</v>
      </c>
      <c r="M197" s="5">
        <f t="shared" si="97"/>
        <v>47802082.629999995</v>
      </c>
      <c r="N197" s="5">
        <f t="shared" si="97"/>
        <v>46638508.629999995</v>
      </c>
      <c r="O197" s="21">
        <f>SUM(C197:N197)</f>
        <v>542332616.31</v>
      </c>
    </row>
    <row r="198" spans="1:15" ht="15.75">
      <c r="A198" s="27" t="s">
        <v>26</v>
      </c>
      <c r="B198" s="28" t="s">
        <v>8</v>
      </c>
      <c r="C198" s="3">
        <f aca="true" t="shared" si="98" ref="C198:N198">SUM(C197/C195/C287)</f>
        <v>156.8221200335545</v>
      </c>
      <c r="D198" s="3">
        <f t="shared" si="98"/>
        <v>147.3132662563332</v>
      </c>
      <c r="E198" s="3">
        <f t="shared" si="98"/>
        <v>154.17712553856273</v>
      </c>
      <c r="F198" s="3">
        <f t="shared" si="98"/>
        <v>140.21986725932948</v>
      </c>
      <c r="G198" s="3">
        <f t="shared" si="98"/>
        <v>143.67285314928546</v>
      </c>
      <c r="H198" s="3">
        <f t="shared" si="98"/>
        <v>124.09002848017533</v>
      </c>
      <c r="I198" s="3">
        <f t="shared" si="98"/>
        <v>130.81708389567706</v>
      </c>
      <c r="J198" s="3">
        <f t="shared" si="98"/>
        <v>161.34106898513514</v>
      </c>
      <c r="K198" s="3">
        <f t="shared" si="98"/>
        <v>165.78379716927623</v>
      </c>
      <c r="L198" s="3">
        <f t="shared" si="98"/>
        <v>153.8518522651119</v>
      </c>
      <c r="M198" s="3">
        <f t="shared" si="98"/>
        <v>155.11544768975665</v>
      </c>
      <c r="N198" s="3">
        <f t="shared" si="98"/>
        <v>156.32146348248702</v>
      </c>
      <c r="O198" s="23">
        <f>SUM(O197/O195/O287)</f>
        <v>148.99790970125702</v>
      </c>
    </row>
    <row r="199" spans="1:15" ht="15.75">
      <c r="A199" s="27" t="s">
        <v>26</v>
      </c>
      <c r="B199" s="28" t="s">
        <v>9</v>
      </c>
      <c r="C199" s="6">
        <f aca="true" t="shared" si="99" ref="C199:N199">SUM(C197/C196)</f>
        <v>0.06358595753520511</v>
      </c>
      <c r="D199" s="6">
        <f t="shared" si="99"/>
        <v>0.06417145384752858</v>
      </c>
      <c r="E199" s="6">
        <f t="shared" si="99"/>
        <v>0.06482344968095154</v>
      </c>
      <c r="F199" s="6">
        <f t="shared" si="99"/>
        <v>0.06498577523721219</v>
      </c>
      <c r="G199" s="6">
        <f t="shared" si="99"/>
        <v>0.06511996768761934</v>
      </c>
      <c r="H199" s="6">
        <f t="shared" si="99"/>
        <v>0.06326827714695178</v>
      </c>
      <c r="I199" s="6">
        <f t="shared" si="99"/>
        <v>0.06563107871599011</v>
      </c>
      <c r="J199" s="6">
        <f t="shared" si="99"/>
        <v>0.06731439784435048</v>
      </c>
      <c r="K199" s="6">
        <f t="shared" si="99"/>
        <v>0.06756230665224586</v>
      </c>
      <c r="L199" s="6">
        <f t="shared" si="99"/>
        <v>0.06722167424089186</v>
      </c>
      <c r="M199" s="6">
        <f t="shared" si="99"/>
        <v>0.06732806580937206</v>
      </c>
      <c r="N199" s="6">
        <f t="shared" si="99"/>
        <v>0.0667826873238412</v>
      </c>
      <c r="O199" s="6">
        <f>SUM(O197/O196)</f>
        <v>0.06566600999127867</v>
      </c>
    </row>
    <row r="200" spans="2:15" ht="15.75">
      <c r="B200" s="29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1"/>
      <c r="O200" s="1"/>
    </row>
    <row r="201" spans="1:15" ht="15.75">
      <c r="A201" s="27" t="s">
        <v>26</v>
      </c>
      <c r="B201" s="30" t="s">
        <v>38</v>
      </c>
      <c r="C201" s="35">
        <v>3653</v>
      </c>
      <c r="D201" s="35">
        <v>3742</v>
      </c>
      <c r="E201" s="35">
        <v>3824</v>
      </c>
      <c r="F201" s="35">
        <v>3894</v>
      </c>
      <c r="G201" s="45">
        <v>3944</v>
      </c>
      <c r="H201" s="45">
        <v>4016</v>
      </c>
      <c r="I201" s="45">
        <v>4113</v>
      </c>
      <c r="J201" s="45">
        <v>4129</v>
      </c>
      <c r="K201" s="45">
        <v>4253</v>
      </c>
      <c r="L201" s="45">
        <v>4303</v>
      </c>
      <c r="M201" s="45">
        <v>4362</v>
      </c>
      <c r="N201" s="35">
        <v>4429</v>
      </c>
      <c r="O201" s="32">
        <f>SUM(C201:N201)</f>
        <v>48662</v>
      </c>
    </row>
    <row r="202" spans="1:15" ht="15.75">
      <c r="A202" s="27" t="s">
        <v>26</v>
      </c>
      <c r="B202" s="25" t="s">
        <v>7</v>
      </c>
      <c r="C202" s="36">
        <v>190942776.34</v>
      </c>
      <c r="D202" s="36">
        <v>181521989.01</v>
      </c>
      <c r="E202" s="36">
        <v>188269155.95</v>
      </c>
      <c r="F202" s="36">
        <v>177650264.82</v>
      </c>
      <c r="G202" s="33">
        <v>179362851.25</v>
      </c>
      <c r="H202" s="33">
        <v>164416204.43</v>
      </c>
      <c r="I202" s="33">
        <v>176715965.65</v>
      </c>
      <c r="J202" s="33">
        <v>195580848.66</v>
      </c>
      <c r="K202" s="33">
        <v>222693562.76</v>
      </c>
      <c r="L202" s="33">
        <v>204907424.29</v>
      </c>
      <c r="M202" s="33">
        <v>213443882.88</v>
      </c>
      <c r="N202" s="36">
        <v>214621168.7</v>
      </c>
      <c r="O202" s="21">
        <f>SUM(C202:N202)</f>
        <v>2310126094.74</v>
      </c>
    </row>
    <row r="203" spans="1:15" ht="15.75">
      <c r="A203" s="27" t="s">
        <v>26</v>
      </c>
      <c r="B203" s="25" t="s">
        <v>0</v>
      </c>
      <c r="C203" s="36">
        <v>17837858.42</v>
      </c>
      <c r="D203" s="36">
        <v>16956287.83</v>
      </c>
      <c r="E203" s="36">
        <v>17834805.68</v>
      </c>
      <c r="F203" s="36">
        <v>16838073.02</v>
      </c>
      <c r="G203" s="33">
        <v>17032945.22</v>
      </c>
      <c r="H203" s="33">
        <v>15372506.67</v>
      </c>
      <c r="I203" s="33">
        <v>16645491.25</v>
      </c>
      <c r="J203" s="33">
        <v>18656563.47</v>
      </c>
      <c r="K203" s="33">
        <v>21412806.87</v>
      </c>
      <c r="L203" s="33">
        <v>19505119.34</v>
      </c>
      <c r="M203" s="33">
        <v>20349327.6</v>
      </c>
      <c r="N203" s="36">
        <v>20721765.85</v>
      </c>
      <c r="O203" s="21">
        <f>SUM(C203:N203)</f>
        <v>219163551.22</v>
      </c>
    </row>
    <row r="204" spans="1:15" ht="15.75">
      <c r="A204" s="27" t="s">
        <v>26</v>
      </c>
      <c r="B204" s="28" t="s">
        <v>8</v>
      </c>
      <c r="C204" s="36">
        <v>157.51841985818106</v>
      </c>
      <c r="D204" s="36">
        <v>146.172374872847</v>
      </c>
      <c r="E204" s="36">
        <v>155.46378730822872</v>
      </c>
      <c r="F204" s="36">
        <v>139.4873255794688</v>
      </c>
      <c r="G204" s="33">
        <v>144.6453901753739</v>
      </c>
      <c r="H204" s="33">
        <v>128.45018140525147</v>
      </c>
      <c r="I204" s="33">
        <v>131.1845648122863</v>
      </c>
      <c r="J204" s="33">
        <v>161.37220591288101</v>
      </c>
      <c r="K204" s="33">
        <v>162.41140500443709</v>
      </c>
      <c r="L204" s="33">
        <v>151.09705895111935</v>
      </c>
      <c r="M204" s="33">
        <v>150.48829036695213</v>
      </c>
      <c r="N204" s="36">
        <v>155.95518815383457</v>
      </c>
      <c r="O204" s="23">
        <f>SUM(O203/O201/O287)</f>
        <v>148.59097697201256</v>
      </c>
    </row>
    <row r="205" spans="1:15" ht="15.75">
      <c r="A205" s="27" t="s">
        <v>26</v>
      </c>
      <c r="B205" s="28" t="s">
        <v>9</v>
      </c>
      <c r="C205" s="37">
        <v>0.09341991753716426</v>
      </c>
      <c r="D205" s="37">
        <v>0.09341175646255112</v>
      </c>
      <c r="E205" s="37">
        <v>0.09473036403656326</v>
      </c>
      <c r="F205" s="37">
        <v>0.09478214421498773</v>
      </c>
      <c r="G205" s="46">
        <v>0.09496361761254062</v>
      </c>
      <c r="H205" s="46">
        <v>0.09349751579105955</v>
      </c>
      <c r="I205" s="46">
        <v>0.09419347702271405</v>
      </c>
      <c r="J205" s="46">
        <v>0.09539054359270516</v>
      </c>
      <c r="K205" s="46">
        <v>0.09615368583005197</v>
      </c>
      <c r="L205" s="46">
        <v>0.0951899103099111</v>
      </c>
      <c r="M205" s="46">
        <v>0.0953380688423878</v>
      </c>
      <c r="N205" s="37">
        <v>0.09655042871826464</v>
      </c>
      <c r="O205" s="6">
        <f>SUM(O203/O202)</f>
        <v>0.09487081753633299</v>
      </c>
    </row>
    <row r="206" spans="2:15" ht="15.75">
      <c r="B206" s="29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1"/>
    </row>
    <row r="207" spans="1:15" ht="15.75">
      <c r="A207" s="27" t="s">
        <v>26</v>
      </c>
      <c r="B207" s="30" t="s">
        <v>10</v>
      </c>
      <c r="C207" s="35">
        <v>1431</v>
      </c>
      <c r="D207" s="35">
        <v>1415</v>
      </c>
      <c r="E207" s="35">
        <v>1370</v>
      </c>
      <c r="F207" s="35">
        <v>1281</v>
      </c>
      <c r="G207" s="45">
        <v>1234</v>
      </c>
      <c r="H207" s="45">
        <v>1210</v>
      </c>
      <c r="I207" s="45">
        <v>1200</v>
      </c>
      <c r="J207" s="45">
        <v>1166</v>
      </c>
      <c r="K207" s="45">
        <v>1106</v>
      </c>
      <c r="L207" s="45">
        <v>1084</v>
      </c>
      <c r="M207" s="45">
        <v>1077</v>
      </c>
      <c r="N207" s="35">
        <v>1084</v>
      </c>
      <c r="O207" s="2">
        <f>SUM(C207:N207)</f>
        <v>14658</v>
      </c>
    </row>
    <row r="208" spans="1:15" ht="15.75">
      <c r="A208" s="27" t="s">
        <v>26</v>
      </c>
      <c r="B208" s="28" t="s">
        <v>7</v>
      </c>
      <c r="C208" s="36">
        <v>76351098.87</v>
      </c>
      <c r="D208" s="36">
        <v>68789950.95</v>
      </c>
      <c r="E208" s="36">
        <v>68939447.78</v>
      </c>
      <c r="F208" s="36">
        <v>60692223.03</v>
      </c>
      <c r="G208" s="33">
        <v>59746989.35</v>
      </c>
      <c r="H208" s="33">
        <v>52041298.35</v>
      </c>
      <c r="I208" s="33">
        <v>55900169.9</v>
      </c>
      <c r="J208" s="33">
        <v>57422219.5</v>
      </c>
      <c r="K208" s="33">
        <v>64205213.05</v>
      </c>
      <c r="L208" s="33">
        <v>57966215.19</v>
      </c>
      <c r="M208" s="33">
        <v>58372063.06</v>
      </c>
      <c r="N208" s="36">
        <v>56929746.2</v>
      </c>
      <c r="O208" s="3">
        <f>SUM(C208:N208)</f>
        <v>737356635.23</v>
      </c>
    </row>
    <row r="209" spans="1:15" ht="15" customHeight="1">
      <c r="A209" s="27" t="s">
        <v>26</v>
      </c>
      <c r="B209" s="28" t="s">
        <v>0</v>
      </c>
      <c r="C209" s="36">
        <v>5142659.23</v>
      </c>
      <c r="D209" s="36">
        <v>4649845.84</v>
      </c>
      <c r="E209" s="36">
        <v>4633303.4</v>
      </c>
      <c r="F209" s="36">
        <v>4111807.44</v>
      </c>
      <c r="G209" s="33">
        <v>3889117.25</v>
      </c>
      <c r="H209" s="33">
        <v>3449954.02</v>
      </c>
      <c r="I209" s="33">
        <v>3624041.6</v>
      </c>
      <c r="J209" s="33">
        <v>3762835.81</v>
      </c>
      <c r="K209" s="33">
        <v>4269551.52</v>
      </c>
      <c r="L209" s="33">
        <v>3831733.2</v>
      </c>
      <c r="M209" s="33">
        <v>3920051.81</v>
      </c>
      <c r="N209" s="36">
        <v>3645128.56</v>
      </c>
      <c r="O209" s="3">
        <f>SUM(C209:N209)</f>
        <v>48930029.68000001</v>
      </c>
    </row>
    <row r="210" spans="1:15" ht="15" customHeight="1">
      <c r="A210" s="27" t="s">
        <v>26</v>
      </c>
      <c r="B210" s="28" t="s">
        <v>8</v>
      </c>
      <c r="C210" s="36">
        <v>115.92748653096189</v>
      </c>
      <c r="D210" s="36">
        <v>106.00355271856833</v>
      </c>
      <c r="E210" s="36">
        <v>112.73244282238444</v>
      </c>
      <c r="F210" s="36">
        <v>103.54328624310644</v>
      </c>
      <c r="G210" s="33">
        <v>105.55714388187944</v>
      </c>
      <c r="H210" s="33">
        <v>95.67790836984858</v>
      </c>
      <c r="I210" s="33">
        <v>97.8941545110751</v>
      </c>
      <c r="J210" s="33">
        <v>115.25471116148003</v>
      </c>
      <c r="K210" s="33">
        <v>124.52754827043107</v>
      </c>
      <c r="L210" s="33">
        <v>117.8269741697417</v>
      </c>
      <c r="M210" s="33">
        <v>117.41252014257044</v>
      </c>
      <c r="N210" s="36">
        <v>112.08882410824108</v>
      </c>
      <c r="O210" s="3">
        <f>SUM(O209/O207/O287)</f>
        <v>110.13232950690684</v>
      </c>
    </row>
    <row r="211" spans="1:15" ht="15" customHeight="1">
      <c r="A211" s="27" t="s">
        <v>26</v>
      </c>
      <c r="B211" s="28" t="s">
        <v>9</v>
      </c>
      <c r="C211" s="37">
        <v>0.06735540556863763</v>
      </c>
      <c r="D211" s="37">
        <v>0.06759484162708217</v>
      </c>
      <c r="E211" s="37">
        <v>0.06720830452233717</v>
      </c>
      <c r="F211" s="37">
        <v>0.06774850606423735</v>
      </c>
      <c r="G211" s="46">
        <v>0.06509310832747424</v>
      </c>
      <c r="H211" s="46">
        <v>0.06629262008025977</v>
      </c>
      <c r="I211" s="46">
        <v>0.06483060081003439</v>
      </c>
      <c r="J211" s="46">
        <v>0.06552926450361257</v>
      </c>
      <c r="K211" s="46">
        <v>0.06649851806698429</v>
      </c>
      <c r="L211" s="46">
        <v>0.06610287022260217</v>
      </c>
      <c r="M211" s="46">
        <v>0.0671563005400481</v>
      </c>
      <c r="N211" s="37">
        <v>0.06402854049611062</v>
      </c>
      <c r="O211" s="6">
        <f>SUM(O209/O208)</f>
        <v>0.06635870261713656</v>
      </c>
    </row>
    <row r="212" spans="2:15" ht="15" customHeight="1">
      <c r="B212" s="29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1"/>
    </row>
    <row r="213" spans="1:15" ht="15" customHeight="1">
      <c r="A213" s="27" t="s">
        <v>26</v>
      </c>
      <c r="B213" s="30" t="s">
        <v>11</v>
      </c>
      <c r="C213" s="35">
        <v>71</v>
      </c>
      <c r="D213" s="35">
        <v>72</v>
      </c>
      <c r="E213" s="35">
        <v>79</v>
      </c>
      <c r="F213" s="35">
        <v>76</v>
      </c>
      <c r="G213" s="45">
        <v>75</v>
      </c>
      <c r="H213" s="45">
        <v>73</v>
      </c>
      <c r="I213" s="45">
        <v>71</v>
      </c>
      <c r="J213" s="45">
        <v>71</v>
      </c>
      <c r="K213" s="45">
        <v>70</v>
      </c>
      <c r="L213" s="45">
        <v>73</v>
      </c>
      <c r="M213" s="45">
        <v>74</v>
      </c>
      <c r="N213" s="35">
        <v>78</v>
      </c>
      <c r="O213" s="2">
        <f>SUM(C213:N213)</f>
        <v>883</v>
      </c>
    </row>
    <row r="214" spans="1:15" ht="15.75">
      <c r="A214" s="27" t="s">
        <v>26</v>
      </c>
      <c r="B214" s="28" t="s">
        <v>7</v>
      </c>
      <c r="C214" s="36">
        <v>10206062.8</v>
      </c>
      <c r="D214" s="36">
        <v>9455791.8</v>
      </c>
      <c r="E214" s="36">
        <v>10738538.3</v>
      </c>
      <c r="F214" s="36">
        <v>10007150.6</v>
      </c>
      <c r="G214" s="33">
        <v>9365328</v>
      </c>
      <c r="H214" s="33">
        <v>9346903.5</v>
      </c>
      <c r="I214" s="33">
        <v>9192972.6</v>
      </c>
      <c r="J214" s="33">
        <v>8960893.8</v>
      </c>
      <c r="K214" s="33">
        <v>10769372.78</v>
      </c>
      <c r="L214" s="33">
        <v>10644826.8</v>
      </c>
      <c r="M214" s="33">
        <v>11226420.2</v>
      </c>
      <c r="N214" s="36">
        <v>10547448.8</v>
      </c>
      <c r="O214" s="3">
        <f>SUM(C214:N214)</f>
        <v>120461709.97999999</v>
      </c>
    </row>
    <row r="215" spans="1:15" ht="15.75">
      <c r="A215" s="27" t="s">
        <v>26</v>
      </c>
      <c r="B215" s="28" t="s">
        <v>0</v>
      </c>
      <c r="C215" s="36">
        <v>588243.51</v>
      </c>
      <c r="D215" s="36">
        <v>542771.51</v>
      </c>
      <c r="E215" s="36">
        <v>625171.95</v>
      </c>
      <c r="F215" s="36">
        <v>593979.23</v>
      </c>
      <c r="G215" s="33">
        <v>548097.05</v>
      </c>
      <c r="H215" s="33">
        <v>508858.01</v>
      </c>
      <c r="I215" s="33">
        <v>527413.28</v>
      </c>
      <c r="J215" s="33">
        <v>570653.8</v>
      </c>
      <c r="K215" s="33">
        <v>653606.83</v>
      </c>
      <c r="L215" s="33">
        <v>578569.83</v>
      </c>
      <c r="M215" s="33">
        <v>694291</v>
      </c>
      <c r="N215" s="36">
        <v>729490.6</v>
      </c>
      <c r="O215" s="3">
        <f>SUM(C215:N215)</f>
        <v>7161146.6</v>
      </c>
    </row>
    <row r="216" spans="1:15" ht="15.75">
      <c r="A216" s="27" t="s">
        <v>26</v>
      </c>
      <c r="B216" s="28" t="s">
        <v>8</v>
      </c>
      <c r="C216" s="36">
        <v>267.2619309404816</v>
      </c>
      <c r="D216" s="36">
        <v>243.17719982078856</v>
      </c>
      <c r="E216" s="36">
        <v>263.7856329113924</v>
      </c>
      <c r="F216" s="36">
        <v>252.1134252971137</v>
      </c>
      <c r="G216" s="33">
        <v>244.76423285486445</v>
      </c>
      <c r="H216" s="33">
        <v>233.91468695412334</v>
      </c>
      <c r="I216" s="33">
        <v>240.78949939507388</v>
      </c>
      <c r="J216" s="33">
        <v>287.04919517102616</v>
      </c>
      <c r="K216" s="33">
        <v>301.2013041474654</v>
      </c>
      <c r="L216" s="33">
        <v>264.1871369863013</v>
      </c>
      <c r="M216" s="33">
        <v>302.65518744551</v>
      </c>
      <c r="N216" s="36">
        <v>311.74811965811966</v>
      </c>
      <c r="O216" s="3">
        <f>SUM(O215/O213/O287)</f>
        <v>267.56907949676673</v>
      </c>
    </row>
    <row r="217" spans="1:15" ht="15.75">
      <c r="A217" s="27" t="s">
        <v>26</v>
      </c>
      <c r="B217" s="28" t="s">
        <v>9</v>
      </c>
      <c r="C217" s="37">
        <v>0.05763667356622576</v>
      </c>
      <c r="D217" s="37">
        <v>0.05740095821483718</v>
      </c>
      <c r="E217" s="37">
        <v>0.058217602110708117</v>
      </c>
      <c r="F217" s="37">
        <v>0.05935548027027794</v>
      </c>
      <c r="G217" s="46">
        <v>0.058524063439102186</v>
      </c>
      <c r="H217" s="46">
        <v>0.05444134627045202</v>
      </c>
      <c r="I217" s="46">
        <v>0.05737135341837089</v>
      </c>
      <c r="J217" s="46">
        <v>0.06368268754619098</v>
      </c>
      <c r="K217" s="46">
        <v>0.06069126246737649</v>
      </c>
      <c r="L217" s="46">
        <v>0.054352207026985164</v>
      </c>
      <c r="M217" s="46">
        <v>0.06184438027716084</v>
      </c>
      <c r="N217" s="37">
        <v>0.06916275336648234</v>
      </c>
      <c r="O217" s="6">
        <f>SUM(O215/O214)</f>
        <v>0.059447492495241436</v>
      </c>
    </row>
    <row r="218" spans="2:15" ht="15.75">
      <c r="B218" s="29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1"/>
    </row>
    <row r="219" spans="1:15" ht="15.75">
      <c r="A219" s="27" t="s">
        <v>26</v>
      </c>
      <c r="B219" s="30" t="s">
        <v>12</v>
      </c>
      <c r="C219" s="35">
        <v>1991</v>
      </c>
      <c r="D219" s="35">
        <v>1894</v>
      </c>
      <c r="E219" s="35">
        <v>1861</v>
      </c>
      <c r="F219" s="35">
        <v>1827</v>
      </c>
      <c r="G219" s="45">
        <v>1764</v>
      </c>
      <c r="H219" s="45">
        <v>1741</v>
      </c>
      <c r="I219" s="45">
        <v>1731</v>
      </c>
      <c r="J219" s="45">
        <v>1702</v>
      </c>
      <c r="K219" s="45">
        <v>1701</v>
      </c>
      <c r="L219" s="45">
        <v>1703</v>
      </c>
      <c r="M219" s="45">
        <v>1662</v>
      </c>
      <c r="N219" s="35">
        <v>1602</v>
      </c>
      <c r="O219" s="2">
        <f>SUM(C219:N219)</f>
        <v>21179</v>
      </c>
    </row>
    <row r="220" spans="1:15" ht="15.75">
      <c r="A220" s="27" t="s">
        <v>26</v>
      </c>
      <c r="B220" s="28" t="s">
        <v>7</v>
      </c>
      <c r="C220" s="36">
        <v>165946401.58</v>
      </c>
      <c r="D220" s="36">
        <v>147074596.25</v>
      </c>
      <c r="E220" s="36">
        <v>146454108.65</v>
      </c>
      <c r="F220" s="36">
        <v>131766004.41</v>
      </c>
      <c r="G220" s="33">
        <v>124174079.7</v>
      </c>
      <c r="H220" s="33">
        <v>107892529.56</v>
      </c>
      <c r="I220" s="33">
        <v>114322660.75</v>
      </c>
      <c r="J220" s="33">
        <v>119599718.75</v>
      </c>
      <c r="K220" s="33">
        <v>143029635.35</v>
      </c>
      <c r="L220" s="33">
        <v>124247592.75</v>
      </c>
      <c r="M220" s="33">
        <v>130157207.75</v>
      </c>
      <c r="N220" s="36">
        <v>126206872.24</v>
      </c>
      <c r="O220" s="3">
        <f>SUM(C220:N220)</f>
        <v>1580871407.74</v>
      </c>
    </row>
    <row r="221" spans="1:15" ht="15.75">
      <c r="A221" s="27" t="s">
        <v>26</v>
      </c>
      <c r="B221" s="28" t="s">
        <v>0</v>
      </c>
      <c r="C221" s="36">
        <v>8573402.17</v>
      </c>
      <c r="D221" s="36">
        <v>7704742.26</v>
      </c>
      <c r="E221" s="36">
        <v>7793936.62</v>
      </c>
      <c r="F221" s="36">
        <v>6779642.49</v>
      </c>
      <c r="G221" s="33">
        <v>6471466.4</v>
      </c>
      <c r="H221" s="33">
        <v>5595821.82</v>
      </c>
      <c r="I221" s="33">
        <v>5739983.13</v>
      </c>
      <c r="J221" s="33">
        <v>6373372.53</v>
      </c>
      <c r="K221" s="33">
        <v>7823143.87</v>
      </c>
      <c r="L221" s="33">
        <v>6486677.8</v>
      </c>
      <c r="M221" s="33">
        <v>6805604.18</v>
      </c>
      <c r="N221" s="36">
        <v>6834899.56</v>
      </c>
      <c r="O221" s="3">
        <f>SUM(C221:N221)</f>
        <v>82982692.83000001</v>
      </c>
    </row>
    <row r="222" spans="1:15" ht="15.75">
      <c r="A222" s="27" t="s">
        <v>26</v>
      </c>
      <c r="B222" s="28" t="s">
        <v>8</v>
      </c>
      <c r="C222" s="36">
        <v>138.90575606357643</v>
      </c>
      <c r="D222" s="36">
        <v>131.2249592942058</v>
      </c>
      <c r="E222" s="36">
        <v>139.6012290883038</v>
      </c>
      <c r="F222" s="36">
        <v>119.70341808358494</v>
      </c>
      <c r="G222" s="33">
        <v>122.8728335991494</v>
      </c>
      <c r="H222" s="33">
        <v>107.85712562015966</v>
      </c>
      <c r="I222" s="33">
        <v>107.48760340328474</v>
      </c>
      <c r="J222" s="33">
        <v>133.73704318448884</v>
      </c>
      <c r="K222" s="33">
        <v>148.35948246761868</v>
      </c>
      <c r="L222" s="33">
        <v>126.96570366020747</v>
      </c>
      <c r="M222" s="33">
        <v>132.09122666045573</v>
      </c>
      <c r="N222" s="36">
        <v>142.21597086974617</v>
      </c>
      <c r="O222" s="3">
        <f>SUM(O221/O219/O287)</f>
        <v>129.26952025973827</v>
      </c>
    </row>
    <row r="223" spans="1:15" ht="15.75">
      <c r="A223" s="27" t="s">
        <v>26</v>
      </c>
      <c r="B223" s="28" t="s">
        <v>9</v>
      </c>
      <c r="C223" s="37">
        <v>0.05166368229965448</v>
      </c>
      <c r="D223" s="37">
        <v>0.052386628666335706</v>
      </c>
      <c r="E223" s="37">
        <v>0.05321760305561765</v>
      </c>
      <c r="F223" s="37">
        <v>0.05145213684179589</v>
      </c>
      <c r="G223" s="46">
        <v>0.05211608103426113</v>
      </c>
      <c r="H223" s="46">
        <v>0.051864775465182825</v>
      </c>
      <c r="I223" s="46">
        <v>0.050208620866095434</v>
      </c>
      <c r="J223" s="46">
        <v>0.05328919329084961</v>
      </c>
      <c r="K223" s="46">
        <v>0.054695964587034095</v>
      </c>
      <c r="L223" s="46">
        <v>0.05220767385853438</v>
      </c>
      <c r="M223" s="46">
        <v>0.052287570528340564</v>
      </c>
      <c r="N223" s="37">
        <v>0.05415631842141277</v>
      </c>
      <c r="O223" s="6">
        <f>SUM(O221/O220)</f>
        <v>0.052491741215454926</v>
      </c>
    </row>
    <row r="224" spans="2:15" ht="15.75">
      <c r="B224" s="29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1"/>
    </row>
    <row r="225" spans="1:16" ht="15.75">
      <c r="A225" s="27" t="s">
        <v>26</v>
      </c>
      <c r="B225" s="30" t="s">
        <v>13</v>
      </c>
      <c r="C225" s="35">
        <v>97</v>
      </c>
      <c r="D225" s="35">
        <v>133</v>
      </c>
      <c r="E225" s="35">
        <v>139</v>
      </c>
      <c r="F225" s="35">
        <v>129</v>
      </c>
      <c r="G225" s="45">
        <v>123</v>
      </c>
      <c r="H225" s="45">
        <v>113</v>
      </c>
      <c r="I225" s="45">
        <v>113</v>
      </c>
      <c r="J225" s="45">
        <v>120</v>
      </c>
      <c r="K225" s="45">
        <v>116</v>
      </c>
      <c r="L225" s="45">
        <v>120</v>
      </c>
      <c r="M225" s="45">
        <v>135</v>
      </c>
      <c r="N225" s="35">
        <v>139</v>
      </c>
      <c r="O225" s="2">
        <f>SUM(C225:N225)</f>
        <v>1477</v>
      </c>
      <c r="P225" s="49"/>
    </row>
    <row r="226" spans="1:15" ht="15.75">
      <c r="A226" s="27" t="s">
        <v>26</v>
      </c>
      <c r="B226" s="28" t="s">
        <v>7</v>
      </c>
      <c r="C226" s="36">
        <v>8949747</v>
      </c>
      <c r="D226" s="36">
        <v>11766873.5</v>
      </c>
      <c r="E226" s="36">
        <v>12339277</v>
      </c>
      <c r="F226" s="36">
        <v>10627089.5</v>
      </c>
      <c r="G226" s="33">
        <v>10070560.5</v>
      </c>
      <c r="H226" s="33">
        <v>8241650.5</v>
      </c>
      <c r="I226" s="33">
        <v>8945584.5</v>
      </c>
      <c r="J226" s="33">
        <v>9389810.49</v>
      </c>
      <c r="K226" s="33">
        <v>10744633</v>
      </c>
      <c r="L226" s="33">
        <v>9750922</v>
      </c>
      <c r="M226" s="33">
        <v>9852525</v>
      </c>
      <c r="N226" s="36">
        <v>9225219.84</v>
      </c>
      <c r="O226" s="3">
        <f>SUM(C226:N226)</f>
        <v>119903892.83</v>
      </c>
    </row>
    <row r="227" spans="1:15" ht="15.75">
      <c r="A227" s="27" t="s">
        <v>26</v>
      </c>
      <c r="B227" s="28" t="s">
        <v>0</v>
      </c>
      <c r="C227" s="36">
        <v>537431.4</v>
      </c>
      <c r="D227" s="36">
        <v>706854.96</v>
      </c>
      <c r="E227" s="36">
        <v>791756.17</v>
      </c>
      <c r="F227" s="36">
        <v>694060.3</v>
      </c>
      <c r="G227" s="33">
        <v>604998.63</v>
      </c>
      <c r="H227" s="33">
        <v>455916.58</v>
      </c>
      <c r="I227" s="33">
        <v>460437.42</v>
      </c>
      <c r="J227" s="33">
        <v>494465.67</v>
      </c>
      <c r="K227" s="33">
        <v>643360.62</v>
      </c>
      <c r="L227" s="33">
        <v>624917.49</v>
      </c>
      <c r="M227" s="33">
        <v>583402.04</v>
      </c>
      <c r="N227" s="36">
        <v>597674.91</v>
      </c>
      <c r="O227" s="3">
        <f>SUM(C227:N227)</f>
        <v>7195276.19</v>
      </c>
    </row>
    <row r="228" spans="1:15" ht="15.75">
      <c r="A228" s="27" t="s">
        <v>26</v>
      </c>
      <c r="B228" s="28" t="s">
        <v>8</v>
      </c>
      <c r="C228" s="36">
        <v>178.72677086797475</v>
      </c>
      <c r="D228" s="36">
        <v>171.44190152801357</v>
      </c>
      <c r="E228" s="36">
        <v>189.8695851318945</v>
      </c>
      <c r="F228" s="36">
        <v>173.55846461615405</v>
      </c>
      <c r="G228" s="33">
        <v>164.74074804527947</v>
      </c>
      <c r="H228" s="33">
        <v>135.39127516778524</v>
      </c>
      <c r="I228" s="33">
        <v>132.07998164111245</v>
      </c>
      <c r="J228" s="33">
        <v>147.16240178571428</v>
      </c>
      <c r="K228" s="33">
        <v>178.9100723025584</v>
      </c>
      <c r="L228" s="33">
        <v>173.5881916666667</v>
      </c>
      <c r="M228" s="33">
        <v>139.40311589008363</v>
      </c>
      <c r="N228" s="36">
        <v>143.32731654676257</v>
      </c>
      <c r="O228" s="3">
        <f>SUM(O227/O225/O287)</f>
        <v>160.7241128514714</v>
      </c>
    </row>
    <row r="229" spans="1:15" ht="15.75">
      <c r="A229" s="27" t="s">
        <v>26</v>
      </c>
      <c r="B229" s="28" t="s">
        <v>9</v>
      </c>
      <c r="C229" s="37">
        <v>0.06004989861724583</v>
      </c>
      <c r="D229" s="37">
        <v>0.06007160355722359</v>
      </c>
      <c r="E229" s="37">
        <v>0.06416552363643348</v>
      </c>
      <c r="F229" s="37">
        <v>0.06531047847108092</v>
      </c>
      <c r="G229" s="46">
        <v>0.06007596399425832</v>
      </c>
      <c r="H229" s="46">
        <v>0.05531860153497167</v>
      </c>
      <c r="I229" s="46">
        <v>0.05147091506429792</v>
      </c>
      <c r="J229" s="46">
        <v>0.05265981358480004</v>
      </c>
      <c r="K229" s="46">
        <v>0.05987739367179874</v>
      </c>
      <c r="L229" s="46">
        <v>0.06408804111036884</v>
      </c>
      <c r="M229" s="46">
        <v>0.05921345441904485</v>
      </c>
      <c r="N229" s="37">
        <v>0.06478706419640184</v>
      </c>
      <c r="O229" s="6">
        <f>SUM(O227/O226)</f>
        <v>0.06000869546580509</v>
      </c>
    </row>
    <row r="230" spans="2:15" ht="15.75">
      <c r="B230" s="29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1"/>
    </row>
    <row r="231" spans="1:15" ht="15.75">
      <c r="A231" s="27" t="s">
        <v>26</v>
      </c>
      <c r="B231" s="30" t="s">
        <v>14</v>
      </c>
      <c r="C231" s="35">
        <v>1499</v>
      </c>
      <c r="D231" s="35">
        <v>1434</v>
      </c>
      <c r="E231" s="35">
        <v>1389</v>
      </c>
      <c r="F231" s="35">
        <v>1389</v>
      </c>
      <c r="G231" s="45">
        <v>1354</v>
      </c>
      <c r="H231" s="45">
        <v>1367</v>
      </c>
      <c r="I231" s="45">
        <v>1385</v>
      </c>
      <c r="J231" s="45">
        <v>1379</v>
      </c>
      <c r="K231" s="45">
        <v>1398</v>
      </c>
      <c r="L231" s="45">
        <v>1394</v>
      </c>
      <c r="M231" s="45">
        <v>1377</v>
      </c>
      <c r="N231" s="35">
        <v>1359</v>
      </c>
      <c r="O231" s="2">
        <f>SUM(C231:N231)</f>
        <v>16724</v>
      </c>
    </row>
    <row r="232" spans="1:15" ht="15.75">
      <c r="A232" s="27" t="s">
        <v>26</v>
      </c>
      <c r="B232" s="28" t="s">
        <v>7</v>
      </c>
      <c r="C232" s="36">
        <v>193636614.68</v>
      </c>
      <c r="D232" s="36">
        <v>173188986.6</v>
      </c>
      <c r="E232" s="36">
        <v>169865928.65</v>
      </c>
      <c r="F232" s="36">
        <v>161586886.65</v>
      </c>
      <c r="G232" s="33">
        <v>152593885.34</v>
      </c>
      <c r="H232" s="33">
        <v>138934271.58</v>
      </c>
      <c r="I232" s="33">
        <v>140940002.08</v>
      </c>
      <c r="J232" s="33">
        <v>150986819.02</v>
      </c>
      <c r="K232" s="33">
        <v>175101000</v>
      </c>
      <c r="L232" s="33">
        <v>160115843</v>
      </c>
      <c r="M232" s="33">
        <v>168433385.56</v>
      </c>
      <c r="N232" s="36">
        <v>163281719.8</v>
      </c>
      <c r="O232" s="3">
        <f>SUM(C232:N232)</f>
        <v>1948665342.9599998</v>
      </c>
    </row>
    <row r="233" spans="1:15" ht="15.75">
      <c r="A233" s="27" t="s">
        <v>26</v>
      </c>
      <c r="B233" s="28" t="s">
        <v>0</v>
      </c>
      <c r="C233" s="36">
        <v>9379719.6</v>
      </c>
      <c r="D233" s="36">
        <v>8577544.4</v>
      </c>
      <c r="E233" s="36">
        <v>8551338.39</v>
      </c>
      <c r="F233" s="36">
        <v>7863336.59</v>
      </c>
      <c r="G233" s="33">
        <v>7979161.71</v>
      </c>
      <c r="H233" s="33">
        <v>6234080.75</v>
      </c>
      <c r="I233" s="33">
        <v>7403122.36</v>
      </c>
      <c r="J233" s="33">
        <v>8009402.58</v>
      </c>
      <c r="K233" s="33">
        <v>9124435.48</v>
      </c>
      <c r="L233" s="33">
        <v>8473743.46</v>
      </c>
      <c r="M233" s="33">
        <v>8682722.36</v>
      </c>
      <c r="N233" s="36">
        <v>7882190.06</v>
      </c>
      <c r="O233" s="3">
        <f>SUM(C233:N233)</f>
        <v>98160797.74</v>
      </c>
    </row>
    <row r="234" spans="1:15" ht="15.75">
      <c r="A234" s="27" t="s">
        <v>26</v>
      </c>
      <c r="B234" s="28" t="s">
        <v>8</v>
      </c>
      <c r="C234" s="36">
        <v>201.8489659773182</v>
      </c>
      <c r="D234" s="36">
        <v>192.95326404822964</v>
      </c>
      <c r="E234" s="36">
        <v>205.2157041036717</v>
      </c>
      <c r="F234" s="36">
        <v>182.61772428528297</v>
      </c>
      <c r="G234" s="33">
        <v>197.3741880163683</v>
      </c>
      <c r="H234" s="33">
        <v>153.0338994908755</v>
      </c>
      <c r="I234" s="33">
        <v>173.26465803439257</v>
      </c>
      <c r="J234" s="33">
        <v>207.43298922614733</v>
      </c>
      <c r="K234" s="33">
        <v>210.54122202224374</v>
      </c>
      <c r="L234" s="33">
        <v>202.62418603538978</v>
      </c>
      <c r="M234" s="33">
        <v>203.40437041722305</v>
      </c>
      <c r="N234" s="36">
        <v>193.33308952661272</v>
      </c>
      <c r="O234" s="3">
        <f>SUM(O233/O231/O287)</f>
        <v>193.64753984005347</v>
      </c>
    </row>
    <row r="235" spans="1:15" ht="15.75">
      <c r="A235" s="27" t="s">
        <v>26</v>
      </c>
      <c r="B235" s="28" t="s">
        <v>9</v>
      </c>
      <c r="C235" s="37">
        <v>0.04843980367814599</v>
      </c>
      <c r="D235" s="37">
        <v>0.049527077722389075</v>
      </c>
      <c r="E235" s="37">
        <v>0.05034169275711313</v>
      </c>
      <c r="F235" s="37">
        <v>0.04866320994866448</v>
      </c>
      <c r="G235" s="46">
        <v>0.052290179860230566</v>
      </c>
      <c r="H235" s="46">
        <v>0.044870719651129</v>
      </c>
      <c r="I235" s="46">
        <v>0.05252676494071469</v>
      </c>
      <c r="J235" s="46">
        <v>0.05304703173420098</v>
      </c>
      <c r="K235" s="46">
        <v>0.05210955665587289</v>
      </c>
      <c r="L235" s="46">
        <v>0.05292257968500969</v>
      </c>
      <c r="M235" s="46">
        <v>0.051549889181008036</v>
      </c>
      <c r="N235" s="37">
        <v>0.04827356099418056</v>
      </c>
      <c r="O235" s="6">
        <f>SUM(O233/O232)</f>
        <v>0.05037334814550296</v>
      </c>
    </row>
    <row r="236" spans="2:18" ht="15.75">
      <c r="B236" s="29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1"/>
      <c r="P236" s="49"/>
      <c r="Q236" s="24"/>
      <c r="R236" s="24"/>
    </row>
    <row r="237" spans="1:18" ht="15.75">
      <c r="A237" s="27" t="s">
        <v>26</v>
      </c>
      <c r="B237" s="30" t="s">
        <v>43</v>
      </c>
      <c r="C237" s="35">
        <v>47</v>
      </c>
      <c r="D237" s="35">
        <v>63</v>
      </c>
      <c r="E237" s="35">
        <v>64</v>
      </c>
      <c r="F237" s="35">
        <v>68</v>
      </c>
      <c r="G237" s="45">
        <v>68</v>
      </c>
      <c r="H237" s="45">
        <v>70</v>
      </c>
      <c r="I237" s="45">
        <v>70</v>
      </c>
      <c r="J237" s="45">
        <v>70</v>
      </c>
      <c r="K237" s="45">
        <v>72</v>
      </c>
      <c r="L237" s="45">
        <v>68</v>
      </c>
      <c r="M237" s="45">
        <v>64</v>
      </c>
      <c r="N237" s="35">
        <v>63</v>
      </c>
      <c r="O237" s="2">
        <f>SUM(C237:N237)</f>
        <v>787</v>
      </c>
      <c r="P237" s="49"/>
      <c r="Q237" s="49"/>
      <c r="R237" s="49"/>
    </row>
    <row r="238" spans="1:15" ht="15.75">
      <c r="A238" s="27" t="s">
        <v>26</v>
      </c>
      <c r="B238" s="28" t="s">
        <v>7</v>
      </c>
      <c r="C238" s="36">
        <v>6342280</v>
      </c>
      <c r="D238" s="36">
        <v>7977382</v>
      </c>
      <c r="E238" s="36">
        <v>8322067.98</v>
      </c>
      <c r="F238" s="36">
        <v>9019998</v>
      </c>
      <c r="G238" s="33">
        <v>9296255.67</v>
      </c>
      <c r="H238" s="33">
        <v>7070968</v>
      </c>
      <c r="I238" s="33">
        <v>8212310</v>
      </c>
      <c r="J238" s="33">
        <v>8606250</v>
      </c>
      <c r="K238" s="33">
        <v>10080170</v>
      </c>
      <c r="L238" s="33">
        <v>9158198</v>
      </c>
      <c r="M238" s="33">
        <v>9664712</v>
      </c>
      <c r="N238" s="36">
        <v>9359906</v>
      </c>
      <c r="O238" s="3">
        <f>SUM(C238:N238)</f>
        <v>103110497.65</v>
      </c>
    </row>
    <row r="239" spans="1:15" ht="15.75">
      <c r="A239" s="27" t="s">
        <v>26</v>
      </c>
      <c r="B239" s="28" t="s">
        <v>0</v>
      </c>
      <c r="C239" s="36">
        <v>424361.47</v>
      </c>
      <c r="D239" s="36">
        <v>522577.46</v>
      </c>
      <c r="E239" s="36">
        <v>444762.97</v>
      </c>
      <c r="F239" s="36">
        <v>599089.51</v>
      </c>
      <c r="G239" s="33">
        <v>484598.2</v>
      </c>
      <c r="H239" s="33">
        <v>428578.68</v>
      </c>
      <c r="I239" s="33">
        <v>463918.22</v>
      </c>
      <c r="J239" s="33">
        <v>560514.23</v>
      </c>
      <c r="K239" s="33">
        <v>699079.17</v>
      </c>
      <c r="L239" s="33">
        <v>678070.3</v>
      </c>
      <c r="M239" s="33">
        <v>656345.84</v>
      </c>
      <c r="N239" s="36">
        <v>537069.86</v>
      </c>
      <c r="O239" s="3">
        <f>SUM(C239:N239)</f>
        <v>6498965.91</v>
      </c>
    </row>
    <row r="240" spans="1:15" ht="15.75">
      <c r="A240" s="27" t="s">
        <v>26</v>
      </c>
      <c r="B240" s="28" t="s">
        <v>8</v>
      </c>
      <c r="C240" s="36">
        <v>291.2570144131778</v>
      </c>
      <c r="D240" s="36">
        <v>267.5767844342038</v>
      </c>
      <c r="E240" s="36">
        <v>231.64738020833335</v>
      </c>
      <c r="F240" s="36">
        <v>284.198059772296</v>
      </c>
      <c r="G240" s="33">
        <v>238.6847312130594</v>
      </c>
      <c r="H240" s="33">
        <v>205.45478427612656</v>
      </c>
      <c r="I240" s="33">
        <v>214.82668210233854</v>
      </c>
      <c r="J240" s="33">
        <v>285.9766479591837</v>
      </c>
      <c r="K240" s="33">
        <v>313.20751344086017</v>
      </c>
      <c r="L240" s="33">
        <v>332.38740196078425</v>
      </c>
      <c r="M240" s="33">
        <v>330.8194758064516</v>
      </c>
      <c r="N240" s="36">
        <v>284.1639470899471</v>
      </c>
      <c r="O240" s="12">
        <f>(O239/O287)/O237</f>
        <v>272.4479786802784</v>
      </c>
    </row>
    <row r="241" spans="1:15" ht="15.75">
      <c r="A241" s="27" t="s">
        <v>26</v>
      </c>
      <c r="B241" s="28" t="s">
        <v>9</v>
      </c>
      <c r="C241" s="37">
        <v>0.06690992356061226</v>
      </c>
      <c r="D241" s="37">
        <v>0.06550738826346789</v>
      </c>
      <c r="E241" s="37">
        <v>0.05344380400026484</v>
      </c>
      <c r="F241" s="37">
        <v>0.06641792049177837</v>
      </c>
      <c r="G241" s="46">
        <v>0.05212832103616186</v>
      </c>
      <c r="H241" s="46">
        <v>0.0606110337368236</v>
      </c>
      <c r="I241" s="46">
        <v>0.056490587910100816</v>
      </c>
      <c r="J241" s="46">
        <v>0.06512874132171387</v>
      </c>
      <c r="K241" s="46">
        <v>0.06935192263622537</v>
      </c>
      <c r="L241" s="46">
        <v>0.07403970737474774</v>
      </c>
      <c r="M241" s="46">
        <v>0.06791157770660936</v>
      </c>
      <c r="N241" s="37">
        <v>0.05737983479748622</v>
      </c>
      <c r="O241" s="13">
        <f>(O239/O238)</f>
        <v>0.06302913920617664</v>
      </c>
    </row>
    <row r="242" spans="2:18" ht="15.75">
      <c r="B242" s="29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1"/>
      <c r="P242" s="49"/>
      <c r="Q242" s="24"/>
      <c r="R242" s="24"/>
    </row>
    <row r="243" spans="1:18" ht="15.75">
      <c r="A243" s="27" t="s">
        <v>26</v>
      </c>
      <c r="B243" s="30" t="s">
        <v>15</v>
      </c>
      <c r="C243" s="35">
        <v>205</v>
      </c>
      <c r="D243" s="35">
        <v>196</v>
      </c>
      <c r="E243" s="35">
        <v>197</v>
      </c>
      <c r="F243" s="35">
        <v>197</v>
      </c>
      <c r="G243" s="45">
        <v>194</v>
      </c>
      <c r="H243" s="45">
        <v>183</v>
      </c>
      <c r="I243" s="45">
        <v>179</v>
      </c>
      <c r="J243" s="45">
        <v>176</v>
      </c>
      <c r="K243" s="45">
        <v>180</v>
      </c>
      <c r="L243" s="45">
        <v>177</v>
      </c>
      <c r="M243" s="45">
        <v>177</v>
      </c>
      <c r="N243" s="35">
        <v>177</v>
      </c>
      <c r="O243" s="2">
        <f>SUM(C243:N243)</f>
        <v>2238</v>
      </c>
      <c r="P243" s="49"/>
      <c r="Q243" s="49"/>
      <c r="R243" s="49"/>
    </row>
    <row r="244" spans="1:15" ht="15.75">
      <c r="A244" s="27" t="s">
        <v>26</v>
      </c>
      <c r="B244" s="28" t="s">
        <v>7</v>
      </c>
      <c r="C244" s="36">
        <v>39256645</v>
      </c>
      <c r="D244" s="36">
        <v>38523590</v>
      </c>
      <c r="E244" s="36">
        <v>35708090</v>
      </c>
      <c r="F244" s="36">
        <v>32938659</v>
      </c>
      <c r="G244" s="33">
        <v>33256402</v>
      </c>
      <c r="H244" s="33">
        <v>26069820</v>
      </c>
      <c r="I244" s="33">
        <v>28892335</v>
      </c>
      <c r="J244" s="33">
        <v>29954795</v>
      </c>
      <c r="K244" s="33">
        <v>34997750</v>
      </c>
      <c r="L244" s="33">
        <v>31351290</v>
      </c>
      <c r="M244" s="33">
        <v>30527555</v>
      </c>
      <c r="N244" s="36">
        <v>30218280</v>
      </c>
      <c r="O244" s="3">
        <f>SUM(C244:N244)</f>
        <v>391695211</v>
      </c>
    </row>
    <row r="245" spans="1:15" ht="15.75">
      <c r="A245" s="27" t="s">
        <v>26</v>
      </c>
      <c r="B245" s="28" t="s">
        <v>0</v>
      </c>
      <c r="C245" s="36">
        <v>1999438.92</v>
      </c>
      <c r="D245" s="36">
        <v>1763240.36</v>
      </c>
      <c r="E245" s="36">
        <v>1489778.16</v>
      </c>
      <c r="F245" s="36">
        <v>1688035.85</v>
      </c>
      <c r="G245" s="33">
        <v>1306634.34</v>
      </c>
      <c r="H245" s="33">
        <v>959368.16</v>
      </c>
      <c r="I245" s="33">
        <v>1473150.31</v>
      </c>
      <c r="J245" s="33">
        <v>1562581.39</v>
      </c>
      <c r="K245" s="33">
        <v>1669355.11</v>
      </c>
      <c r="L245" s="33">
        <v>1437358.26</v>
      </c>
      <c r="M245" s="33">
        <v>1800061.23</v>
      </c>
      <c r="N245" s="36">
        <v>1340918.47</v>
      </c>
      <c r="O245" s="3">
        <f>SUM(C245:N245)</f>
        <v>18489920.56</v>
      </c>
    </row>
    <row r="246" spans="1:15" ht="15.75">
      <c r="A246" s="27" t="s">
        <v>26</v>
      </c>
      <c r="B246" s="28" t="s">
        <v>8</v>
      </c>
      <c r="C246" s="36">
        <v>314.62453501180175</v>
      </c>
      <c r="D246" s="36">
        <v>290.1975576036866</v>
      </c>
      <c r="E246" s="36">
        <v>252.07752284263958</v>
      </c>
      <c r="F246" s="36">
        <v>276.40999672506956</v>
      </c>
      <c r="G246" s="33">
        <v>225.58181768855127</v>
      </c>
      <c r="H246" s="33">
        <v>175.92110609894743</v>
      </c>
      <c r="I246" s="33">
        <v>266.7711507293355</v>
      </c>
      <c r="J246" s="33">
        <v>317.0822625811688</v>
      </c>
      <c r="K246" s="33">
        <v>299.16758243727594</v>
      </c>
      <c r="L246" s="33">
        <v>270.68893785310735</v>
      </c>
      <c r="M246" s="33">
        <v>328.05927282668125</v>
      </c>
      <c r="N246" s="36">
        <v>252.5270188323917</v>
      </c>
      <c r="O246" s="3">
        <f>SUM(O245/O243/O287)</f>
        <v>272.57688661902665</v>
      </c>
    </row>
    <row r="247" spans="1:15" ht="15.75">
      <c r="A247" s="27" t="s">
        <v>26</v>
      </c>
      <c r="B247" s="28" t="s">
        <v>9</v>
      </c>
      <c r="C247" s="37">
        <v>0.050932496141736</v>
      </c>
      <c r="D247" s="37">
        <v>0.045770406132969434</v>
      </c>
      <c r="E247" s="37">
        <v>0.04172102624363275</v>
      </c>
      <c r="F247" s="37">
        <v>0.051247861972765804</v>
      </c>
      <c r="G247" s="46">
        <v>0.039289708489811975</v>
      </c>
      <c r="H247" s="46">
        <v>0.03679995335602624</v>
      </c>
      <c r="I247" s="46">
        <v>0.05098758234666738</v>
      </c>
      <c r="J247" s="46">
        <v>0.052164649766423044</v>
      </c>
      <c r="K247" s="46">
        <v>0.047698926645284336</v>
      </c>
      <c r="L247" s="46">
        <v>0.04584686180377266</v>
      </c>
      <c r="M247" s="46">
        <v>0.05896512937246366</v>
      </c>
      <c r="N247" s="37">
        <v>0.04437441409636816</v>
      </c>
      <c r="O247" s="6">
        <f>SUM(O245/O244)</f>
        <v>0.047204867562192374</v>
      </c>
    </row>
    <row r="248" spans="2:15" ht="15.75">
      <c r="B248" s="29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1"/>
    </row>
    <row r="249" spans="1:15" ht="15.75">
      <c r="A249" s="27" t="s">
        <v>26</v>
      </c>
      <c r="B249" s="30" t="s">
        <v>44</v>
      </c>
      <c r="C249" s="35">
        <v>1158</v>
      </c>
      <c r="D249" s="35">
        <v>1187</v>
      </c>
      <c r="E249" s="35">
        <f>1169+43</f>
        <v>1212</v>
      </c>
      <c r="F249" s="35">
        <v>1212</v>
      </c>
      <c r="G249" s="45">
        <v>1231</v>
      </c>
      <c r="H249" s="45">
        <v>1221</v>
      </c>
      <c r="I249" s="45">
        <v>1169</v>
      </c>
      <c r="J249" s="45">
        <v>980</v>
      </c>
      <c r="K249" s="45">
        <v>1057</v>
      </c>
      <c r="L249" s="45">
        <v>1026</v>
      </c>
      <c r="M249" s="45">
        <v>1013</v>
      </c>
      <c r="N249" s="35">
        <v>1014</v>
      </c>
      <c r="O249" s="2">
        <f>SUM(C249:N249)</f>
        <v>13480</v>
      </c>
    </row>
    <row r="250" spans="1:15" ht="15.75">
      <c r="A250" s="27" t="s">
        <v>26</v>
      </c>
      <c r="B250" s="28" t="s">
        <v>7</v>
      </c>
      <c r="C250" s="36">
        <v>84542940.46</v>
      </c>
      <c r="D250" s="36">
        <v>83021341.37</v>
      </c>
      <c r="E250" s="36">
        <v>82520750.05</v>
      </c>
      <c r="F250" s="36">
        <v>79481887.54</v>
      </c>
      <c r="G250" s="33">
        <v>80009334.27</v>
      </c>
      <c r="H250" s="33">
        <v>70112283.48</v>
      </c>
      <c r="I250" s="33">
        <v>73692138.37</v>
      </c>
      <c r="J250" s="33">
        <v>76718614.01</v>
      </c>
      <c r="K250" s="33">
        <v>85478777.97</v>
      </c>
      <c r="L250" s="33">
        <v>74904447.94</v>
      </c>
      <c r="M250" s="33">
        <v>78309711.51</v>
      </c>
      <c r="N250" s="36">
        <v>77971901.14</v>
      </c>
      <c r="O250" s="3">
        <f>SUM(C250:N250)</f>
        <v>946764128.11</v>
      </c>
    </row>
    <row r="251" spans="1:15" ht="15.75">
      <c r="A251" s="27" t="s">
        <v>26</v>
      </c>
      <c r="B251" s="28" t="s">
        <v>0</v>
      </c>
      <c r="C251" s="36">
        <v>4870688.32</v>
      </c>
      <c r="D251" s="36">
        <v>4864320.65</v>
      </c>
      <c r="E251" s="36">
        <v>4712701.68</v>
      </c>
      <c r="F251" s="36">
        <v>4617451.98</v>
      </c>
      <c r="G251" s="33">
        <v>4523824.62</v>
      </c>
      <c r="H251" s="33">
        <v>3951556.5</v>
      </c>
      <c r="I251" s="33">
        <v>4144619.73</v>
      </c>
      <c r="J251" s="33">
        <v>4249977</v>
      </c>
      <c r="K251" s="33">
        <v>4856090.66</v>
      </c>
      <c r="L251" s="33">
        <v>4299357.11</v>
      </c>
      <c r="M251" s="33">
        <v>4310276.57</v>
      </c>
      <c r="N251" s="36">
        <v>4349370.76</v>
      </c>
      <c r="O251" s="3">
        <f>SUM(C251:N251)</f>
        <v>53750235.58</v>
      </c>
    </row>
    <row r="252" spans="1:15" ht="15.75">
      <c r="A252" s="27" t="s">
        <v>26</v>
      </c>
      <c r="B252" s="28" t="s">
        <v>8</v>
      </c>
      <c r="C252" s="36">
        <v>135.68132820769958</v>
      </c>
      <c r="D252" s="36">
        <v>132.19340299480936</v>
      </c>
      <c r="E252" s="3">
        <f>SUM(E251/E249/E287)</f>
        <v>129.61225742574257</v>
      </c>
      <c r="F252" s="36">
        <v>122.89609230277867</v>
      </c>
      <c r="G252" s="33">
        <v>123.08339328122388</v>
      </c>
      <c r="H252" s="33">
        <v>108.60161106805403</v>
      </c>
      <c r="I252" s="33">
        <v>114.92513181555387</v>
      </c>
      <c r="J252" s="33">
        <v>154.88254373177844</v>
      </c>
      <c r="K252" s="33">
        <v>148.20064882351144</v>
      </c>
      <c r="L252" s="33">
        <v>139.68021799870044</v>
      </c>
      <c r="M252" s="33">
        <v>137.25684074769927</v>
      </c>
      <c r="N252" s="36">
        <v>142.97734253780408</v>
      </c>
      <c r="O252" s="3">
        <f>SUM(O251/O249/O287)</f>
        <v>131.55414715594642</v>
      </c>
    </row>
    <row r="253" spans="1:15" ht="15.75">
      <c r="A253" s="27" t="s">
        <v>26</v>
      </c>
      <c r="B253" s="28" t="s">
        <v>9</v>
      </c>
      <c r="C253" s="37">
        <v>0.05761200513607023</v>
      </c>
      <c r="D253" s="37">
        <v>0.05859120763083378</v>
      </c>
      <c r="E253" s="37">
        <v>0.0571092928402194</v>
      </c>
      <c r="F253" s="37">
        <v>0.05809439260833136</v>
      </c>
      <c r="G253" s="46">
        <v>0.0565412106134251</v>
      </c>
      <c r="H253" s="46">
        <v>0.05636040225572183</v>
      </c>
      <c r="I253" s="46">
        <v>0.05624235938425788</v>
      </c>
      <c r="J253" s="46">
        <v>0.05539694707526951</v>
      </c>
      <c r="K253" s="46">
        <v>0.05681048296811537</v>
      </c>
      <c r="L253" s="46">
        <v>0.05739788795244673</v>
      </c>
      <c r="M253" s="46">
        <v>0.05504140529811026</v>
      </c>
      <c r="N253" s="37">
        <v>0.055781258330364715</v>
      </c>
      <c r="O253" s="6">
        <f>SUM(O251/O250)</f>
        <v>0.05677257300326762</v>
      </c>
    </row>
    <row r="254" spans="2:15" ht="15.75">
      <c r="B254" s="29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1"/>
    </row>
    <row r="255" spans="1:15" ht="15.75">
      <c r="A255" s="27" t="s">
        <v>26</v>
      </c>
      <c r="B255" s="30" t="s">
        <v>16</v>
      </c>
      <c r="C255" s="35">
        <v>140</v>
      </c>
      <c r="D255" s="35">
        <v>140</v>
      </c>
      <c r="E255" s="35">
        <v>140</v>
      </c>
      <c r="F255" s="35">
        <v>138</v>
      </c>
      <c r="G255" s="45">
        <v>137</v>
      </c>
      <c r="H255" s="45">
        <v>136</v>
      </c>
      <c r="I255" s="45">
        <v>137</v>
      </c>
      <c r="J255" s="45">
        <v>137</v>
      </c>
      <c r="K255" s="45">
        <v>138</v>
      </c>
      <c r="L255" s="45">
        <v>138</v>
      </c>
      <c r="M255" s="58">
        <v>139</v>
      </c>
      <c r="N255" s="35">
        <v>139</v>
      </c>
      <c r="O255" s="2">
        <f>SUM(C255:N255)</f>
        <v>1659</v>
      </c>
    </row>
    <row r="256" spans="1:15" ht="15.75">
      <c r="A256" s="27" t="s">
        <v>26</v>
      </c>
      <c r="B256" s="28" t="s">
        <v>0</v>
      </c>
      <c r="C256" s="36">
        <v>1918010.8</v>
      </c>
      <c r="D256" s="36">
        <v>1856695.33</v>
      </c>
      <c r="E256" s="36">
        <v>1804054.11</v>
      </c>
      <c r="F256" s="36">
        <v>1713475.25</v>
      </c>
      <c r="G256" s="33">
        <v>1856119.5</v>
      </c>
      <c r="H256" s="33">
        <v>1708574.05</v>
      </c>
      <c r="I256" s="33">
        <v>1878995.85</v>
      </c>
      <c r="J256" s="33">
        <v>1988708.12</v>
      </c>
      <c r="K256" s="33">
        <v>2450220.66</v>
      </c>
      <c r="L256" s="33">
        <v>2009979.65</v>
      </c>
      <c r="M256" s="59">
        <v>2096435.4</v>
      </c>
      <c r="N256" s="36">
        <v>2034447.75</v>
      </c>
      <c r="O256" s="3">
        <f>SUM(C256:N256)</f>
        <v>23315716.47</v>
      </c>
    </row>
    <row r="257" spans="1:16" ht="15.75">
      <c r="A257" s="27" t="s">
        <v>26</v>
      </c>
      <c r="B257" s="28" t="s">
        <v>8</v>
      </c>
      <c r="C257" s="36">
        <v>441.93797235023044</v>
      </c>
      <c r="D257" s="36">
        <v>427.80998387096776</v>
      </c>
      <c r="E257" s="36">
        <v>429.53669285714284</v>
      </c>
      <c r="F257" s="36">
        <v>400.53184899485734</v>
      </c>
      <c r="G257" s="33">
        <v>453.77140013271406</v>
      </c>
      <c r="H257" s="33">
        <v>421.57867400315837</v>
      </c>
      <c r="I257" s="33">
        <v>444.47725567721005</v>
      </c>
      <c r="J257" s="33">
        <v>518.4327737226278</v>
      </c>
      <c r="K257" s="33">
        <v>572.7491023842917</v>
      </c>
      <c r="L257" s="33">
        <v>485.5023309178745</v>
      </c>
      <c r="M257" s="59">
        <v>486.52</v>
      </c>
      <c r="N257" s="36">
        <v>487.87715827338127</v>
      </c>
      <c r="O257" s="14">
        <f>SUM(O256/O255/O287)</f>
        <v>463.6779493157803</v>
      </c>
      <c r="P257" s="49"/>
    </row>
    <row r="258" spans="1:15" ht="15.75">
      <c r="A258" s="27"/>
      <c r="B258" s="29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1"/>
    </row>
    <row r="259" spans="1:15" ht="15.75">
      <c r="A259" s="27" t="s">
        <v>26</v>
      </c>
      <c r="B259" s="30" t="s">
        <v>17</v>
      </c>
      <c r="C259" s="35">
        <v>43</v>
      </c>
      <c r="D259" s="35">
        <v>42</v>
      </c>
      <c r="E259" s="35">
        <v>42</v>
      </c>
      <c r="F259" s="35">
        <v>42</v>
      </c>
      <c r="G259" s="45">
        <v>42</v>
      </c>
      <c r="H259" s="45">
        <v>42</v>
      </c>
      <c r="I259" s="45">
        <v>42</v>
      </c>
      <c r="J259" s="45">
        <v>40</v>
      </c>
      <c r="K259" s="45">
        <v>40</v>
      </c>
      <c r="L259" s="45">
        <v>40</v>
      </c>
      <c r="M259" s="58">
        <v>39</v>
      </c>
      <c r="N259" s="35">
        <v>39</v>
      </c>
      <c r="O259" s="2">
        <f>SUM(C259:N259)</f>
        <v>493</v>
      </c>
    </row>
    <row r="260" spans="1:15" ht="15.75">
      <c r="A260" s="27" t="s">
        <v>26</v>
      </c>
      <c r="B260" s="30" t="s">
        <v>18</v>
      </c>
      <c r="C260" s="36">
        <v>2843354.2</v>
      </c>
      <c r="D260" s="36">
        <v>2532694.3</v>
      </c>
      <c r="E260" s="36">
        <v>2464911.35</v>
      </c>
      <c r="F260" s="36">
        <v>2266804.25</v>
      </c>
      <c r="G260" s="33">
        <v>2301561</v>
      </c>
      <c r="H260" s="33">
        <v>2067199.3</v>
      </c>
      <c r="I260" s="33">
        <v>2184008.35</v>
      </c>
      <c r="J260" s="33">
        <v>2407745.56</v>
      </c>
      <c r="K260" s="33">
        <v>2733877.65</v>
      </c>
      <c r="L260" s="33">
        <v>2360981.6</v>
      </c>
      <c r="M260" s="59">
        <v>2463869.4</v>
      </c>
      <c r="N260" s="36">
        <v>2498446</v>
      </c>
      <c r="O260" s="3">
        <f>SUM(C260:N260)</f>
        <v>29125452.959999997</v>
      </c>
    </row>
    <row r="261" spans="1:16" ht="15.75">
      <c r="A261" s="27" t="s">
        <v>26</v>
      </c>
      <c r="B261" s="28" t="s">
        <v>0</v>
      </c>
      <c r="C261" s="36">
        <v>522800.45</v>
      </c>
      <c r="D261" s="36">
        <v>496625.8</v>
      </c>
      <c r="E261" s="36">
        <v>500073.35</v>
      </c>
      <c r="F261" s="36">
        <v>439721.25</v>
      </c>
      <c r="G261" s="33">
        <v>439445.5</v>
      </c>
      <c r="H261" s="33">
        <v>436579.55</v>
      </c>
      <c r="I261" s="33">
        <v>428977.35</v>
      </c>
      <c r="J261" s="33">
        <v>508667.81</v>
      </c>
      <c r="K261" s="33">
        <v>627516.15</v>
      </c>
      <c r="L261" s="33">
        <v>523566.35</v>
      </c>
      <c r="M261" s="59">
        <v>541933.65</v>
      </c>
      <c r="N261" s="36">
        <v>506595.75</v>
      </c>
      <c r="O261" s="3">
        <f>SUM(C261:N261)</f>
        <v>5972502.96</v>
      </c>
      <c r="P261" s="54"/>
    </row>
    <row r="262" spans="1:16" ht="15.75">
      <c r="A262" s="27" t="s">
        <v>26</v>
      </c>
      <c r="B262" s="28" t="s">
        <v>8</v>
      </c>
      <c r="C262" s="36">
        <v>392.1983870967742</v>
      </c>
      <c r="D262" s="36">
        <v>381.4330261136713</v>
      </c>
      <c r="E262" s="36">
        <v>396.8836111111111</v>
      </c>
      <c r="F262" s="36">
        <v>337.72753456221204</v>
      </c>
      <c r="G262" s="33">
        <v>350.4350079744816</v>
      </c>
      <c r="H262" s="33">
        <v>348.8171540428252</v>
      </c>
      <c r="I262" s="33">
        <v>331.00104166666665</v>
      </c>
      <c r="J262" s="33">
        <v>454.16768749999994</v>
      </c>
      <c r="K262" s="33">
        <v>506.06141129032255</v>
      </c>
      <c r="L262" s="33">
        <v>436.3052916666667</v>
      </c>
      <c r="M262" s="59">
        <v>448.25</v>
      </c>
      <c r="N262" s="36">
        <v>432.98782051282046</v>
      </c>
      <c r="O262" s="3">
        <f>SUM(O261/O259/O287)</f>
        <v>399.69021664570903</v>
      </c>
      <c r="P262" s="55"/>
    </row>
    <row r="263" spans="1:15" ht="15.75">
      <c r="A263" s="27" t="s">
        <v>26</v>
      </c>
      <c r="B263" s="28" t="s">
        <v>9</v>
      </c>
      <c r="C263" s="37">
        <v>0.18386750760774018</v>
      </c>
      <c r="D263" s="37">
        <v>0.19608596268408707</v>
      </c>
      <c r="E263" s="37">
        <v>0.2028768093424536</v>
      </c>
      <c r="F263" s="37">
        <v>0.19398289464121132</v>
      </c>
      <c r="G263" s="46">
        <v>0.1909336750144793</v>
      </c>
      <c r="H263" s="46">
        <v>0.21119373927806573</v>
      </c>
      <c r="I263" s="46">
        <v>0.1964174495944578</v>
      </c>
      <c r="J263" s="46">
        <v>0.21126310788420682</v>
      </c>
      <c r="K263" s="46">
        <v>0.22953336993701967</v>
      </c>
      <c r="L263" s="46">
        <v>0.22175791204810744</v>
      </c>
      <c r="M263" s="60">
        <v>0.22</v>
      </c>
      <c r="N263" s="37">
        <v>0.2027643383126952</v>
      </c>
      <c r="O263" s="6">
        <f>SUM(O261/O260)</f>
        <v>0.20506129014379457</v>
      </c>
    </row>
    <row r="264" spans="2:15" ht="15.75">
      <c r="B264" s="29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61"/>
      <c r="N264" s="34"/>
      <c r="O264" s="1"/>
    </row>
    <row r="265" spans="1:15" ht="15.75">
      <c r="A265" s="27" t="s">
        <v>26</v>
      </c>
      <c r="B265" s="30" t="s">
        <v>19</v>
      </c>
      <c r="C265" s="35">
        <v>97</v>
      </c>
      <c r="D265" s="35">
        <v>98</v>
      </c>
      <c r="E265" s="35">
        <v>98</v>
      </c>
      <c r="F265" s="35">
        <v>96</v>
      </c>
      <c r="G265" s="45">
        <v>95</v>
      </c>
      <c r="H265" s="45">
        <v>94</v>
      </c>
      <c r="I265" s="45">
        <v>95</v>
      </c>
      <c r="J265" s="45">
        <v>97</v>
      </c>
      <c r="K265" s="45">
        <v>98</v>
      </c>
      <c r="L265" s="45">
        <v>98</v>
      </c>
      <c r="M265" s="58">
        <v>100</v>
      </c>
      <c r="N265" s="35">
        <v>100</v>
      </c>
      <c r="O265" s="2">
        <f>SUM(C265:N265)</f>
        <v>1166</v>
      </c>
    </row>
    <row r="266" spans="1:15" ht="15.75">
      <c r="A266" s="27" t="s">
        <v>26</v>
      </c>
      <c r="B266" s="30" t="s">
        <v>30</v>
      </c>
      <c r="C266" s="36">
        <v>2295539.25</v>
      </c>
      <c r="D266" s="36">
        <v>2146545.55</v>
      </c>
      <c r="E266" s="36">
        <v>2129507</v>
      </c>
      <c r="F266" s="36">
        <v>1879633.75</v>
      </c>
      <c r="G266" s="33">
        <v>1932589</v>
      </c>
      <c r="H266" s="33">
        <v>1665707</v>
      </c>
      <c r="I266" s="33">
        <v>1763724.75</v>
      </c>
      <c r="J266" s="33">
        <v>2009480.8</v>
      </c>
      <c r="K266" s="33">
        <v>2300977</v>
      </c>
      <c r="L266" s="33">
        <v>1939949.05</v>
      </c>
      <c r="M266" s="59">
        <v>2073179.5</v>
      </c>
      <c r="N266" s="36">
        <v>2135943.25</v>
      </c>
      <c r="O266" s="3">
        <f>SUM(C266:N266)</f>
        <v>24272775.900000002</v>
      </c>
    </row>
    <row r="267" spans="1:15" ht="15.75">
      <c r="A267" s="27" t="s">
        <v>26</v>
      </c>
      <c r="B267" s="28" t="s">
        <v>0</v>
      </c>
      <c r="C267" s="36">
        <v>1395210.35</v>
      </c>
      <c r="D267" s="36">
        <v>1360069.53</v>
      </c>
      <c r="E267" s="36">
        <v>1303980.76</v>
      </c>
      <c r="F267" s="36">
        <v>1273754</v>
      </c>
      <c r="G267" s="33">
        <v>1416674</v>
      </c>
      <c r="H267" s="33">
        <v>1271994.5</v>
      </c>
      <c r="I267" s="33">
        <v>1450018.5</v>
      </c>
      <c r="J267" s="33">
        <v>1480040.31</v>
      </c>
      <c r="K267" s="33">
        <v>1822704.51</v>
      </c>
      <c r="L267" s="33">
        <v>1486413.3</v>
      </c>
      <c r="M267" s="59">
        <v>1554501.75</v>
      </c>
      <c r="N267" s="36">
        <v>1527852</v>
      </c>
      <c r="O267" s="3">
        <f>SUM(C267:N267)</f>
        <v>17343213.51</v>
      </c>
    </row>
    <row r="268" spans="1:15" ht="15.75">
      <c r="A268" s="27" t="s">
        <v>26</v>
      </c>
      <c r="B268" s="28" t="s">
        <v>8</v>
      </c>
      <c r="C268" s="36">
        <v>463.98747921516457</v>
      </c>
      <c r="D268" s="36">
        <v>447.685822909809</v>
      </c>
      <c r="E268" s="36">
        <v>443.53087074829926</v>
      </c>
      <c r="F268" s="36">
        <v>428.0087365591398</v>
      </c>
      <c r="G268" s="33">
        <v>499.4569629816167</v>
      </c>
      <c r="H268" s="33">
        <v>454.0891403684135</v>
      </c>
      <c r="I268" s="33">
        <v>494.64568713450296</v>
      </c>
      <c r="J268" s="33">
        <v>544.9338402061854</v>
      </c>
      <c r="K268" s="33">
        <v>599.9685681369323</v>
      </c>
      <c r="L268" s="33">
        <v>505.5827551020408</v>
      </c>
      <c r="M268" s="59">
        <v>501.45</v>
      </c>
      <c r="N268" s="36">
        <v>509.284</v>
      </c>
      <c r="O268" s="12">
        <f>(O267/O265)/O287</f>
        <v>490.7327968340867</v>
      </c>
    </row>
    <row r="269" spans="1:15" ht="15.75">
      <c r="A269" s="27" t="s">
        <v>26</v>
      </c>
      <c r="B269" s="28" t="s">
        <v>9</v>
      </c>
      <c r="C269" s="37">
        <v>0.16127811798469577</v>
      </c>
      <c r="D269" s="37">
        <v>0.19922721882142216</v>
      </c>
      <c r="E269" s="37">
        <v>0.17134611438234298</v>
      </c>
      <c r="F269" s="37">
        <v>0.19192355957643342</v>
      </c>
      <c r="G269" s="46">
        <v>0.2225136850101082</v>
      </c>
      <c r="H269" s="46">
        <v>0.21462027835627753</v>
      </c>
      <c r="I269" s="46">
        <v>0.26053866965352734</v>
      </c>
      <c r="J269" s="46">
        <v>0.22387850135219003</v>
      </c>
      <c r="K269" s="46">
        <v>0.2665088568899211</v>
      </c>
      <c r="L269" s="46">
        <v>0.22496147514802</v>
      </c>
      <c r="M269" s="60">
        <v>0.2412</v>
      </c>
      <c r="N269" s="37">
        <v>0.22877726269178733</v>
      </c>
      <c r="O269" s="13">
        <f>O279</f>
        <v>0.21665411989404965</v>
      </c>
    </row>
    <row r="270" spans="2:15" ht="15.75">
      <c r="B270" s="29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61"/>
      <c r="N270" s="34"/>
      <c r="O270" s="1"/>
    </row>
    <row r="271" spans="1:15" ht="15.75">
      <c r="A271" s="27" t="s">
        <v>26</v>
      </c>
      <c r="B271" s="28" t="s">
        <v>40</v>
      </c>
      <c r="C271" s="35">
        <v>75</v>
      </c>
      <c r="D271" s="35">
        <v>75</v>
      </c>
      <c r="E271" s="35">
        <v>75</v>
      </c>
      <c r="F271" s="35">
        <v>73</v>
      </c>
      <c r="G271" s="45">
        <v>72</v>
      </c>
      <c r="H271" s="45">
        <v>71</v>
      </c>
      <c r="I271" s="45">
        <v>72</v>
      </c>
      <c r="J271" s="45">
        <v>72</v>
      </c>
      <c r="K271" s="45">
        <v>73</v>
      </c>
      <c r="L271" s="45">
        <v>73</v>
      </c>
      <c r="M271" s="58">
        <v>74</v>
      </c>
      <c r="N271" s="35">
        <v>74</v>
      </c>
      <c r="O271" s="4">
        <f>SUM(C271:N271)</f>
        <v>879</v>
      </c>
    </row>
    <row r="272" spans="1:15" ht="15.75">
      <c r="A272" s="27" t="s">
        <v>26</v>
      </c>
      <c r="B272" s="25" t="s">
        <v>0</v>
      </c>
      <c r="C272" s="36">
        <v>1024990.1</v>
      </c>
      <c r="D272" s="36">
        <v>932419.23</v>
      </c>
      <c r="E272" s="36">
        <v>939098.01</v>
      </c>
      <c r="F272" s="36">
        <v>913008</v>
      </c>
      <c r="G272" s="33">
        <v>986646.5</v>
      </c>
      <c r="H272" s="33">
        <v>914500</v>
      </c>
      <c r="I272" s="33">
        <v>990500</v>
      </c>
      <c r="J272" s="33">
        <v>1030160.76</v>
      </c>
      <c r="K272" s="33">
        <v>1209473.76</v>
      </c>
      <c r="L272" s="33">
        <v>1049999.5</v>
      </c>
      <c r="M272" s="59">
        <v>1054424</v>
      </c>
      <c r="N272" s="36">
        <v>1039196.75</v>
      </c>
      <c r="O272" s="22">
        <f>SUM(C272:N272)</f>
        <v>12084416.61</v>
      </c>
    </row>
    <row r="273" spans="1:15" ht="15.75">
      <c r="A273" s="27" t="s">
        <v>26</v>
      </c>
      <c r="B273" s="25" t="s">
        <v>8</v>
      </c>
      <c r="C273" s="36">
        <v>440.85595698924726</v>
      </c>
      <c r="D273" s="36">
        <v>401.040529032258</v>
      </c>
      <c r="E273" s="36">
        <v>417.3768933333333</v>
      </c>
      <c r="F273" s="36">
        <v>403.45028722934154</v>
      </c>
      <c r="G273" s="33">
        <v>458.9663410419989</v>
      </c>
      <c r="H273" s="33">
        <v>432.22421778996124</v>
      </c>
      <c r="I273" s="33">
        <v>445.8269032921811</v>
      </c>
      <c r="J273" s="33">
        <v>510.9924404761904</v>
      </c>
      <c r="K273" s="33">
        <v>534.4559257622625</v>
      </c>
      <c r="L273" s="33">
        <v>479.4518264840182</v>
      </c>
      <c r="M273" s="59">
        <v>459.64</v>
      </c>
      <c r="N273" s="36">
        <v>468.1066441441442</v>
      </c>
      <c r="O273" s="19">
        <f>(O272/O287)/O271</f>
        <v>453.57684698389676</v>
      </c>
    </row>
    <row r="274" spans="2:15" ht="15.75">
      <c r="B274" s="28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61"/>
      <c r="N274" s="34"/>
      <c r="O274" s="1"/>
    </row>
    <row r="275" spans="1:15" ht="15.75">
      <c r="A275" s="27" t="s">
        <v>26</v>
      </c>
      <c r="B275" s="28" t="s">
        <v>41</v>
      </c>
      <c r="C275" s="35">
        <v>22</v>
      </c>
      <c r="D275" s="35">
        <v>23</v>
      </c>
      <c r="E275" s="35">
        <v>23</v>
      </c>
      <c r="F275" s="35">
        <v>23</v>
      </c>
      <c r="G275" s="45">
        <v>23</v>
      </c>
      <c r="H275" s="45">
        <v>23</v>
      </c>
      <c r="I275" s="45">
        <v>23</v>
      </c>
      <c r="J275" s="45">
        <v>25</v>
      </c>
      <c r="K275" s="45">
        <v>25</v>
      </c>
      <c r="L275" s="45">
        <v>25</v>
      </c>
      <c r="M275" s="58">
        <v>26</v>
      </c>
      <c r="N275" s="35">
        <v>26</v>
      </c>
      <c r="O275" s="4">
        <f>SUM(C275:N275)</f>
        <v>287</v>
      </c>
    </row>
    <row r="276" spans="1:15" ht="15.75">
      <c r="A276" s="27" t="s">
        <v>26</v>
      </c>
      <c r="B276" s="25" t="s">
        <v>42</v>
      </c>
      <c r="C276" s="36">
        <v>2295539.25</v>
      </c>
      <c r="D276" s="36">
        <v>2146545.55</v>
      </c>
      <c r="E276" s="36">
        <v>2129507</v>
      </c>
      <c r="F276" s="36">
        <v>1879633.75</v>
      </c>
      <c r="G276" s="33">
        <v>1932589</v>
      </c>
      <c r="H276" s="33">
        <v>1665707</v>
      </c>
      <c r="I276" s="33">
        <v>1763724.75</v>
      </c>
      <c r="J276" s="33">
        <v>2009480.8</v>
      </c>
      <c r="K276" s="33">
        <v>2300977</v>
      </c>
      <c r="L276" s="33">
        <v>1939949.05</v>
      </c>
      <c r="M276" s="59">
        <v>2073179.5</v>
      </c>
      <c r="N276" s="36">
        <v>2135943.25</v>
      </c>
      <c r="O276" s="22">
        <f>SUM(C276:N276)</f>
        <v>24272775.900000002</v>
      </c>
    </row>
    <row r="277" spans="1:15" ht="15.75">
      <c r="A277" s="27" t="s">
        <v>26</v>
      </c>
      <c r="B277" s="25" t="s">
        <v>0</v>
      </c>
      <c r="C277" s="36">
        <v>370220.25</v>
      </c>
      <c r="D277" s="36">
        <v>427650.3</v>
      </c>
      <c r="E277" s="36">
        <v>364882.75</v>
      </c>
      <c r="F277" s="36">
        <v>360746</v>
      </c>
      <c r="G277" s="33">
        <v>430027.5</v>
      </c>
      <c r="H277" s="33">
        <v>357494.5</v>
      </c>
      <c r="I277" s="33">
        <v>459518.5</v>
      </c>
      <c r="J277" s="33">
        <v>449879.55</v>
      </c>
      <c r="K277" s="33">
        <v>613230.75</v>
      </c>
      <c r="L277" s="33">
        <v>436413.8</v>
      </c>
      <c r="M277" s="59">
        <v>500077.75</v>
      </c>
      <c r="N277" s="36">
        <v>488655.25</v>
      </c>
      <c r="O277" s="22">
        <f>SUM(C277:N277)</f>
        <v>5258796.899999999</v>
      </c>
    </row>
    <row r="278" spans="1:15" ht="15.75">
      <c r="A278" s="27" t="s">
        <v>26</v>
      </c>
      <c r="B278" s="28" t="s">
        <v>8</v>
      </c>
      <c r="C278" s="36">
        <v>542.8449413489736</v>
      </c>
      <c r="D278" s="36">
        <v>599.7900420757364</v>
      </c>
      <c r="E278" s="36">
        <v>528.8155797101449</v>
      </c>
      <c r="F278" s="36">
        <v>505.95511921458615</v>
      </c>
      <c r="G278" s="33">
        <v>626.210214270855</v>
      </c>
      <c r="H278" s="33">
        <v>521.585205719288</v>
      </c>
      <c r="I278" s="33">
        <v>647.4697061191625</v>
      </c>
      <c r="J278" s="33">
        <v>642.6850714285715</v>
      </c>
      <c r="K278" s="33">
        <v>791.2654838709677</v>
      </c>
      <c r="L278" s="33">
        <v>581.8850666666667</v>
      </c>
      <c r="M278" s="59">
        <v>620.44</v>
      </c>
      <c r="N278" s="36">
        <v>626.4810897435898</v>
      </c>
      <c r="O278" s="12">
        <f>(O277/O287)/O275</f>
        <v>604.5309847027866</v>
      </c>
    </row>
    <row r="279" spans="1:15" ht="15.75">
      <c r="A279" s="27" t="s">
        <v>26</v>
      </c>
      <c r="B279" s="28" t="s">
        <v>9</v>
      </c>
      <c r="C279" s="37">
        <v>0.16127811798469577</v>
      </c>
      <c r="D279" s="37">
        <v>0.19922721882142216</v>
      </c>
      <c r="E279" s="37">
        <v>0.17134611438234298</v>
      </c>
      <c r="F279" s="37">
        <v>0.19192355957643342</v>
      </c>
      <c r="G279" s="46">
        <v>0.2225136850101082</v>
      </c>
      <c r="H279" s="46">
        <v>0.21462027835627753</v>
      </c>
      <c r="I279" s="46">
        <v>0.26053866965352734</v>
      </c>
      <c r="J279" s="46">
        <v>0.22387850135219003</v>
      </c>
      <c r="K279" s="46">
        <v>0.2665088568899211</v>
      </c>
      <c r="L279" s="46">
        <v>0.22496147514802</v>
      </c>
      <c r="M279" s="60">
        <v>0.2412</v>
      </c>
      <c r="N279" s="37">
        <v>0.22877726269178733</v>
      </c>
      <c r="O279" s="13">
        <f>O277/O276</f>
        <v>0.21665411989404965</v>
      </c>
    </row>
    <row r="280" spans="2:15" ht="15.75">
      <c r="B280" s="28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1"/>
    </row>
    <row r="281" spans="1:16" ht="15.75">
      <c r="A281" s="27" t="s">
        <v>26</v>
      </c>
      <c r="B281" s="29" t="s">
        <v>20</v>
      </c>
      <c r="C281" s="35">
        <v>10292</v>
      </c>
      <c r="D281" s="35">
        <v>10276</v>
      </c>
      <c r="E281" s="35">
        <f>10232+43</f>
        <v>10275</v>
      </c>
      <c r="F281" s="35">
        <v>10211</v>
      </c>
      <c r="G281" s="45">
        <v>10124</v>
      </c>
      <c r="H281" s="45">
        <v>10130</v>
      </c>
      <c r="I281" s="45">
        <v>10168</v>
      </c>
      <c r="J281" s="45">
        <v>9930</v>
      </c>
      <c r="K281" s="45">
        <v>10091</v>
      </c>
      <c r="L281" s="45">
        <v>10086</v>
      </c>
      <c r="M281" s="58">
        <v>10080</v>
      </c>
      <c r="N281" s="35">
        <v>10084</v>
      </c>
      <c r="O281" s="7">
        <f>SUM(O195+O255)</f>
        <v>121747</v>
      </c>
      <c r="P281" s="54"/>
    </row>
    <row r="282" spans="1:16" ht="15.75">
      <c r="A282" s="27" t="s">
        <v>26</v>
      </c>
      <c r="B282" s="30" t="s">
        <v>21</v>
      </c>
      <c r="C282" s="36">
        <v>51271813.84</v>
      </c>
      <c r="D282" s="36">
        <v>48144880.6</v>
      </c>
      <c r="E282" s="36">
        <v>48681609.13</v>
      </c>
      <c r="F282" s="36">
        <v>45498951.66</v>
      </c>
      <c r="G282" s="33">
        <v>44696962.92</v>
      </c>
      <c r="H282" s="33">
        <v>38665215.24</v>
      </c>
      <c r="I282" s="33">
        <v>42361173.15</v>
      </c>
      <c r="J282" s="33">
        <v>46229074.6</v>
      </c>
      <c r="K282" s="33">
        <v>53601650.79</v>
      </c>
      <c r="L282" s="33">
        <v>47925526.44</v>
      </c>
      <c r="M282" s="33">
        <v>49898518.03</v>
      </c>
      <c r="N282" s="36">
        <v>48672956.38</v>
      </c>
      <c r="O282" s="3">
        <f>O197+O256</f>
        <v>565648332.78</v>
      </c>
      <c r="P282" s="76"/>
    </row>
    <row r="283" spans="1:15" ht="15.75">
      <c r="A283" s="27" t="s">
        <v>26</v>
      </c>
      <c r="B283" s="30" t="s">
        <v>8</v>
      </c>
      <c r="C283" s="36">
        <v>160.70049346188082</v>
      </c>
      <c r="D283" s="36">
        <v>151.13474742274514</v>
      </c>
      <c r="E283" s="3">
        <f>SUM(E282/E281/E287)</f>
        <v>157.92898339010543</v>
      </c>
      <c r="F283" s="36">
        <v>143.7379412461577</v>
      </c>
      <c r="G283" s="33">
        <v>147.8691689273109</v>
      </c>
      <c r="H283" s="33">
        <v>128.08395304001007</v>
      </c>
      <c r="I283" s="33">
        <v>135.04461561169435</v>
      </c>
      <c r="J283" s="33">
        <v>166.267711840023</v>
      </c>
      <c r="K283" s="33">
        <v>171.3492725552313</v>
      </c>
      <c r="L283" s="33">
        <v>158.38960420384691</v>
      </c>
      <c r="M283" s="59">
        <v>159.67</v>
      </c>
      <c r="N283" s="36">
        <v>160.89169767288112</v>
      </c>
      <c r="O283" s="3">
        <f>SUM(O282/O281/O287)</f>
        <v>153.28593475091324</v>
      </c>
    </row>
    <row r="284" spans="2:14" ht="15.75">
      <c r="B284" s="3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5" ht="15.75">
      <c r="A285" s="27" t="s">
        <v>26</v>
      </c>
      <c r="B285" s="30" t="s">
        <v>22</v>
      </c>
      <c r="C285" s="36">
        <v>1826838.71</v>
      </c>
      <c r="D285" s="36">
        <v>5410088.34</v>
      </c>
      <c r="E285" s="36">
        <v>7331198.31</v>
      </c>
      <c r="F285" s="36">
        <v>7424826.24</v>
      </c>
      <c r="G285" s="33">
        <v>7592236.53</v>
      </c>
      <c r="H285" s="33">
        <v>6895380.32</v>
      </c>
      <c r="I285" s="33">
        <v>7724526.22</v>
      </c>
      <c r="J285" s="33">
        <v>8509778.39</v>
      </c>
      <c r="K285" s="33">
        <v>10015241.37</v>
      </c>
      <c r="L285" s="33">
        <v>8921963.91</v>
      </c>
      <c r="M285" s="33">
        <v>9308854.59</v>
      </c>
      <c r="N285" s="36">
        <v>9235325.87</v>
      </c>
      <c r="O285" s="3">
        <f>SUM(C285:N285)</f>
        <v>90196258.80000001</v>
      </c>
    </row>
    <row r="286" spans="1:15" ht="15.75">
      <c r="A286" s="27" t="s">
        <v>26</v>
      </c>
      <c r="B286" s="30" t="s">
        <v>23</v>
      </c>
      <c r="C286" s="35">
        <v>21</v>
      </c>
      <c r="D286" s="35">
        <v>21</v>
      </c>
      <c r="E286" s="35">
        <v>21</v>
      </c>
      <c r="F286" s="35">
        <v>21</v>
      </c>
      <c r="G286" s="45">
        <v>21</v>
      </c>
      <c r="H286" s="45">
        <v>20</v>
      </c>
      <c r="I286" s="45">
        <v>20</v>
      </c>
      <c r="J286" s="45">
        <v>20</v>
      </c>
      <c r="K286" s="45">
        <v>20</v>
      </c>
      <c r="L286" s="45">
        <v>20</v>
      </c>
      <c r="M286" s="45">
        <v>20</v>
      </c>
      <c r="N286" s="35">
        <v>20</v>
      </c>
      <c r="O286" s="31">
        <f>AVERAGE(C286:E286)</f>
        <v>21</v>
      </c>
    </row>
    <row r="287" spans="1:15" ht="15.75">
      <c r="A287" s="27" t="s">
        <v>26</v>
      </c>
      <c r="B287" s="30" t="s">
        <v>24</v>
      </c>
      <c r="C287" s="36">
        <v>31</v>
      </c>
      <c r="D287" s="36">
        <v>31</v>
      </c>
      <c r="E287" s="36">
        <v>30</v>
      </c>
      <c r="F287" s="36">
        <v>31</v>
      </c>
      <c r="G287" s="33">
        <v>29.857142857142858</v>
      </c>
      <c r="H287" s="33">
        <v>29.8</v>
      </c>
      <c r="I287" s="33">
        <v>30.85</v>
      </c>
      <c r="J287" s="33">
        <v>28</v>
      </c>
      <c r="K287" s="33">
        <v>31</v>
      </c>
      <c r="L287" s="33">
        <v>30</v>
      </c>
      <c r="M287" s="33">
        <v>31</v>
      </c>
      <c r="N287" s="36">
        <v>30</v>
      </c>
      <c r="O287" s="33">
        <v>30.31</v>
      </c>
    </row>
    <row r="288" spans="1:15" ht="15.75">
      <c r="A288" s="27"/>
      <c r="B288" s="30"/>
      <c r="C288" s="36"/>
      <c r="D288" s="36"/>
      <c r="E288" s="3"/>
      <c r="F288" s="3"/>
      <c r="G288" s="3"/>
      <c r="H288" s="3"/>
      <c r="I288" s="33"/>
      <c r="J288" s="3"/>
      <c r="K288" s="36"/>
      <c r="L288" s="36"/>
      <c r="M288" s="36"/>
      <c r="N288" s="34"/>
      <c r="O288" s="3"/>
    </row>
    <row r="289" spans="1:14" ht="20.25">
      <c r="A289" s="26"/>
      <c r="B289" s="16"/>
      <c r="C289" s="16"/>
      <c r="D289" s="1"/>
      <c r="E289" s="1"/>
      <c r="F289" s="1"/>
      <c r="G289" s="1"/>
      <c r="H289" s="1"/>
      <c r="I289" s="1"/>
      <c r="J289" s="1"/>
      <c r="K289" s="1"/>
      <c r="L289" s="1"/>
      <c r="N289" s="1"/>
    </row>
    <row r="290" spans="2:15" ht="15.75">
      <c r="B290" s="27"/>
      <c r="C290" s="41" t="s">
        <v>35</v>
      </c>
      <c r="D290" s="41" t="s">
        <v>36</v>
      </c>
      <c r="E290" s="41" t="s">
        <v>37</v>
      </c>
      <c r="F290" s="42" t="s">
        <v>1</v>
      </c>
      <c r="G290" s="42" t="s">
        <v>2</v>
      </c>
      <c r="H290" s="42" t="s">
        <v>3</v>
      </c>
      <c r="I290" s="42" t="s">
        <v>4</v>
      </c>
      <c r="J290" s="42" t="s">
        <v>31</v>
      </c>
      <c r="K290" s="42" t="s">
        <v>32</v>
      </c>
      <c r="L290" s="42" t="s">
        <v>33</v>
      </c>
      <c r="M290" s="42" t="s">
        <v>34</v>
      </c>
      <c r="N290" s="42" t="s">
        <v>45</v>
      </c>
      <c r="O290" s="42" t="s">
        <v>28</v>
      </c>
    </row>
    <row r="291" spans="1:15" ht="15.75">
      <c r="A291" s="27" t="s">
        <v>27</v>
      </c>
      <c r="B291" s="28" t="s">
        <v>6</v>
      </c>
      <c r="C291" s="39">
        <f aca="true" t="shared" si="100" ref="C291:K291">SUM(C297+C303+C309+C315+C321+C327+C333+C339+C345)</f>
        <v>2217</v>
      </c>
      <c r="D291" s="39">
        <f t="shared" si="100"/>
        <v>2414</v>
      </c>
      <c r="E291" s="39">
        <f aca="true" t="shared" si="101" ref="E291:F293">SUM(E297+E303+E309+E315+E321+E327+E333+E339+E345)</f>
        <v>2244</v>
      </c>
      <c r="F291" s="39">
        <f t="shared" si="101"/>
        <v>2191</v>
      </c>
      <c r="G291" s="39">
        <f t="shared" si="100"/>
        <v>2161</v>
      </c>
      <c r="H291" s="39">
        <f t="shared" si="100"/>
        <v>2190</v>
      </c>
      <c r="I291" s="39">
        <f t="shared" si="100"/>
        <v>2194</v>
      </c>
      <c r="J291" s="39">
        <f t="shared" si="100"/>
        <v>2181</v>
      </c>
      <c r="K291" s="39">
        <f t="shared" si="100"/>
        <v>2197</v>
      </c>
      <c r="L291" s="39">
        <f aca="true" t="shared" si="102" ref="L291:M293">SUM(L297+L303+L309+L315+L321+L327+L333+L339+L345)</f>
        <v>2180</v>
      </c>
      <c r="M291" s="39">
        <f t="shared" si="102"/>
        <v>2178</v>
      </c>
      <c r="N291" s="39">
        <f>SUM(N297+N303+N309+N315+N321+N327+N333+N339+N345)</f>
        <v>2175</v>
      </c>
      <c r="O291" s="32">
        <f>SUM(C291:N291)</f>
        <v>26522</v>
      </c>
    </row>
    <row r="292" spans="1:15" ht="15.75">
      <c r="A292" s="27" t="s">
        <v>27</v>
      </c>
      <c r="B292" s="28" t="s">
        <v>7</v>
      </c>
      <c r="C292" s="5">
        <f aca="true" t="shared" si="103" ref="C292:K292">SUM(C298+C304+C310+C316+C322+C328+C334+C340+C346)</f>
        <v>116639613.61000001</v>
      </c>
      <c r="D292" s="5">
        <f t="shared" si="103"/>
        <v>112787403.18</v>
      </c>
      <c r="E292" s="5">
        <f t="shared" si="101"/>
        <v>104849050.08</v>
      </c>
      <c r="F292" s="5">
        <f t="shared" si="101"/>
        <v>103880858.80000001</v>
      </c>
      <c r="G292" s="5">
        <f t="shared" si="103"/>
        <v>93891639.91999999</v>
      </c>
      <c r="H292" s="5">
        <f t="shared" si="103"/>
        <v>82894515.69000001</v>
      </c>
      <c r="I292" s="5">
        <f t="shared" si="103"/>
        <v>88901978.32</v>
      </c>
      <c r="J292" s="5">
        <f t="shared" si="103"/>
        <v>92543702.88</v>
      </c>
      <c r="K292" s="5">
        <f t="shared" si="103"/>
        <v>110460125.77</v>
      </c>
      <c r="L292" s="5">
        <f t="shared" si="102"/>
        <v>101993953.74</v>
      </c>
      <c r="M292" s="5">
        <f t="shared" si="102"/>
        <v>103830709.17</v>
      </c>
      <c r="N292" s="5">
        <f>SUM(N298+N304+N310+N316+N322+N328+N334+N340+N346)</f>
        <v>104216925.61</v>
      </c>
      <c r="O292" s="21">
        <f>SUM(C292:N292)</f>
        <v>1216890476.77</v>
      </c>
    </row>
    <row r="293" spans="1:15" ht="15.75">
      <c r="A293" s="27" t="s">
        <v>27</v>
      </c>
      <c r="B293" s="28" t="s">
        <v>0</v>
      </c>
      <c r="C293" s="5">
        <f aca="true" t="shared" si="104" ref="C293:K293">SUM(C299+C305+C311+C317+C323+C329+C335+C341+C347)</f>
        <v>7409671.710000001</v>
      </c>
      <c r="D293" s="5">
        <f t="shared" si="104"/>
        <v>6898406.790000001</v>
      </c>
      <c r="E293" s="5">
        <f t="shared" si="101"/>
        <v>6812026.429999999</v>
      </c>
      <c r="F293" s="5">
        <f t="shared" si="101"/>
        <v>6785637.489999999</v>
      </c>
      <c r="G293" s="5">
        <f t="shared" si="104"/>
        <v>6020481.47</v>
      </c>
      <c r="H293" s="5">
        <f t="shared" si="104"/>
        <v>5338000.03</v>
      </c>
      <c r="I293" s="5">
        <f t="shared" si="104"/>
        <v>5536877.92</v>
      </c>
      <c r="J293" s="5">
        <f t="shared" si="104"/>
        <v>5881832.1899999995</v>
      </c>
      <c r="K293" s="5">
        <f t="shared" si="104"/>
        <v>6901571.99</v>
      </c>
      <c r="L293" s="5">
        <f t="shared" si="102"/>
        <v>6595343.399999999</v>
      </c>
      <c r="M293" s="5">
        <f t="shared" si="102"/>
        <v>6671338.130000001</v>
      </c>
      <c r="N293" s="5">
        <f>SUM(N299+N305+N311+N317+N323+N329+N335+N341+N347)</f>
        <v>6597708.03</v>
      </c>
      <c r="O293" s="21">
        <f>SUM(C293:N293)</f>
        <v>77448895.58</v>
      </c>
    </row>
    <row r="294" spans="1:15" ht="15.75">
      <c r="A294" s="27" t="s">
        <v>27</v>
      </c>
      <c r="B294" s="28" t="s">
        <v>8</v>
      </c>
      <c r="C294" s="3">
        <f aca="true" t="shared" si="105" ref="C294:N294">SUM(C293/C291/C383)</f>
        <v>113.02147431246038</v>
      </c>
      <c r="D294" s="3">
        <f t="shared" si="105"/>
        <v>92.18278843841036</v>
      </c>
      <c r="E294" s="3">
        <f t="shared" si="105"/>
        <v>115.48715659633417</v>
      </c>
      <c r="F294" s="3">
        <f t="shared" si="105"/>
        <v>99.9048525492852</v>
      </c>
      <c r="G294" s="3">
        <f t="shared" si="105"/>
        <v>93.38447392708217</v>
      </c>
      <c r="H294" s="3">
        <f t="shared" si="105"/>
        <v>79.4818348719476</v>
      </c>
      <c r="I294" s="3">
        <f t="shared" si="105"/>
        <v>82.28383958503181</v>
      </c>
      <c r="J294" s="3">
        <f t="shared" si="105"/>
        <v>96.31610974651208</v>
      </c>
      <c r="K294" s="3">
        <f t="shared" si="105"/>
        <v>101.33425330729588</v>
      </c>
      <c r="L294" s="3">
        <f t="shared" si="105"/>
        <v>100.84622935779815</v>
      </c>
      <c r="M294" s="3">
        <f t="shared" si="105"/>
        <v>98.8082900856068</v>
      </c>
      <c r="N294" s="3">
        <f t="shared" si="105"/>
        <v>101.11429931034483</v>
      </c>
      <c r="O294" s="23">
        <f>SUM(O293/O291/O383)</f>
        <v>97.79556384915293</v>
      </c>
    </row>
    <row r="295" spans="1:15" ht="15.75">
      <c r="A295" s="27" t="s">
        <v>27</v>
      </c>
      <c r="B295" s="28" t="s">
        <v>9</v>
      </c>
      <c r="C295" s="6">
        <f aca="true" t="shared" si="106" ref="C295:N295">SUM(C293/C292)</f>
        <v>0.06352620246818734</v>
      </c>
      <c r="D295" s="6">
        <f>SUM(D293/D292)</f>
        <v>0.06116291886772741</v>
      </c>
      <c r="E295" s="6">
        <f>SUM(E293/E292)</f>
        <v>0.06496984402626835</v>
      </c>
      <c r="F295" s="6">
        <f>SUM(F293/F292)</f>
        <v>0.065321345706857</v>
      </c>
      <c r="G295" s="6">
        <f t="shared" si="106"/>
        <v>0.06412159245625838</v>
      </c>
      <c r="H295" s="6">
        <f t="shared" si="106"/>
        <v>0.06439509279434695</v>
      </c>
      <c r="I295" s="6">
        <f t="shared" si="106"/>
        <v>0.06228070538621958</v>
      </c>
      <c r="J295" s="6">
        <f t="shared" si="106"/>
        <v>0.06355734649635623</v>
      </c>
      <c r="K295" s="6">
        <f t="shared" si="106"/>
        <v>0.06248021122455038</v>
      </c>
      <c r="L295" s="6">
        <f t="shared" si="106"/>
        <v>0.0646640625072017</v>
      </c>
      <c r="M295" s="6">
        <f t="shared" si="106"/>
        <v>0.06425207131232388</v>
      </c>
      <c r="N295" s="6">
        <f t="shared" si="106"/>
        <v>0.06330745213776413</v>
      </c>
      <c r="O295" s="6">
        <f>SUM(O293/O292)</f>
        <v>0.0636449187979292</v>
      </c>
    </row>
    <row r="296" spans="2:15" ht="15.75">
      <c r="B296" s="29"/>
      <c r="C296" s="1"/>
      <c r="D296" s="34"/>
      <c r="E296" s="1"/>
      <c r="F296" s="1"/>
      <c r="G296" s="1"/>
      <c r="H296" s="1"/>
      <c r="I296" s="1"/>
      <c r="J296" s="1"/>
      <c r="K296" s="1"/>
      <c r="L296" s="1"/>
      <c r="N296" s="1"/>
      <c r="O296" s="1"/>
    </row>
    <row r="297" spans="1:15" ht="15.75">
      <c r="A297" s="27" t="s">
        <v>27</v>
      </c>
      <c r="B297" s="30" t="s">
        <v>38</v>
      </c>
      <c r="C297" s="35">
        <v>850</v>
      </c>
      <c r="D297" s="35">
        <v>925</v>
      </c>
      <c r="E297" s="35">
        <v>815</v>
      </c>
      <c r="F297" s="35">
        <v>842</v>
      </c>
      <c r="G297" s="45">
        <v>837</v>
      </c>
      <c r="H297" s="45">
        <v>872</v>
      </c>
      <c r="I297" s="45">
        <v>873</v>
      </c>
      <c r="J297" s="45">
        <v>879</v>
      </c>
      <c r="K297" s="45">
        <v>896</v>
      </c>
      <c r="L297" s="45">
        <v>909</v>
      </c>
      <c r="M297" s="45">
        <v>960</v>
      </c>
      <c r="N297" s="35">
        <v>966</v>
      </c>
      <c r="O297" s="32">
        <f>SUM(C297:N297)</f>
        <v>10624</v>
      </c>
    </row>
    <row r="298" spans="1:16" ht="15.75">
      <c r="A298" s="27" t="s">
        <v>27</v>
      </c>
      <c r="B298" s="25" t="s">
        <v>7</v>
      </c>
      <c r="C298" s="36">
        <v>40928848.89</v>
      </c>
      <c r="D298" s="36">
        <v>38468469.12</v>
      </c>
      <c r="E298" s="36">
        <v>36806984.21</v>
      </c>
      <c r="F298" s="36">
        <v>38933906.73</v>
      </c>
      <c r="G298" s="33">
        <v>34579661.12</v>
      </c>
      <c r="H298" s="33">
        <v>31553112.28</v>
      </c>
      <c r="I298" s="33">
        <v>32859604.25</v>
      </c>
      <c r="J298" s="33">
        <v>34291846.37</v>
      </c>
      <c r="K298" s="33">
        <v>41352312.14</v>
      </c>
      <c r="L298" s="33">
        <v>39584021.61</v>
      </c>
      <c r="M298" s="33">
        <v>42942506.1</v>
      </c>
      <c r="N298" s="36">
        <v>43588101.21</v>
      </c>
      <c r="O298" s="21">
        <f>SUM(C298:N298)</f>
        <v>455889374.03</v>
      </c>
      <c r="P298" s="55"/>
    </row>
    <row r="299" spans="1:16" ht="15.75">
      <c r="A299" s="27" t="s">
        <v>27</v>
      </c>
      <c r="B299" s="25" t="s">
        <v>0</v>
      </c>
      <c r="C299" s="36">
        <v>3424063.18</v>
      </c>
      <c r="D299" s="36">
        <v>3122157.06</v>
      </c>
      <c r="E299" s="36">
        <v>3158411.57</v>
      </c>
      <c r="F299" s="36">
        <v>3471955.15</v>
      </c>
      <c r="G299" s="33">
        <v>2971360.19</v>
      </c>
      <c r="H299" s="33">
        <v>2728355.8</v>
      </c>
      <c r="I299" s="33">
        <v>2882453.87</v>
      </c>
      <c r="J299" s="33">
        <v>3007041.59</v>
      </c>
      <c r="K299" s="33">
        <v>3576915.1</v>
      </c>
      <c r="L299" s="33">
        <v>3414099.55</v>
      </c>
      <c r="M299" s="33">
        <v>3565787.66</v>
      </c>
      <c r="N299" s="36">
        <v>3614943.12</v>
      </c>
      <c r="O299" s="21">
        <f>SUM(C299:N299)</f>
        <v>38937543.839999996</v>
      </c>
      <c r="P299" s="55"/>
    </row>
    <row r="300" spans="1:15" ht="15.75">
      <c r="A300" s="27" t="s">
        <v>27</v>
      </c>
      <c r="B300" s="28" t="s">
        <v>8</v>
      </c>
      <c r="C300" s="36">
        <v>136.22303074737144</v>
      </c>
      <c r="D300" s="36">
        <v>108.88080418483</v>
      </c>
      <c r="E300" s="36">
        <v>147.4318550946919</v>
      </c>
      <c r="F300" s="36">
        <v>133.01</v>
      </c>
      <c r="G300" s="33">
        <v>118.99482148935745</v>
      </c>
      <c r="H300" s="33">
        <v>102.02766503789393</v>
      </c>
      <c r="I300" s="33">
        <v>107.66673651576276</v>
      </c>
      <c r="J300" s="33">
        <v>122.17786405005687</v>
      </c>
      <c r="K300" s="33">
        <v>128.77718533986175</v>
      </c>
      <c r="L300" s="33">
        <v>125.19616978364506</v>
      </c>
      <c r="M300" s="33">
        <v>119.81813373655913</v>
      </c>
      <c r="N300" s="36">
        <v>124.7392380952381</v>
      </c>
      <c r="O300" s="23">
        <f>SUM(O299/O297/O383)</f>
        <v>122.74129118617806</v>
      </c>
    </row>
    <row r="301" spans="1:15" ht="15.75">
      <c r="A301" s="27" t="s">
        <v>27</v>
      </c>
      <c r="B301" s="28" t="s">
        <v>9</v>
      </c>
      <c r="C301" s="37">
        <v>0.08365891719071994</v>
      </c>
      <c r="D301" s="37">
        <v>0.08116145849892349</v>
      </c>
      <c r="E301" s="37">
        <v>0.08581011560142704</v>
      </c>
      <c r="F301" s="37">
        <v>0.0892</v>
      </c>
      <c r="G301" s="46">
        <v>0.08592797308477498</v>
      </c>
      <c r="H301" s="46">
        <v>0.0864686746520841</v>
      </c>
      <c r="I301" s="46">
        <v>0.08772028561482142</v>
      </c>
      <c r="J301" s="46">
        <v>0.08768969619059915</v>
      </c>
      <c r="K301" s="46">
        <v>0.08649855146890463</v>
      </c>
      <c r="L301" s="46">
        <v>0.08624943629117021</v>
      </c>
      <c r="M301" s="46">
        <v>0.08303631957800432</v>
      </c>
      <c r="N301" s="37">
        <v>0.08293417285106833</v>
      </c>
      <c r="O301" s="6">
        <f>SUM(O299/O298)</f>
        <v>0.08541007107886155</v>
      </c>
    </row>
    <row r="302" spans="2:15" ht="15.75">
      <c r="B302" s="29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1"/>
    </row>
    <row r="303" spans="1:15" ht="15.75">
      <c r="A303" s="27" t="s">
        <v>27</v>
      </c>
      <c r="B303" s="30" t="s">
        <v>10</v>
      </c>
      <c r="C303" s="35">
        <v>388</v>
      </c>
      <c r="D303" s="35">
        <v>427</v>
      </c>
      <c r="E303" s="35">
        <v>393</v>
      </c>
      <c r="F303" s="35">
        <v>377</v>
      </c>
      <c r="G303" s="45">
        <v>375</v>
      </c>
      <c r="H303" s="45">
        <v>367</v>
      </c>
      <c r="I303" s="45">
        <v>361</v>
      </c>
      <c r="J303" s="45">
        <v>357</v>
      </c>
      <c r="K303" s="45">
        <v>355</v>
      </c>
      <c r="L303" s="45">
        <v>354</v>
      </c>
      <c r="M303" s="45">
        <v>330</v>
      </c>
      <c r="N303" s="35">
        <v>330</v>
      </c>
      <c r="O303" s="2">
        <f>SUM(C303:N303)</f>
        <v>4414</v>
      </c>
    </row>
    <row r="304" spans="1:15" ht="15.75">
      <c r="A304" s="27" t="s">
        <v>27</v>
      </c>
      <c r="B304" s="28" t="s">
        <v>7</v>
      </c>
      <c r="C304" s="36">
        <v>10116065.6</v>
      </c>
      <c r="D304" s="36">
        <v>9822875.09</v>
      </c>
      <c r="E304" s="36">
        <v>8272395.78</v>
      </c>
      <c r="F304" s="36">
        <v>8768123</v>
      </c>
      <c r="G304" s="33">
        <v>7624695.94</v>
      </c>
      <c r="H304" s="33">
        <v>6044249.59</v>
      </c>
      <c r="I304" s="33">
        <v>7073509.65</v>
      </c>
      <c r="J304" s="33">
        <v>7260427.15</v>
      </c>
      <c r="K304" s="33">
        <v>8506852.75</v>
      </c>
      <c r="L304" s="33">
        <v>8513479.58</v>
      </c>
      <c r="M304" s="33">
        <v>8095553.87</v>
      </c>
      <c r="N304" s="36">
        <v>7686247.57</v>
      </c>
      <c r="O304" s="3">
        <f>SUM(C304:N304)</f>
        <v>97784475.57</v>
      </c>
    </row>
    <row r="305" spans="1:15" ht="15.75">
      <c r="A305" s="27" t="s">
        <v>27</v>
      </c>
      <c r="B305" s="28" t="s">
        <v>0</v>
      </c>
      <c r="C305" s="36">
        <v>697920.01</v>
      </c>
      <c r="D305" s="36">
        <v>646413.52</v>
      </c>
      <c r="E305" s="36">
        <v>595408.36</v>
      </c>
      <c r="F305" s="36">
        <v>590227.42</v>
      </c>
      <c r="G305" s="33">
        <v>538651.65</v>
      </c>
      <c r="H305" s="33">
        <v>408577.43</v>
      </c>
      <c r="I305" s="33">
        <v>463116.13</v>
      </c>
      <c r="J305" s="33">
        <v>475072.93</v>
      </c>
      <c r="K305" s="33">
        <v>551713.26</v>
      </c>
      <c r="L305" s="33">
        <v>544033.86</v>
      </c>
      <c r="M305" s="33">
        <v>511793.59</v>
      </c>
      <c r="N305" s="36">
        <v>473246.89</v>
      </c>
      <c r="O305" s="3">
        <f>SUM(C305:N305)</f>
        <v>6496175.05</v>
      </c>
    </row>
    <row r="306" spans="1:15" ht="15.75">
      <c r="A306" s="27" t="s">
        <v>27</v>
      </c>
      <c r="B306" s="28" t="s">
        <v>8</v>
      </c>
      <c r="C306" s="36">
        <v>60.82773133622193</v>
      </c>
      <c r="D306" s="36">
        <v>48.83383848303996</v>
      </c>
      <c r="E306" s="36">
        <v>57.637162849872766</v>
      </c>
      <c r="F306" s="36">
        <v>50.5</v>
      </c>
      <c r="G306" s="33">
        <v>48.147633519553075</v>
      </c>
      <c r="H306" s="33">
        <v>36.3029347826087</v>
      </c>
      <c r="I306" s="33">
        <v>41.83272281103216</v>
      </c>
      <c r="J306" s="33">
        <v>47.526303521408565</v>
      </c>
      <c r="K306" s="33">
        <v>50.13296319854612</v>
      </c>
      <c r="L306" s="33">
        <v>51.22729378531074</v>
      </c>
      <c r="M306" s="33">
        <v>50.02869892473119</v>
      </c>
      <c r="N306" s="36">
        <v>47.80271616161616</v>
      </c>
      <c r="O306" s="3">
        <f>SUM(O305/O303/O383)</f>
        <v>49.28736345810733</v>
      </c>
    </row>
    <row r="307" spans="1:15" ht="15.75">
      <c r="A307" s="27" t="s">
        <v>27</v>
      </c>
      <c r="B307" s="28" t="s">
        <v>9</v>
      </c>
      <c r="C307" s="37">
        <v>0.06899124991834771</v>
      </c>
      <c r="D307" s="37">
        <v>0.06580695713600894</v>
      </c>
      <c r="E307" s="37">
        <v>0.0719753232116271</v>
      </c>
      <c r="F307" s="37">
        <v>0.0673</v>
      </c>
      <c r="G307" s="46">
        <v>0.07064565646141688</v>
      </c>
      <c r="H307" s="46">
        <v>0.0675977098424223</v>
      </c>
      <c r="I307" s="46">
        <v>0.0654719019150557</v>
      </c>
      <c r="J307" s="46">
        <v>0.0654331928666208</v>
      </c>
      <c r="K307" s="46">
        <v>0.06485515574487874</v>
      </c>
      <c r="L307" s="46">
        <v>0.06390264461056003</v>
      </c>
      <c r="M307" s="46">
        <v>0.06321909510065431</v>
      </c>
      <c r="N307" s="37">
        <v>0.061570601999227564</v>
      </c>
      <c r="O307" s="6">
        <f>SUM(O305/O304)</f>
        <v>0.06643360320882069</v>
      </c>
    </row>
    <row r="308" spans="2:15" ht="15.75">
      <c r="B308" s="29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1"/>
    </row>
    <row r="309" spans="1:15" ht="15.75">
      <c r="A309" s="27" t="s">
        <v>27</v>
      </c>
      <c r="B309" s="30" t="s">
        <v>11</v>
      </c>
      <c r="C309" s="35">
        <v>0</v>
      </c>
      <c r="D309" s="35">
        <v>0</v>
      </c>
      <c r="E309" s="35">
        <v>6</v>
      </c>
      <c r="F309" s="35">
        <v>6</v>
      </c>
      <c r="G309" s="45">
        <v>6</v>
      </c>
      <c r="H309" s="45">
        <v>6</v>
      </c>
      <c r="I309" s="45">
        <v>6</v>
      </c>
      <c r="J309" s="45">
        <v>6</v>
      </c>
      <c r="K309" s="45">
        <v>6</v>
      </c>
      <c r="L309" s="45">
        <v>5</v>
      </c>
      <c r="M309" s="45">
        <v>6</v>
      </c>
      <c r="N309" s="35">
        <v>6</v>
      </c>
      <c r="O309" s="2">
        <f>SUM(C309:N309)</f>
        <v>59</v>
      </c>
    </row>
    <row r="310" spans="1:15" ht="15.75">
      <c r="A310" s="27" t="s">
        <v>27</v>
      </c>
      <c r="B310" s="28" t="s">
        <v>7</v>
      </c>
      <c r="C310" s="36">
        <v>0</v>
      </c>
      <c r="D310" s="36">
        <v>0</v>
      </c>
      <c r="E310" s="36">
        <v>119784.4</v>
      </c>
      <c r="F310" s="36">
        <v>241549.7</v>
      </c>
      <c r="G310" s="33">
        <v>157747.3</v>
      </c>
      <c r="H310" s="33">
        <v>80981.6</v>
      </c>
      <c r="I310" s="33">
        <v>70308.1</v>
      </c>
      <c r="J310" s="33">
        <v>114650.6</v>
      </c>
      <c r="K310" s="33">
        <v>102269.3</v>
      </c>
      <c r="L310" s="33">
        <v>39082.6</v>
      </c>
      <c r="M310" s="33">
        <v>65370.3</v>
      </c>
      <c r="N310" s="36">
        <v>86279.5</v>
      </c>
      <c r="O310" s="3">
        <f>SUM(C310:N310)</f>
        <v>1078023.4</v>
      </c>
    </row>
    <row r="311" spans="1:15" ht="15.75">
      <c r="A311" s="27" t="s">
        <v>27</v>
      </c>
      <c r="B311" s="28" t="s">
        <v>0</v>
      </c>
      <c r="C311" s="36">
        <v>0</v>
      </c>
      <c r="D311" s="36">
        <v>0</v>
      </c>
      <c r="E311" s="36">
        <v>10757</v>
      </c>
      <c r="F311" s="36">
        <v>19961.08</v>
      </c>
      <c r="G311" s="33">
        <v>15040.85</v>
      </c>
      <c r="H311" s="33">
        <v>5852.47</v>
      </c>
      <c r="I311" s="33">
        <v>9032.06</v>
      </c>
      <c r="J311" s="33">
        <v>6527.73</v>
      </c>
      <c r="K311" s="33">
        <v>4400.11</v>
      </c>
      <c r="L311" s="33">
        <v>286.36</v>
      </c>
      <c r="M311" s="33">
        <v>6058.75</v>
      </c>
      <c r="N311" s="36">
        <v>4628.26</v>
      </c>
      <c r="O311" s="3">
        <f>SUM(C311:N311)</f>
        <v>82544.67</v>
      </c>
    </row>
    <row r="312" spans="1:15" ht="15.75">
      <c r="A312" s="27" t="s">
        <v>27</v>
      </c>
      <c r="B312" s="28" t="s">
        <v>8</v>
      </c>
      <c r="C312" s="36">
        <v>0</v>
      </c>
      <c r="D312" s="36">
        <v>0</v>
      </c>
      <c r="E312" s="36">
        <v>68.20561594202898</v>
      </c>
      <c r="F312" s="36">
        <v>107.32</v>
      </c>
      <c r="G312" s="33">
        <v>84.02709497206705</v>
      </c>
      <c r="H312" s="33">
        <v>31.806902173913056</v>
      </c>
      <c r="I312" s="33">
        <v>49.087282608695666</v>
      </c>
      <c r="J312" s="33">
        <v>38.855535714285715</v>
      </c>
      <c r="K312" s="33">
        <v>23.656505376344086</v>
      </c>
      <c r="L312" s="33">
        <v>1.9090666666666667</v>
      </c>
      <c r="M312" s="33">
        <v>32.5739247311828</v>
      </c>
      <c r="N312" s="36">
        <v>25.712555555555554</v>
      </c>
      <c r="O312" s="3">
        <f>SUM(O311/O309/O383)</f>
        <v>46.85405905525219</v>
      </c>
    </row>
    <row r="313" spans="1:15" ht="15.75">
      <c r="A313" s="27" t="s">
        <v>27</v>
      </c>
      <c r="B313" s="28" t="s">
        <v>9</v>
      </c>
      <c r="C313" s="37">
        <v>0</v>
      </c>
      <c r="D313" s="37">
        <v>0</v>
      </c>
      <c r="E313" s="37">
        <v>0.08980301274623408</v>
      </c>
      <c r="F313" s="37">
        <v>0.0826</v>
      </c>
      <c r="G313" s="46">
        <v>0.09534774921662685</v>
      </c>
      <c r="H313" s="46">
        <v>0.07226913274126469</v>
      </c>
      <c r="I313" s="46">
        <v>0.12846400343630393</v>
      </c>
      <c r="J313" s="46">
        <v>0.05693585554720167</v>
      </c>
      <c r="K313" s="46">
        <v>0.043024739584606515</v>
      </c>
      <c r="L313" s="46">
        <v>0.007327045795315561</v>
      </c>
      <c r="M313" s="46">
        <v>0.09268352753467553</v>
      </c>
      <c r="N313" s="37">
        <v>0.053642638170133115</v>
      </c>
      <c r="O313" s="6">
        <f>SUM(O311/O310)</f>
        <v>0.07657038798972268</v>
      </c>
    </row>
    <row r="314" spans="2:15" ht="15.75">
      <c r="B314" s="29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1"/>
    </row>
    <row r="315" spans="1:15" ht="15.75">
      <c r="A315" s="27" t="s">
        <v>27</v>
      </c>
      <c r="B315" s="30" t="s">
        <v>12</v>
      </c>
      <c r="C315" s="35">
        <v>486</v>
      </c>
      <c r="D315" s="35">
        <v>526</v>
      </c>
      <c r="E315" s="35">
        <v>529</v>
      </c>
      <c r="F315" s="35">
        <v>485</v>
      </c>
      <c r="G315" s="45">
        <v>466</v>
      </c>
      <c r="H315" s="45">
        <v>470</v>
      </c>
      <c r="I315" s="45">
        <v>472</v>
      </c>
      <c r="J315" s="45">
        <v>463</v>
      </c>
      <c r="K315" s="45">
        <v>464</v>
      </c>
      <c r="L315" s="45">
        <v>452</v>
      </c>
      <c r="M315" s="45">
        <v>411</v>
      </c>
      <c r="N315" s="35">
        <v>379</v>
      </c>
      <c r="O315" s="2">
        <f>SUM(C315:N315)</f>
        <v>5603</v>
      </c>
    </row>
    <row r="316" spans="1:15" ht="15.75">
      <c r="A316" s="27" t="s">
        <v>27</v>
      </c>
      <c r="B316" s="28" t="s">
        <v>7</v>
      </c>
      <c r="C316" s="36">
        <v>26554402.04</v>
      </c>
      <c r="D316" s="36">
        <v>26090426.04</v>
      </c>
      <c r="E316" s="36">
        <v>23407280.08</v>
      </c>
      <c r="F316" s="36">
        <v>21082002.25</v>
      </c>
      <c r="G316" s="33">
        <v>19099289.26</v>
      </c>
      <c r="H316" s="33">
        <v>16307064.99</v>
      </c>
      <c r="I316" s="33">
        <v>17479334.25</v>
      </c>
      <c r="J316" s="33">
        <v>18579049.75</v>
      </c>
      <c r="K316" s="33">
        <v>21397873.5</v>
      </c>
      <c r="L316" s="33">
        <v>19080396.5</v>
      </c>
      <c r="M316" s="33">
        <v>16079524</v>
      </c>
      <c r="N316" s="36">
        <v>14718825.75</v>
      </c>
      <c r="O316" s="3">
        <f>SUM(C316:N316)</f>
        <v>239875468.41</v>
      </c>
    </row>
    <row r="317" spans="1:15" ht="15.75">
      <c r="A317" s="27" t="s">
        <v>27</v>
      </c>
      <c r="B317" s="28" t="s">
        <v>0</v>
      </c>
      <c r="C317" s="36">
        <v>1427217.92</v>
      </c>
      <c r="D317" s="36">
        <v>1335440.74</v>
      </c>
      <c r="E317" s="36">
        <v>1238010.25</v>
      </c>
      <c r="F317" s="36">
        <v>1064357.79</v>
      </c>
      <c r="G317" s="33">
        <v>955928.44</v>
      </c>
      <c r="H317" s="33">
        <v>865930.09</v>
      </c>
      <c r="I317" s="33">
        <v>882993.94</v>
      </c>
      <c r="J317" s="33">
        <v>936921.14</v>
      </c>
      <c r="K317" s="33">
        <v>1124204.37</v>
      </c>
      <c r="L317" s="33">
        <v>1049836.72</v>
      </c>
      <c r="M317" s="33">
        <v>878053.33</v>
      </c>
      <c r="N317" s="36">
        <v>819730.63</v>
      </c>
      <c r="O317" s="3">
        <f>SUM(C317:N317)</f>
        <v>12578625.360000001</v>
      </c>
    </row>
    <row r="318" spans="1:15" ht="15.75">
      <c r="A318" s="27" t="s">
        <v>27</v>
      </c>
      <c r="B318" s="28" t="s">
        <v>8</v>
      </c>
      <c r="C318" s="36">
        <v>99.30742370927021</v>
      </c>
      <c r="D318" s="36">
        <v>81.89873298172452</v>
      </c>
      <c r="E318" s="36">
        <v>89.03254448508258</v>
      </c>
      <c r="F318" s="36">
        <v>70.79</v>
      </c>
      <c r="G318" s="33">
        <v>68.7602877214856</v>
      </c>
      <c r="H318" s="33">
        <v>60.07840587419057</v>
      </c>
      <c r="I318" s="33">
        <v>61.00271324613118</v>
      </c>
      <c r="J318" s="33">
        <v>72.27099197778463</v>
      </c>
      <c r="K318" s="33">
        <v>78.15658857063404</v>
      </c>
      <c r="L318" s="33">
        <v>77.42158702064897</v>
      </c>
      <c r="M318" s="33">
        <v>68.91557413075897</v>
      </c>
      <c r="N318" s="36">
        <v>72.09592172383466</v>
      </c>
      <c r="O318" s="3">
        <f>SUM(O317/O315/O383)</f>
        <v>75.18353757238702</v>
      </c>
    </row>
    <row r="319" spans="1:15" ht="15.75">
      <c r="A319" s="27" t="s">
        <v>27</v>
      </c>
      <c r="B319" s="28" t="s">
        <v>9</v>
      </c>
      <c r="C319" s="37">
        <v>0.05374694251635273</v>
      </c>
      <c r="D319" s="37">
        <v>0.05118508750882782</v>
      </c>
      <c r="E319" s="37">
        <v>0.05288996610322954</v>
      </c>
      <c r="F319" s="37">
        <v>0.0505</v>
      </c>
      <c r="G319" s="46">
        <v>0.050050471878135216</v>
      </c>
      <c r="H319" s="46">
        <v>0.053101529339032824</v>
      </c>
      <c r="I319" s="46">
        <v>0.05051645144894462</v>
      </c>
      <c r="J319" s="46">
        <v>0.05042890527810767</v>
      </c>
      <c r="K319" s="46">
        <v>0.05253813515628084</v>
      </c>
      <c r="L319" s="46">
        <v>0.05502174548626386</v>
      </c>
      <c r="M319" s="46">
        <v>0.054606923065633035</v>
      </c>
      <c r="N319" s="37">
        <v>0.055692664885308524</v>
      </c>
      <c r="O319" s="6">
        <f>SUM(O317/O316)</f>
        <v>0.052438148191545624</v>
      </c>
    </row>
    <row r="320" spans="2:15" ht="15.75">
      <c r="B320" s="29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1"/>
    </row>
    <row r="321" spans="1:18" ht="15.75">
      <c r="A321" s="27" t="s">
        <v>27</v>
      </c>
      <c r="B321" s="30" t="s">
        <v>13</v>
      </c>
      <c r="C321" s="35">
        <v>6</v>
      </c>
      <c r="D321" s="35">
        <v>9</v>
      </c>
      <c r="E321" s="35">
        <v>10</v>
      </c>
      <c r="F321" s="35">
        <v>9</v>
      </c>
      <c r="G321" s="45">
        <v>9</v>
      </c>
      <c r="H321" s="45">
        <v>5</v>
      </c>
      <c r="I321" s="45">
        <v>13</v>
      </c>
      <c r="J321" s="45">
        <v>5</v>
      </c>
      <c r="K321" s="45">
        <v>5</v>
      </c>
      <c r="L321" s="45">
        <v>5</v>
      </c>
      <c r="M321" s="45">
        <v>5</v>
      </c>
      <c r="N321" s="35">
        <v>5</v>
      </c>
      <c r="O321" s="2">
        <f>SUM(C321:N321)</f>
        <v>86</v>
      </c>
      <c r="P321" s="49"/>
      <c r="Q321" s="49"/>
      <c r="R321" s="49"/>
    </row>
    <row r="322" spans="1:18" ht="15.75">
      <c r="A322" s="27" t="s">
        <v>27</v>
      </c>
      <c r="B322" s="28" t="s">
        <v>7</v>
      </c>
      <c r="C322" s="36">
        <v>143491</v>
      </c>
      <c r="D322" s="36">
        <v>90036</v>
      </c>
      <c r="E322" s="36">
        <v>99791.5</v>
      </c>
      <c r="F322" s="36">
        <v>71176.5</v>
      </c>
      <c r="G322" s="33">
        <v>67782.5</v>
      </c>
      <c r="H322" s="33">
        <v>80270</v>
      </c>
      <c r="I322" s="33">
        <v>63459</v>
      </c>
      <c r="J322" s="33">
        <v>84549</v>
      </c>
      <c r="K322" s="33">
        <v>162337</v>
      </c>
      <c r="L322" s="33">
        <v>106429</v>
      </c>
      <c r="M322" s="33">
        <v>183964</v>
      </c>
      <c r="N322" s="36">
        <v>153882.5</v>
      </c>
      <c r="O322" s="3">
        <f>SUM(C322:N322)</f>
        <v>1307168</v>
      </c>
      <c r="P322" s="49"/>
      <c r="Q322" s="24"/>
      <c r="R322" s="24"/>
    </row>
    <row r="323" spans="1:18" ht="15.75">
      <c r="A323" s="27" t="s">
        <v>27</v>
      </c>
      <c r="B323" s="28" t="s">
        <v>0</v>
      </c>
      <c r="C323" s="36">
        <v>2400.4</v>
      </c>
      <c r="D323" s="36">
        <v>975.67</v>
      </c>
      <c r="E323" s="36">
        <v>8972.18</v>
      </c>
      <c r="F323" s="36">
        <v>5952.56</v>
      </c>
      <c r="G323" s="33">
        <v>6525.78</v>
      </c>
      <c r="H323" s="33">
        <v>707.67</v>
      </c>
      <c r="I323" s="33">
        <v>3771.99</v>
      </c>
      <c r="J323" s="33">
        <v>4105.3</v>
      </c>
      <c r="K323" s="33">
        <v>11214.54</v>
      </c>
      <c r="L323" s="33">
        <v>5146.92</v>
      </c>
      <c r="M323" s="33">
        <v>15101.2</v>
      </c>
      <c r="N323" s="36">
        <v>2706.5</v>
      </c>
      <c r="O323" s="3">
        <f>SUM(C323:N323)</f>
        <v>67580.71</v>
      </c>
      <c r="P323" s="49"/>
      <c r="Q323" s="49"/>
      <c r="R323" s="49"/>
    </row>
    <row r="324" spans="1:18" ht="15.75">
      <c r="A324" s="27" t="s">
        <v>27</v>
      </c>
      <c r="B324" s="28" t="s">
        <v>8</v>
      </c>
      <c r="C324" s="36">
        <v>13.528824476650563</v>
      </c>
      <c r="D324" s="36">
        <v>3.4970250896057347</v>
      </c>
      <c r="E324" s="36">
        <v>34.13329347826087</v>
      </c>
      <c r="F324" s="36">
        <v>21.34</v>
      </c>
      <c r="G324" s="33">
        <v>24.30458100558659</v>
      </c>
      <c r="H324" s="33">
        <v>4.615239130434784</v>
      </c>
      <c r="I324" s="33">
        <v>9.461513377926423</v>
      </c>
      <c r="J324" s="33">
        <v>29.323571428571427</v>
      </c>
      <c r="K324" s="33">
        <v>72.35187096774193</v>
      </c>
      <c r="L324" s="33">
        <v>34.3128</v>
      </c>
      <c r="M324" s="33">
        <v>97.42709677419354</v>
      </c>
      <c r="N324" s="36">
        <v>18.043333333333333</v>
      </c>
      <c r="O324" s="3">
        <f>SUM(O323/O321/O383)</f>
        <v>26.31688577703703</v>
      </c>
      <c r="P324" s="49"/>
      <c r="Q324" s="49"/>
      <c r="R324" s="49"/>
    </row>
    <row r="325" spans="1:15" ht="15.75">
      <c r="A325" s="27" t="s">
        <v>27</v>
      </c>
      <c r="B325" s="28" t="s">
        <v>9</v>
      </c>
      <c r="C325" s="37">
        <v>0.016728575311343568</v>
      </c>
      <c r="D325" s="37">
        <v>0.010836443200497578</v>
      </c>
      <c r="E325" s="37">
        <v>0.08990926080878632</v>
      </c>
      <c r="F325" s="37">
        <v>0.0836</v>
      </c>
      <c r="G325" s="46">
        <v>0.09627529229520894</v>
      </c>
      <c r="H325" s="46">
        <v>0.00881612059299863</v>
      </c>
      <c r="I325" s="46">
        <v>0.05943979577364913</v>
      </c>
      <c r="J325" s="46">
        <v>0.04855527563897857</v>
      </c>
      <c r="K325" s="46">
        <v>0.06908184825394087</v>
      </c>
      <c r="L325" s="46">
        <v>0.048360127408882916</v>
      </c>
      <c r="M325" s="46">
        <v>0.08208779978691486</v>
      </c>
      <c r="N325" s="37">
        <v>0.017588094812600527</v>
      </c>
      <c r="O325" s="6">
        <f>SUM(O323/O322)</f>
        <v>0.05170009516756836</v>
      </c>
    </row>
    <row r="326" spans="2:15" ht="15.75">
      <c r="B326" s="29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1"/>
    </row>
    <row r="327" spans="1:15" ht="15.75">
      <c r="A327" s="27" t="s">
        <v>27</v>
      </c>
      <c r="B327" s="30" t="s">
        <v>14</v>
      </c>
      <c r="C327" s="35">
        <v>311</v>
      </c>
      <c r="D327" s="35">
        <v>351</v>
      </c>
      <c r="E327" s="35">
        <v>347</v>
      </c>
      <c r="F327" s="35">
        <v>329</v>
      </c>
      <c r="G327" s="45">
        <v>324</v>
      </c>
      <c r="H327" s="45">
        <v>327</v>
      </c>
      <c r="I327" s="45">
        <v>324</v>
      </c>
      <c r="J327" s="45">
        <v>328</v>
      </c>
      <c r="K327" s="45">
        <v>327</v>
      </c>
      <c r="L327" s="45">
        <v>311</v>
      </c>
      <c r="M327" s="45">
        <v>300</v>
      </c>
      <c r="N327" s="35">
        <v>293</v>
      </c>
      <c r="O327" s="2">
        <f>SUM(C327:N327)</f>
        <v>3872</v>
      </c>
    </row>
    <row r="328" spans="1:15" ht="15.75">
      <c r="A328" s="27" t="s">
        <v>27</v>
      </c>
      <c r="B328" s="28" t="s">
        <v>7</v>
      </c>
      <c r="C328" s="36">
        <v>27301138.46</v>
      </c>
      <c r="D328" s="36">
        <v>27571251</v>
      </c>
      <c r="E328" s="36">
        <v>26271853</v>
      </c>
      <c r="F328" s="36">
        <v>25635174</v>
      </c>
      <c r="G328" s="33">
        <v>23709013</v>
      </c>
      <c r="H328" s="33">
        <v>21133669</v>
      </c>
      <c r="I328" s="33">
        <v>23278904</v>
      </c>
      <c r="J328" s="33">
        <v>23823758.21</v>
      </c>
      <c r="K328" s="33">
        <v>28567318</v>
      </c>
      <c r="L328" s="33">
        <v>25627446</v>
      </c>
      <c r="M328" s="33">
        <v>25270587.1</v>
      </c>
      <c r="N328" s="36">
        <v>25037171</v>
      </c>
      <c r="O328" s="3">
        <f>SUM(C328:N328)</f>
        <v>303227282.77000004</v>
      </c>
    </row>
    <row r="329" spans="1:15" ht="15.75">
      <c r="A329" s="27" t="s">
        <v>27</v>
      </c>
      <c r="B329" s="28" t="s">
        <v>0</v>
      </c>
      <c r="C329" s="36">
        <v>1236544.79</v>
      </c>
      <c r="D329" s="36">
        <v>1252990.07</v>
      </c>
      <c r="E329" s="36">
        <v>1250990.89</v>
      </c>
      <c r="F329" s="36">
        <v>1074579.61</v>
      </c>
      <c r="G329" s="33">
        <v>1036841.26</v>
      </c>
      <c r="H329" s="33">
        <v>925672.24</v>
      </c>
      <c r="I329" s="33">
        <v>893666.86</v>
      </c>
      <c r="J329" s="33">
        <v>986871.7</v>
      </c>
      <c r="K329" s="33">
        <v>1150229.28</v>
      </c>
      <c r="L329" s="33">
        <v>1123500.07</v>
      </c>
      <c r="M329" s="33">
        <v>1193159.69</v>
      </c>
      <c r="N329" s="36">
        <v>1096882.59</v>
      </c>
      <c r="O329" s="3">
        <f>SUM(C329:N329)</f>
        <v>13221929.049999999</v>
      </c>
    </row>
    <row r="330" spans="1:16" ht="15.75">
      <c r="A330" s="27" t="s">
        <v>27</v>
      </c>
      <c r="B330" s="28" t="s">
        <v>8</v>
      </c>
      <c r="C330" s="36">
        <v>134.45506205632446</v>
      </c>
      <c r="D330" s="36">
        <v>115.15394449039611</v>
      </c>
      <c r="E330" s="36">
        <v>137.1528666520486</v>
      </c>
      <c r="F330" s="36">
        <v>105.36</v>
      </c>
      <c r="G330" s="33">
        <v>107.26683840264845</v>
      </c>
      <c r="H330" s="33">
        <v>92.3087594734743</v>
      </c>
      <c r="I330" s="33">
        <v>89.94231682769728</v>
      </c>
      <c r="J330" s="33">
        <v>107.45554224738676</v>
      </c>
      <c r="K330" s="33">
        <v>113.46841077241787</v>
      </c>
      <c r="L330" s="33">
        <v>120.41801393354768</v>
      </c>
      <c r="M330" s="33">
        <v>128.29674086021504</v>
      </c>
      <c r="N330" s="36">
        <v>124.78755290102389</v>
      </c>
      <c r="O330" s="3">
        <f>SUM(O329/O327/O383)</f>
        <v>114.35882127960787</v>
      </c>
      <c r="P330" s="49"/>
    </row>
    <row r="331" spans="1:16" ht="15.75">
      <c r="A331" s="27" t="s">
        <v>27</v>
      </c>
      <c r="B331" s="28" t="s">
        <v>9</v>
      </c>
      <c r="C331" s="37">
        <v>0.04529279215999405</v>
      </c>
      <c r="D331" s="37">
        <v>0.04544552838752221</v>
      </c>
      <c r="E331" s="37">
        <v>0.04761715475493868</v>
      </c>
      <c r="F331" s="37">
        <v>0.0419</v>
      </c>
      <c r="G331" s="46">
        <v>0.04373194531547982</v>
      </c>
      <c r="H331" s="46">
        <v>0.04380082985117255</v>
      </c>
      <c r="I331" s="46">
        <v>0.03838955906171528</v>
      </c>
      <c r="J331" s="46">
        <v>0.0414238463680244</v>
      </c>
      <c r="K331" s="46">
        <v>0.0402638175554317</v>
      </c>
      <c r="L331" s="46">
        <v>0.0438397205090199</v>
      </c>
      <c r="M331" s="46">
        <v>0.04721535298244021</v>
      </c>
      <c r="N331" s="37">
        <v>0.04381016489442837</v>
      </c>
      <c r="O331" s="6">
        <f>SUM(O329/O328)</f>
        <v>0.043604021805745366</v>
      </c>
      <c r="P331" s="49"/>
    </row>
    <row r="332" spans="2:16" ht="15.75">
      <c r="B332" s="28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1"/>
      <c r="P332" s="49"/>
    </row>
    <row r="333" spans="1:15" ht="15.75">
      <c r="A333" s="27" t="s">
        <v>27</v>
      </c>
      <c r="B333" s="30" t="s">
        <v>43</v>
      </c>
      <c r="C333" s="35">
        <v>0</v>
      </c>
      <c r="D333" s="35">
        <v>0</v>
      </c>
      <c r="E333" s="35">
        <v>0</v>
      </c>
      <c r="F333" s="3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35">
        <v>0</v>
      </c>
      <c r="O333" s="2">
        <f>SUM(C333:N333)</f>
        <v>0</v>
      </c>
    </row>
    <row r="334" spans="1:15" ht="15.75">
      <c r="A334" s="27" t="s">
        <v>27</v>
      </c>
      <c r="B334" s="28" t="s">
        <v>7</v>
      </c>
      <c r="C334" s="36">
        <v>0</v>
      </c>
      <c r="D334" s="36">
        <v>0</v>
      </c>
      <c r="E334" s="36">
        <v>0</v>
      </c>
      <c r="F334" s="36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6">
        <v>0</v>
      </c>
      <c r="O334" s="3">
        <f>SUM(C334:N334)</f>
        <v>0</v>
      </c>
    </row>
    <row r="335" spans="1:15" ht="15.75">
      <c r="A335" s="27" t="s">
        <v>27</v>
      </c>
      <c r="B335" s="28" t="s">
        <v>0</v>
      </c>
      <c r="C335" s="36">
        <v>0</v>
      </c>
      <c r="D335" s="36">
        <v>0</v>
      </c>
      <c r="E335" s="36">
        <v>0</v>
      </c>
      <c r="F335" s="36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6">
        <v>0</v>
      </c>
      <c r="O335" s="3">
        <f>SUM(C335:N335)</f>
        <v>0</v>
      </c>
    </row>
    <row r="336" spans="1:15" ht="15.75">
      <c r="A336" s="27" t="s">
        <v>27</v>
      </c>
      <c r="B336" s="28" t="s">
        <v>8</v>
      </c>
      <c r="C336" s="36">
        <v>0</v>
      </c>
      <c r="D336" s="36">
        <v>0</v>
      </c>
      <c r="E336" s="36">
        <v>0</v>
      </c>
      <c r="F336" s="36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6">
        <v>0</v>
      </c>
      <c r="O336" s="3">
        <v>0</v>
      </c>
    </row>
    <row r="337" spans="1:15" ht="15.75">
      <c r="A337" s="27" t="s">
        <v>27</v>
      </c>
      <c r="B337" s="28" t="s">
        <v>9</v>
      </c>
      <c r="C337" s="37">
        <v>0</v>
      </c>
      <c r="D337" s="37">
        <v>0</v>
      </c>
      <c r="E337" s="37">
        <v>0</v>
      </c>
      <c r="F337" s="37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37">
        <v>0</v>
      </c>
      <c r="O337" s="6">
        <v>0</v>
      </c>
    </row>
    <row r="338" spans="2:15" ht="15.75">
      <c r="B338" s="29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1"/>
    </row>
    <row r="339" spans="1:15" ht="15.75">
      <c r="A339" s="27" t="s">
        <v>27</v>
      </c>
      <c r="B339" s="30" t="s">
        <v>15</v>
      </c>
      <c r="C339" s="35">
        <v>20</v>
      </c>
      <c r="D339" s="35">
        <v>20</v>
      </c>
      <c r="E339" s="35">
        <v>20</v>
      </c>
      <c r="F339" s="35">
        <v>25</v>
      </c>
      <c r="G339" s="45">
        <v>25</v>
      </c>
      <c r="H339" s="45">
        <v>25</v>
      </c>
      <c r="I339" s="45">
        <v>27</v>
      </c>
      <c r="J339" s="45">
        <v>26</v>
      </c>
      <c r="K339" s="45">
        <v>26</v>
      </c>
      <c r="L339" s="45">
        <v>26</v>
      </c>
      <c r="M339" s="45">
        <v>31</v>
      </c>
      <c r="N339" s="35">
        <v>31</v>
      </c>
      <c r="O339" s="2">
        <f>SUM(C339:N339)</f>
        <v>302</v>
      </c>
    </row>
    <row r="340" spans="1:15" ht="15.75">
      <c r="A340" s="27" t="s">
        <v>27</v>
      </c>
      <c r="B340" s="28" t="s">
        <v>7</v>
      </c>
      <c r="C340" s="36">
        <v>2119230</v>
      </c>
      <c r="D340" s="36">
        <v>2101450</v>
      </c>
      <c r="E340" s="36">
        <v>1607140</v>
      </c>
      <c r="F340" s="36">
        <v>1836490</v>
      </c>
      <c r="G340" s="33">
        <v>1964495</v>
      </c>
      <c r="H340" s="33">
        <v>1497775</v>
      </c>
      <c r="I340" s="33">
        <v>1731535</v>
      </c>
      <c r="J340" s="33">
        <v>1811195</v>
      </c>
      <c r="K340" s="33">
        <v>1824970</v>
      </c>
      <c r="L340" s="33">
        <v>1414760</v>
      </c>
      <c r="M340" s="33">
        <v>1903865</v>
      </c>
      <c r="N340" s="36">
        <v>1803260</v>
      </c>
      <c r="O340" s="3">
        <f>SUM(C340:N340)</f>
        <v>21616165</v>
      </c>
    </row>
    <row r="341" spans="1:15" ht="15.75">
      <c r="A341" s="27" t="s">
        <v>27</v>
      </c>
      <c r="B341" s="28" t="s">
        <v>0</v>
      </c>
      <c r="C341" s="36">
        <v>84255</v>
      </c>
      <c r="D341" s="36">
        <v>47989</v>
      </c>
      <c r="E341" s="36">
        <v>84845</v>
      </c>
      <c r="F341" s="36">
        <v>129198</v>
      </c>
      <c r="G341" s="33">
        <v>108160</v>
      </c>
      <c r="H341" s="33">
        <v>102370</v>
      </c>
      <c r="I341" s="33">
        <v>62764.22</v>
      </c>
      <c r="J341" s="33">
        <v>136231.25</v>
      </c>
      <c r="K341" s="33">
        <v>74837.07</v>
      </c>
      <c r="L341" s="33">
        <v>79907.02</v>
      </c>
      <c r="M341" s="33">
        <v>65958.9</v>
      </c>
      <c r="N341" s="36">
        <v>98704.99</v>
      </c>
      <c r="O341" s="3">
        <f>SUM(C341:N341)</f>
        <v>1075220.4500000002</v>
      </c>
    </row>
    <row r="342" spans="1:15" ht="15.75">
      <c r="A342" s="27" t="s">
        <v>27</v>
      </c>
      <c r="B342" s="28" t="s">
        <v>8</v>
      </c>
      <c r="C342" s="36">
        <v>142.46014492753625</v>
      </c>
      <c r="D342" s="36">
        <v>77.40161290322581</v>
      </c>
      <c r="E342" s="36">
        <v>161.3899456521739</v>
      </c>
      <c r="F342" s="36">
        <v>166.71</v>
      </c>
      <c r="G342" s="33">
        <v>145.01899441340782</v>
      </c>
      <c r="H342" s="33">
        <v>133.52608695652177</v>
      </c>
      <c r="I342" s="33">
        <v>75.80219806763286</v>
      </c>
      <c r="J342" s="33">
        <v>187.1308379120879</v>
      </c>
      <c r="K342" s="33">
        <v>92.84996277915634</v>
      </c>
      <c r="L342" s="33">
        <v>102.44489743589743</v>
      </c>
      <c r="M342" s="33">
        <v>68.63569198751301</v>
      </c>
      <c r="N342" s="36">
        <v>106.13439784946236</v>
      </c>
      <c r="O342" s="3">
        <f>SUM(O341/O339/O383)</f>
        <v>119.234180036639</v>
      </c>
    </row>
    <row r="343" spans="1:15" ht="15.75">
      <c r="A343" s="27" t="s">
        <v>27</v>
      </c>
      <c r="B343" s="28" t="s">
        <v>9</v>
      </c>
      <c r="C343" s="37">
        <v>0.039757364703217675</v>
      </c>
      <c r="D343" s="37">
        <v>0.022836136953056224</v>
      </c>
      <c r="E343" s="37">
        <v>0.052792538297845866</v>
      </c>
      <c r="F343" s="37">
        <v>0.0704</v>
      </c>
      <c r="G343" s="46">
        <v>0.055057406610859276</v>
      </c>
      <c r="H343" s="46">
        <v>0.06834804960691693</v>
      </c>
      <c r="I343" s="46">
        <v>0.03624773394704698</v>
      </c>
      <c r="J343" s="46">
        <v>0.07521622464726327</v>
      </c>
      <c r="K343" s="46">
        <v>0.04100728779103219</v>
      </c>
      <c r="L343" s="46">
        <v>0.0564809720376601</v>
      </c>
      <c r="M343" s="46">
        <v>0.03464473583998866</v>
      </c>
      <c r="N343" s="37">
        <v>0.05473697081951576</v>
      </c>
      <c r="O343" s="6">
        <f>SUM(O341/O340)</f>
        <v>0.0497414990124289</v>
      </c>
    </row>
    <row r="344" spans="2:15" ht="15.75">
      <c r="B344" s="29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1"/>
    </row>
    <row r="345" spans="1:15" ht="15.75">
      <c r="A345" s="27" t="s">
        <v>27</v>
      </c>
      <c r="B345" s="30" t="s">
        <v>44</v>
      </c>
      <c r="C345" s="35">
        <v>156</v>
      </c>
      <c r="D345" s="35">
        <v>156</v>
      </c>
      <c r="E345" s="35">
        <v>124</v>
      </c>
      <c r="F345" s="35">
        <v>118</v>
      </c>
      <c r="G345" s="45">
        <v>119</v>
      </c>
      <c r="H345" s="45">
        <v>118</v>
      </c>
      <c r="I345" s="45">
        <v>118</v>
      </c>
      <c r="J345" s="45">
        <v>117</v>
      </c>
      <c r="K345" s="45">
        <v>118</v>
      </c>
      <c r="L345" s="45">
        <v>118</v>
      </c>
      <c r="M345" s="45">
        <v>135</v>
      </c>
      <c r="N345" s="35">
        <v>165</v>
      </c>
      <c r="O345" s="2">
        <f>SUM(C345:N345)</f>
        <v>1562</v>
      </c>
    </row>
    <row r="346" spans="1:15" ht="15.75">
      <c r="A346" s="27" t="s">
        <v>27</v>
      </c>
      <c r="B346" s="28" t="s">
        <v>7</v>
      </c>
      <c r="C346" s="36">
        <v>9476437.620000001</v>
      </c>
      <c r="D346" s="36">
        <v>8642895.93</v>
      </c>
      <c r="E346" s="36">
        <v>8263821.11</v>
      </c>
      <c r="F346" s="36">
        <v>7312436.62</v>
      </c>
      <c r="G346" s="33">
        <v>6688955.8</v>
      </c>
      <c r="H346" s="33">
        <v>6197393.23</v>
      </c>
      <c r="I346" s="33">
        <v>6345324.07</v>
      </c>
      <c r="J346" s="33">
        <v>6578226.8</v>
      </c>
      <c r="K346" s="33">
        <v>8546193.08</v>
      </c>
      <c r="L346" s="33">
        <v>7628338.45</v>
      </c>
      <c r="M346" s="33">
        <v>9289338.8</v>
      </c>
      <c r="N346" s="36">
        <v>11143158.08</v>
      </c>
      <c r="O346" s="3">
        <f>SUM(C346:N346)</f>
        <v>96112519.59</v>
      </c>
    </row>
    <row r="347" spans="1:15" ht="15.75">
      <c r="A347" s="27" t="s">
        <v>27</v>
      </c>
      <c r="B347" s="28" t="s">
        <v>0</v>
      </c>
      <c r="C347" s="36">
        <v>537270.41</v>
      </c>
      <c r="D347" s="36">
        <v>492440.73</v>
      </c>
      <c r="E347" s="36">
        <v>464631.18</v>
      </c>
      <c r="F347" s="36">
        <v>429405.88</v>
      </c>
      <c r="G347" s="33">
        <v>387973.3</v>
      </c>
      <c r="H347" s="33">
        <v>300534.33</v>
      </c>
      <c r="I347" s="33">
        <v>339078.85</v>
      </c>
      <c r="J347" s="33">
        <v>329060.55</v>
      </c>
      <c r="K347" s="33">
        <v>408058.26</v>
      </c>
      <c r="L347" s="33">
        <v>378532.9</v>
      </c>
      <c r="M347" s="33">
        <v>435425.01</v>
      </c>
      <c r="N347" s="36">
        <v>486865.05</v>
      </c>
      <c r="O347" s="3">
        <f>SUM(C347:N347)</f>
        <v>4989276.45</v>
      </c>
    </row>
    <row r="348" spans="1:15" ht="15.75">
      <c r="A348" s="27" t="s">
        <v>27</v>
      </c>
      <c r="B348" s="28" t="s">
        <v>8</v>
      </c>
      <c r="C348" s="36">
        <v>116.4651576241794</v>
      </c>
      <c r="D348" s="36">
        <v>101.82810794044666</v>
      </c>
      <c r="E348" s="36">
        <v>142.5498886746143</v>
      </c>
      <c r="F348" s="36">
        <v>117.39</v>
      </c>
      <c r="G348" s="33">
        <v>109.28312285808177</v>
      </c>
      <c r="H348" s="33">
        <v>83.05112288135595</v>
      </c>
      <c r="I348" s="33">
        <v>93.70270357406045</v>
      </c>
      <c r="J348" s="33">
        <v>100.44583333333333</v>
      </c>
      <c r="K348" s="33">
        <v>111.55228540185894</v>
      </c>
      <c r="L348" s="33">
        <v>106.930197740113</v>
      </c>
      <c r="M348" s="33">
        <v>104.04420788530467</v>
      </c>
      <c r="N348" s="36">
        <v>98.35657575757577</v>
      </c>
      <c r="O348" s="3">
        <f>SUM(O347/O345/O383)</f>
        <v>106.97116741121393</v>
      </c>
    </row>
    <row r="349" spans="1:15" ht="15.75">
      <c r="A349" s="27" t="s">
        <v>27</v>
      </c>
      <c r="B349" s="28" t="s">
        <v>9</v>
      </c>
      <c r="C349" s="37">
        <v>0.05669539879269527</v>
      </c>
      <c r="D349" s="37">
        <v>0.05697635769172105</v>
      </c>
      <c r="E349" s="37">
        <v>0.056224738388607254</v>
      </c>
      <c r="F349" s="37">
        <v>0.0587</v>
      </c>
      <c r="G349" s="46">
        <v>0.05800207261049625</v>
      </c>
      <c r="H349" s="46">
        <v>0.048493668038553685</v>
      </c>
      <c r="I349" s="46">
        <v>0.05343759377131388</v>
      </c>
      <c r="J349" s="46">
        <v>0.05002268240432209</v>
      </c>
      <c r="K349" s="46">
        <v>0.04774737197957152</v>
      </c>
      <c r="L349" s="46">
        <v>0.04962193306984171</v>
      </c>
      <c r="M349" s="46">
        <v>0.04687362786251267</v>
      </c>
      <c r="N349" s="37">
        <v>0.04369183731439984</v>
      </c>
      <c r="O349" s="6">
        <f>SUM(O347/O346)</f>
        <v>0.05191078614194511</v>
      </c>
    </row>
    <row r="350" spans="2:15" ht="15.75">
      <c r="B350" s="29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1"/>
    </row>
    <row r="351" spans="1:15" ht="15.75">
      <c r="A351" s="27" t="s">
        <v>27</v>
      </c>
      <c r="B351" s="30" t="s">
        <v>16</v>
      </c>
      <c r="C351" s="35">
        <v>41</v>
      </c>
      <c r="D351" s="35">
        <v>38</v>
      </c>
      <c r="E351" s="35">
        <v>36</v>
      </c>
      <c r="F351" s="35">
        <v>30</v>
      </c>
      <c r="G351" s="45">
        <v>30</v>
      </c>
      <c r="H351" s="45">
        <v>30</v>
      </c>
      <c r="I351" s="45">
        <v>30</v>
      </c>
      <c r="J351" s="45">
        <v>29</v>
      </c>
      <c r="K351" s="45">
        <v>29</v>
      </c>
      <c r="L351" s="45">
        <v>29</v>
      </c>
      <c r="M351" s="45">
        <v>30</v>
      </c>
      <c r="N351" s="35">
        <v>30</v>
      </c>
      <c r="O351" s="2">
        <f>SUM(C351:N351)</f>
        <v>382</v>
      </c>
    </row>
    <row r="352" spans="1:15" ht="15.75">
      <c r="A352" s="27" t="s">
        <v>27</v>
      </c>
      <c r="B352" s="28" t="s">
        <v>0</v>
      </c>
      <c r="C352" s="36">
        <v>243238</v>
      </c>
      <c r="D352" s="36">
        <v>247899.8</v>
      </c>
      <c r="E352" s="36">
        <v>258583.26</v>
      </c>
      <c r="F352" s="36">
        <v>234028.65</v>
      </c>
      <c r="G352" s="33">
        <v>229702.05</v>
      </c>
      <c r="H352" s="33">
        <v>211401.85</v>
      </c>
      <c r="I352" s="33">
        <v>204434.51</v>
      </c>
      <c r="J352" s="33">
        <v>205115.75</v>
      </c>
      <c r="K352" s="33">
        <v>258152.3</v>
      </c>
      <c r="L352" s="33">
        <v>220053.5</v>
      </c>
      <c r="M352" s="33">
        <v>245938.8</v>
      </c>
      <c r="N352" s="36">
        <v>226965</v>
      </c>
      <c r="O352" s="3">
        <f>SUM(C352:N352)</f>
        <v>2785513.4699999997</v>
      </c>
    </row>
    <row r="353" spans="1:15" ht="15.75">
      <c r="A353" s="27" t="s">
        <v>27</v>
      </c>
      <c r="B353" s="28" t="s">
        <v>8</v>
      </c>
      <c r="C353" s="36">
        <v>200.62047837869687</v>
      </c>
      <c r="D353" s="36">
        <v>210.44125636672328</v>
      </c>
      <c r="E353" s="36">
        <v>273.26129528985507</v>
      </c>
      <c r="F353" s="36">
        <v>251.64370967741937</v>
      </c>
      <c r="G353" s="33">
        <v>256.6503351955307</v>
      </c>
      <c r="H353" s="33">
        <v>229.42836434108526</v>
      </c>
      <c r="I353" s="33">
        <v>222.21142391304355</v>
      </c>
      <c r="J353" s="33">
        <v>252.60560344827584</v>
      </c>
      <c r="K353" s="33">
        <v>287.1549499443827</v>
      </c>
      <c r="L353" s="33">
        <v>252.9350574712644</v>
      </c>
      <c r="M353" s="33">
        <v>264.45032258064515</v>
      </c>
      <c r="N353" s="36">
        <v>252.1833333333333</v>
      </c>
      <c r="O353" s="14">
        <f>SUM(O352/O351/O383)</f>
        <v>244.2036195088423</v>
      </c>
    </row>
    <row r="354" spans="1:15" ht="15.75">
      <c r="A354" s="27"/>
      <c r="B354" s="29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1"/>
    </row>
    <row r="355" spans="1:15" ht="15.75">
      <c r="A355" s="27" t="s">
        <v>27</v>
      </c>
      <c r="B355" s="30" t="s">
        <v>17</v>
      </c>
      <c r="C355" s="35">
        <v>16</v>
      </c>
      <c r="D355" s="35">
        <v>14</v>
      </c>
      <c r="E355" s="35">
        <v>11</v>
      </c>
      <c r="F355" s="35">
        <v>9</v>
      </c>
      <c r="G355" s="45">
        <v>9</v>
      </c>
      <c r="H355" s="45">
        <v>9</v>
      </c>
      <c r="I355" s="45">
        <v>9</v>
      </c>
      <c r="J355" s="45">
        <v>9</v>
      </c>
      <c r="K355" s="45">
        <v>9</v>
      </c>
      <c r="L355" s="45">
        <v>9</v>
      </c>
      <c r="M355" s="45">
        <v>10</v>
      </c>
      <c r="N355" s="35">
        <v>10</v>
      </c>
      <c r="O355" s="2">
        <f>SUM(C355:N355)</f>
        <v>124</v>
      </c>
    </row>
    <row r="356" spans="1:15" ht="15.75">
      <c r="A356" s="27" t="s">
        <v>27</v>
      </c>
      <c r="B356" s="30" t="s">
        <v>18</v>
      </c>
      <c r="C356" s="36">
        <v>394991.25</v>
      </c>
      <c r="D356" s="36">
        <v>406191.8</v>
      </c>
      <c r="E356" s="36">
        <v>348851.25</v>
      </c>
      <c r="F356" s="36">
        <v>294734.35</v>
      </c>
      <c r="G356" s="33">
        <v>256906.75</v>
      </c>
      <c r="H356" s="33">
        <v>261652.75</v>
      </c>
      <c r="I356" s="33">
        <v>246907.26</v>
      </c>
      <c r="J356" s="33">
        <v>285528.5</v>
      </c>
      <c r="K356" s="33">
        <v>332705.55</v>
      </c>
      <c r="L356" s="33">
        <v>310115.5</v>
      </c>
      <c r="M356" s="33">
        <v>301268</v>
      </c>
      <c r="N356" s="36">
        <v>365023.75</v>
      </c>
      <c r="O356" s="3">
        <f>SUM(C356:N356)</f>
        <v>3804876.71</v>
      </c>
    </row>
    <row r="357" spans="1:15" ht="15.75">
      <c r="A357" s="27" t="s">
        <v>27</v>
      </c>
      <c r="B357" s="28" t="s">
        <v>0</v>
      </c>
      <c r="C357" s="36">
        <v>49006.25</v>
      </c>
      <c r="D357" s="36">
        <v>56328.55</v>
      </c>
      <c r="E357" s="36">
        <v>54891.76</v>
      </c>
      <c r="F357" s="36">
        <v>36148.6</v>
      </c>
      <c r="G357" s="33">
        <v>36072</v>
      </c>
      <c r="H357" s="33">
        <v>43661.25</v>
      </c>
      <c r="I357" s="33">
        <v>34316.26</v>
      </c>
      <c r="J357" s="33">
        <v>28459.5</v>
      </c>
      <c r="K357" s="33">
        <v>42391.8</v>
      </c>
      <c r="L357" s="33">
        <v>40241.5</v>
      </c>
      <c r="M357" s="33">
        <v>46367.75</v>
      </c>
      <c r="N357" s="36">
        <v>33650</v>
      </c>
      <c r="O357" s="3">
        <f>SUM(C357:N357)</f>
        <v>501535.22000000003</v>
      </c>
    </row>
    <row r="358" spans="1:15" ht="15.75">
      <c r="A358" s="27" t="s">
        <v>27</v>
      </c>
      <c r="B358" s="28" t="s">
        <v>8</v>
      </c>
      <c r="C358" s="36">
        <v>103.57601147342996</v>
      </c>
      <c r="D358" s="36">
        <v>129.7892857142857</v>
      </c>
      <c r="E358" s="36">
        <v>189.84304347826085</v>
      </c>
      <c r="F358" s="36">
        <v>129.56487455197134</v>
      </c>
      <c r="G358" s="33">
        <v>134.3463687150838</v>
      </c>
      <c r="H358" s="33">
        <v>157.9476744186046</v>
      </c>
      <c r="I358" s="33">
        <v>124.33427536231886</v>
      </c>
      <c r="J358" s="33">
        <v>112.93452380952381</v>
      </c>
      <c r="K358" s="33">
        <v>151.94193548387096</v>
      </c>
      <c r="L358" s="33">
        <v>149.0425925925926</v>
      </c>
      <c r="M358" s="33">
        <v>149.57338709677418</v>
      </c>
      <c r="N358" s="36">
        <v>112.16666666666666</v>
      </c>
      <c r="O358" s="3">
        <f>SUM(O357/O355/O383)</f>
        <v>135.45341161981722</v>
      </c>
    </row>
    <row r="359" spans="1:15" ht="15.75">
      <c r="A359" s="27" t="s">
        <v>27</v>
      </c>
      <c r="B359" s="28" t="s">
        <v>9</v>
      </c>
      <c r="C359" s="37">
        <v>0.124069204064647</v>
      </c>
      <c r="D359" s="37">
        <v>0.13867475906702204</v>
      </c>
      <c r="E359" s="37">
        <v>0.15735004532734226</v>
      </c>
      <c r="F359" s="37">
        <v>0.12264807274754366</v>
      </c>
      <c r="G359" s="46">
        <v>0.14040892269276695</v>
      </c>
      <c r="H359" s="46">
        <v>0.16686715503658953</v>
      </c>
      <c r="I359" s="46">
        <v>0.13898441058395772</v>
      </c>
      <c r="J359" s="46">
        <v>0.09967306240883135</v>
      </c>
      <c r="K359" s="46">
        <v>0.12741536773281958</v>
      </c>
      <c r="L359" s="46">
        <v>0.1297629431614995</v>
      </c>
      <c r="M359" s="46">
        <v>0.1539086461223894</v>
      </c>
      <c r="N359" s="37">
        <v>0.09218578243196504</v>
      </c>
      <c r="O359" s="6">
        <f>SUM(O357/O356)</f>
        <v>0.13181379009781372</v>
      </c>
    </row>
    <row r="360" spans="2:15" ht="15.75">
      <c r="B360" s="29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1"/>
    </row>
    <row r="361" spans="1:15" ht="15.75">
      <c r="A361" s="27" t="s">
        <v>27</v>
      </c>
      <c r="B361" s="30" t="s">
        <v>19</v>
      </c>
      <c r="C361" s="35">
        <v>25</v>
      </c>
      <c r="D361" s="35">
        <v>24</v>
      </c>
      <c r="E361" s="35">
        <v>25</v>
      </c>
      <c r="F361" s="35">
        <v>21</v>
      </c>
      <c r="G361" s="45">
        <v>21</v>
      </c>
      <c r="H361" s="45">
        <v>21</v>
      </c>
      <c r="I361" s="45">
        <v>21</v>
      </c>
      <c r="J361" s="45">
        <v>20</v>
      </c>
      <c r="K361" s="45">
        <v>20</v>
      </c>
      <c r="L361" s="45">
        <v>20</v>
      </c>
      <c r="M361" s="45">
        <v>20</v>
      </c>
      <c r="N361" s="35">
        <v>20</v>
      </c>
      <c r="O361" s="2">
        <f>SUM(C361:N361)</f>
        <v>258</v>
      </c>
    </row>
    <row r="362" spans="1:15" ht="15.75">
      <c r="A362" s="27" t="s">
        <v>27</v>
      </c>
      <c r="B362" s="30" t="s">
        <v>30</v>
      </c>
      <c r="C362" s="36">
        <v>329441.75</v>
      </c>
      <c r="D362" s="36">
        <v>315026.25</v>
      </c>
      <c r="E362" s="36">
        <v>350816.25</v>
      </c>
      <c r="F362" s="36">
        <v>311087.05</v>
      </c>
      <c r="G362" s="33">
        <v>288416.8</v>
      </c>
      <c r="H362" s="33">
        <v>235737.6</v>
      </c>
      <c r="I362" s="33">
        <v>257319.25</v>
      </c>
      <c r="J362" s="33">
        <v>291355.5</v>
      </c>
      <c r="K362" s="33">
        <v>364906.5</v>
      </c>
      <c r="L362" s="33">
        <v>317761</v>
      </c>
      <c r="M362" s="33">
        <v>292942.8</v>
      </c>
      <c r="N362" s="36">
        <v>302080.5</v>
      </c>
      <c r="O362" s="3">
        <f>SUM(C362:N362)</f>
        <v>3656891.25</v>
      </c>
    </row>
    <row r="363" spans="1:15" ht="15.75">
      <c r="A363" s="27" t="s">
        <v>27</v>
      </c>
      <c r="B363" s="28" t="s">
        <v>0</v>
      </c>
      <c r="C363" s="36">
        <v>194231.75</v>
      </c>
      <c r="D363" s="36">
        <v>191571.25</v>
      </c>
      <c r="E363" s="36">
        <v>203691.5</v>
      </c>
      <c r="F363" s="36">
        <v>197880.05</v>
      </c>
      <c r="G363" s="33">
        <v>193630.05</v>
      </c>
      <c r="H363" s="33">
        <v>167740.6</v>
      </c>
      <c r="I363" s="33">
        <v>170118.25</v>
      </c>
      <c r="J363" s="33">
        <v>176656.25</v>
      </c>
      <c r="K363" s="33">
        <v>215760.5</v>
      </c>
      <c r="L363" s="33">
        <v>179812</v>
      </c>
      <c r="M363" s="33">
        <v>199571.05</v>
      </c>
      <c r="N363" s="36">
        <v>193315</v>
      </c>
      <c r="O363" s="3">
        <f>SUM(C363:N363)</f>
        <v>2283978.25</v>
      </c>
    </row>
    <row r="364" spans="1:15" ht="15.75">
      <c r="A364" s="27" t="s">
        <v>27</v>
      </c>
      <c r="B364" s="28" t="s">
        <v>8</v>
      </c>
      <c r="C364" s="36">
        <v>262.7289371980676</v>
      </c>
      <c r="D364" s="36">
        <v>257.4882392473118</v>
      </c>
      <c r="E364" s="36">
        <v>309.9653260869565</v>
      </c>
      <c r="F364" s="36">
        <v>303.9632104454685</v>
      </c>
      <c r="G364" s="33">
        <v>309.06632083000795</v>
      </c>
      <c r="H364" s="33">
        <v>260.0629457364341</v>
      </c>
      <c r="I364" s="33">
        <v>264.1587732919255</v>
      </c>
      <c r="J364" s="33">
        <v>315.4575892857143</v>
      </c>
      <c r="K364" s="33">
        <v>348.0008064516129</v>
      </c>
      <c r="L364" s="33">
        <v>299.68666666666667</v>
      </c>
      <c r="M364" s="33">
        <v>321.88879032258063</v>
      </c>
      <c r="N364" s="36">
        <v>322.19166666666666</v>
      </c>
      <c r="O364" s="12">
        <f>(O363/O361)/O383</f>
        <v>296.47116128496293</v>
      </c>
    </row>
    <row r="365" spans="1:15" ht="15.75">
      <c r="A365" s="27" t="s">
        <v>27</v>
      </c>
      <c r="B365" s="28" t="s">
        <v>9</v>
      </c>
      <c r="C365" s="37">
        <v>0.20738036390348222</v>
      </c>
      <c r="D365" s="37">
        <v>0.1999079441792549</v>
      </c>
      <c r="E365" s="37">
        <v>0.1766494568025284</v>
      </c>
      <c r="F365" s="37">
        <v>0.22149121925840373</v>
      </c>
      <c r="G365" s="46">
        <v>0.24380358564410953</v>
      </c>
      <c r="H365" s="46">
        <v>0.23182810039637292</v>
      </c>
      <c r="I365" s="46">
        <v>0.23501253792710805</v>
      </c>
      <c r="J365" s="46">
        <v>0.21046196141826737</v>
      </c>
      <c r="K365" s="46">
        <v>0.21740500648796332</v>
      </c>
      <c r="L365" s="46">
        <v>0.20277818863863092</v>
      </c>
      <c r="M365" s="46">
        <v>0.28809395554353956</v>
      </c>
      <c r="N365" s="37">
        <v>0.25973209128030444</v>
      </c>
      <c r="O365" s="13">
        <f>O375</f>
        <v>0.2230181851866664</v>
      </c>
    </row>
    <row r="366" spans="2:15" ht="15.75">
      <c r="B366" s="29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1"/>
    </row>
    <row r="367" spans="1:15" ht="15.75">
      <c r="A367" s="27" t="s">
        <v>27</v>
      </c>
      <c r="B367" s="25" t="s">
        <v>40</v>
      </c>
      <c r="C367" s="35">
        <v>16</v>
      </c>
      <c r="D367" s="35">
        <v>16</v>
      </c>
      <c r="E367" s="35">
        <v>17</v>
      </c>
      <c r="F367" s="35">
        <v>14</v>
      </c>
      <c r="G367" s="45">
        <v>14</v>
      </c>
      <c r="H367" s="45">
        <v>14</v>
      </c>
      <c r="I367" s="45">
        <v>14</v>
      </c>
      <c r="J367" s="45">
        <v>13</v>
      </c>
      <c r="K367" s="45">
        <v>13</v>
      </c>
      <c r="L367" s="45">
        <v>13</v>
      </c>
      <c r="M367" s="45">
        <v>13</v>
      </c>
      <c r="N367" s="35">
        <v>13</v>
      </c>
      <c r="O367" s="4">
        <f>SUM(C367:N367)</f>
        <v>170</v>
      </c>
    </row>
    <row r="368" spans="1:15" ht="15.75">
      <c r="A368" s="27" t="s">
        <v>27</v>
      </c>
      <c r="B368" s="25" t="s">
        <v>0</v>
      </c>
      <c r="C368" s="36">
        <v>125912</v>
      </c>
      <c r="D368" s="36">
        <v>128595</v>
      </c>
      <c r="E368" s="36">
        <v>141720</v>
      </c>
      <c r="F368" s="36">
        <v>128977</v>
      </c>
      <c r="G368" s="33">
        <v>123313</v>
      </c>
      <c r="H368" s="33">
        <v>113090</v>
      </c>
      <c r="I368" s="33">
        <v>109645</v>
      </c>
      <c r="J368" s="33">
        <v>115337</v>
      </c>
      <c r="K368" s="33">
        <v>136428</v>
      </c>
      <c r="L368" s="33">
        <v>115377</v>
      </c>
      <c r="M368" s="33">
        <v>115176</v>
      </c>
      <c r="N368" s="36">
        <v>114855</v>
      </c>
      <c r="O368" s="22">
        <f>SUM(C368:N368)</f>
        <v>1468425</v>
      </c>
    </row>
    <row r="369" spans="1:15" ht="15.75">
      <c r="A369" s="27" t="s">
        <v>27</v>
      </c>
      <c r="B369" s="25" t="s">
        <v>8</v>
      </c>
      <c r="C369" s="36">
        <v>266.1183574879227</v>
      </c>
      <c r="D369" s="36">
        <v>259.2641129032258</v>
      </c>
      <c r="E369" s="36">
        <v>317.1483375959079</v>
      </c>
      <c r="F369" s="36">
        <v>297.18202764976957</v>
      </c>
      <c r="G369" s="33">
        <v>295.242617717478</v>
      </c>
      <c r="H369" s="33">
        <v>263</v>
      </c>
      <c r="I369" s="33">
        <v>255.38431677018642</v>
      </c>
      <c r="J369" s="33">
        <v>316.8598901098901</v>
      </c>
      <c r="K369" s="33">
        <v>338.53101736972707</v>
      </c>
      <c r="L369" s="33">
        <v>295.83846153846156</v>
      </c>
      <c r="M369" s="33">
        <v>285.7965260545905</v>
      </c>
      <c r="N369" s="36">
        <v>294.5</v>
      </c>
      <c r="O369" s="19">
        <f>(O368/O383)/O367</f>
        <v>289.2764272487294</v>
      </c>
    </row>
    <row r="370" spans="2:15" ht="15.75">
      <c r="B370" s="28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1"/>
    </row>
    <row r="371" spans="1:15" ht="15.75">
      <c r="A371" s="27" t="s">
        <v>27</v>
      </c>
      <c r="B371" s="28" t="s">
        <v>41</v>
      </c>
      <c r="C371" s="35">
        <v>9</v>
      </c>
      <c r="D371" s="35">
        <v>8</v>
      </c>
      <c r="E371" s="35">
        <v>8</v>
      </c>
      <c r="F371" s="35">
        <v>7</v>
      </c>
      <c r="G371" s="45">
        <v>7</v>
      </c>
      <c r="H371" s="45">
        <v>7</v>
      </c>
      <c r="I371" s="45">
        <v>7</v>
      </c>
      <c r="J371" s="45">
        <v>7</v>
      </c>
      <c r="K371" s="45">
        <v>7</v>
      </c>
      <c r="L371" s="45">
        <v>7</v>
      </c>
      <c r="M371" s="45">
        <v>7</v>
      </c>
      <c r="N371" s="35">
        <v>7</v>
      </c>
      <c r="O371" s="44">
        <f>SUM(C371:N371)</f>
        <v>88</v>
      </c>
    </row>
    <row r="372" spans="1:15" ht="15.75">
      <c r="A372" s="27" t="s">
        <v>27</v>
      </c>
      <c r="B372" s="25" t="s">
        <v>42</v>
      </c>
      <c r="C372" s="36">
        <v>329441.75</v>
      </c>
      <c r="D372" s="36">
        <v>315026.25</v>
      </c>
      <c r="E372" s="36">
        <v>350816.25</v>
      </c>
      <c r="F372" s="36">
        <v>311087.05</v>
      </c>
      <c r="G372" s="33">
        <v>288416.8</v>
      </c>
      <c r="H372" s="33">
        <v>235737.6</v>
      </c>
      <c r="I372" s="33">
        <v>257319.25</v>
      </c>
      <c r="J372" s="33">
        <v>291355.5</v>
      </c>
      <c r="K372" s="33">
        <v>364906.5</v>
      </c>
      <c r="L372" s="33">
        <v>317761</v>
      </c>
      <c r="M372" s="33">
        <v>292942.8</v>
      </c>
      <c r="N372" s="36">
        <v>302080.5</v>
      </c>
      <c r="O372" s="22">
        <f>SUM(C372:N372)</f>
        <v>3656891.25</v>
      </c>
    </row>
    <row r="373" spans="1:15" ht="15.75">
      <c r="A373" s="27" t="s">
        <v>27</v>
      </c>
      <c r="B373" s="25" t="s">
        <v>0</v>
      </c>
      <c r="C373" s="36">
        <v>68319.75</v>
      </c>
      <c r="D373" s="36">
        <v>62976.25</v>
      </c>
      <c r="E373" s="36">
        <v>61971.5</v>
      </c>
      <c r="F373" s="36">
        <v>68903.05</v>
      </c>
      <c r="G373" s="33">
        <v>70317.05</v>
      </c>
      <c r="H373" s="33">
        <v>54650.6</v>
      </c>
      <c r="I373" s="33">
        <v>60473.25</v>
      </c>
      <c r="J373" s="33">
        <v>61319.25</v>
      </c>
      <c r="K373" s="33">
        <v>79332.5</v>
      </c>
      <c r="L373" s="33">
        <v>64435</v>
      </c>
      <c r="M373" s="33">
        <v>84395.05</v>
      </c>
      <c r="N373" s="36">
        <v>78460</v>
      </c>
      <c r="O373" s="22">
        <f>SUM(C373:N373)</f>
        <v>815553.25</v>
      </c>
    </row>
    <row r="374" spans="1:15" ht="15.75">
      <c r="A374" s="27" t="s">
        <v>27</v>
      </c>
      <c r="B374" s="28" t="s">
        <v>8</v>
      </c>
      <c r="C374" s="36">
        <v>256.7033011272142</v>
      </c>
      <c r="D374" s="36">
        <v>253.93649193548387</v>
      </c>
      <c r="E374" s="36">
        <v>294.70142663043475</v>
      </c>
      <c r="F374" s="36">
        <v>317.5255760368663</v>
      </c>
      <c r="G374" s="33">
        <v>336.7137270550678</v>
      </c>
      <c r="H374" s="33">
        <v>254.18883720930228</v>
      </c>
      <c r="I374" s="33">
        <v>281.7076863354038</v>
      </c>
      <c r="J374" s="33">
        <v>312.8533163265306</v>
      </c>
      <c r="K374" s="33">
        <v>365.58755760368666</v>
      </c>
      <c r="L374" s="33">
        <v>306.8333333333333</v>
      </c>
      <c r="M374" s="33">
        <v>388.91728110599075</v>
      </c>
      <c r="N374" s="36">
        <v>373.61904761904765</v>
      </c>
      <c r="O374" s="12">
        <f>(O373/O383)/O371</f>
        <v>310.370079309505</v>
      </c>
    </row>
    <row r="375" spans="1:15" ht="15.75">
      <c r="A375" s="27" t="s">
        <v>27</v>
      </c>
      <c r="B375" s="28" t="s">
        <v>9</v>
      </c>
      <c r="C375" s="37">
        <v>0.20738036390348222</v>
      </c>
      <c r="D375" s="37">
        <v>0.1999079441792549</v>
      </c>
      <c r="E375" s="37">
        <v>0.1766494568025284</v>
      </c>
      <c r="F375" s="37">
        <v>0.22149121925840373</v>
      </c>
      <c r="G375" s="46">
        <v>0.24380358564410953</v>
      </c>
      <c r="H375" s="46">
        <v>0.23182810039637292</v>
      </c>
      <c r="I375" s="46">
        <v>0.23501253792710805</v>
      </c>
      <c r="J375" s="46">
        <v>0.21046196141826737</v>
      </c>
      <c r="K375" s="46">
        <v>0.21740500648796332</v>
      </c>
      <c r="L375" s="46">
        <v>0.20277818863863092</v>
      </c>
      <c r="M375" s="46">
        <v>0.28809395554353956</v>
      </c>
      <c r="N375" s="37">
        <v>0.25973209128030444</v>
      </c>
      <c r="O375" s="13">
        <f>O373/O372</f>
        <v>0.2230181851866664</v>
      </c>
    </row>
    <row r="376" spans="2:15" ht="15.75">
      <c r="B376" s="29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1"/>
    </row>
    <row r="377" spans="1:16" ht="15.75">
      <c r="A377" s="27" t="s">
        <v>27</v>
      </c>
      <c r="B377" s="29" t="s">
        <v>20</v>
      </c>
      <c r="C377" s="35">
        <v>2258</v>
      </c>
      <c r="D377" s="35">
        <v>2452</v>
      </c>
      <c r="E377" s="35">
        <v>2280</v>
      </c>
      <c r="F377" s="35">
        <v>2221</v>
      </c>
      <c r="G377" s="45">
        <v>2191</v>
      </c>
      <c r="H377" s="45">
        <v>2220</v>
      </c>
      <c r="I377" s="45">
        <v>2224</v>
      </c>
      <c r="J377" s="45">
        <v>2210</v>
      </c>
      <c r="K377" s="45">
        <v>2226</v>
      </c>
      <c r="L377" s="45">
        <v>2209</v>
      </c>
      <c r="M377" s="45">
        <v>2208</v>
      </c>
      <c r="N377" s="35">
        <v>2205</v>
      </c>
      <c r="O377" s="7">
        <f>SUM(O291+O351)</f>
        <v>26904</v>
      </c>
      <c r="P377" s="54"/>
    </row>
    <row r="378" spans="1:16" ht="15.75">
      <c r="A378" s="27" t="s">
        <v>27</v>
      </c>
      <c r="B378" s="30" t="s">
        <v>21</v>
      </c>
      <c r="C378" s="36">
        <v>7652909.71</v>
      </c>
      <c r="D378" s="36">
        <v>7146306.59</v>
      </c>
      <c r="E378" s="36">
        <v>7070609.69</v>
      </c>
      <c r="F378" s="36">
        <v>7019666.14</v>
      </c>
      <c r="G378" s="33">
        <v>6250183.52</v>
      </c>
      <c r="H378" s="33">
        <v>5549401.88</v>
      </c>
      <c r="I378" s="33">
        <v>5741312.43</v>
      </c>
      <c r="J378" s="33">
        <v>6086947.94</v>
      </c>
      <c r="K378" s="33">
        <v>7159724.29</v>
      </c>
      <c r="L378" s="33">
        <v>6815396.9</v>
      </c>
      <c r="M378" s="33">
        <v>6917276.93</v>
      </c>
      <c r="N378" s="36">
        <v>6824673.03</v>
      </c>
      <c r="O378" s="22">
        <f>SUM(C378:N378)</f>
        <v>80234409.05000001</v>
      </c>
      <c r="P378" s="76"/>
    </row>
    <row r="379" spans="1:15" ht="15.75">
      <c r="A379" s="27" t="s">
        <v>27</v>
      </c>
      <c r="B379" s="30" t="s">
        <v>8</v>
      </c>
      <c r="C379" s="36">
        <v>114.61206738895095</v>
      </c>
      <c r="D379" s="36">
        <v>94.01550531495026</v>
      </c>
      <c r="E379" s="36">
        <v>117.97832720728451</v>
      </c>
      <c r="F379" s="36">
        <v>101.95445440153375</v>
      </c>
      <c r="G379" s="33">
        <v>95.61997179931105</v>
      </c>
      <c r="H379" s="33">
        <v>81.51295358401882</v>
      </c>
      <c r="I379" s="33">
        <v>84.18017521309041</v>
      </c>
      <c r="J379" s="33">
        <v>98.36696735617325</v>
      </c>
      <c r="K379" s="33">
        <v>103.755097962496</v>
      </c>
      <c r="L379" s="33">
        <v>102.84286856797948</v>
      </c>
      <c r="M379" s="33">
        <v>101.0588611792894</v>
      </c>
      <c r="N379" s="36">
        <v>103.16966031746031</v>
      </c>
      <c r="O379" s="3">
        <f>SUM(O378/O377/O383)</f>
        <v>99.87435797872479</v>
      </c>
    </row>
    <row r="380" spans="2:14" ht="15.75">
      <c r="B380" s="30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5" ht="15.75">
      <c r="A381" s="27" t="s">
        <v>27</v>
      </c>
      <c r="B381" s="30" t="s">
        <v>22</v>
      </c>
      <c r="C381" s="36">
        <v>66592.51</v>
      </c>
      <c r="D381" s="36">
        <v>413473.77</v>
      </c>
      <c r="E381" s="36">
        <v>616864.39</v>
      </c>
      <c r="F381" s="36">
        <v>850924.44</v>
      </c>
      <c r="G381" s="33">
        <v>900829.71</v>
      </c>
      <c r="H381" s="33">
        <v>819616.83</v>
      </c>
      <c r="I381" s="33">
        <v>882864.29</v>
      </c>
      <c r="J381" s="33">
        <v>966360.66</v>
      </c>
      <c r="K381" s="33">
        <v>1145964.36</v>
      </c>
      <c r="L381" s="33">
        <v>1121763.63</v>
      </c>
      <c r="M381" s="33">
        <v>1181351.01</v>
      </c>
      <c r="N381" s="36">
        <v>1166453.61</v>
      </c>
      <c r="O381" s="3">
        <f>SUM(C381:N381)</f>
        <v>10133059.209999999</v>
      </c>
    </row>
    <row r="382" spans="1:15" ht="15.75">
      <c r="A382" s="27" t="s">
        <v>27</v>
      </c>
      <c r="B382" s="30" t="s">
        <v>23</v>
      </c>
      <c r="C382" s="35">
        <v>7</v>
      </c>
      <c r="D382" s="35">
        <v>7</v>
      </c>
      <c r="E382" s="35">
        <v>7</v>
      </c>
      <c r="F382" s="35">
        <v>6</v>
      </c>
      <c r="G382" s="45">
        <v>6</v>
      </c>
      <c r="H382" s="45">
        <v>6</v>
      </c>
      <c r="I382" s="45">
        <v>6</v>
      </c>
      <c r="J382" s="45">
        <v>6</v>
      </c>
      <c r="K382" s="45">
        <v>6</v>
      </c>
      <c r="L382" s="45">
        <v>6</v>
      </c>
      <c r="M382" s="45">
        <v>6</v>
      </c>
      <c r="N382" s="35">
        <v>6</v>
      </c>
      <c r="O382" s="31">
        <f>AVERAGE(C382:E382)</f>
        <v>7</v>
      </c>
    </row>
    <row r="383" spans="1:16" ht="15.75">
      <c r="A383" s="27" t="s">
        <v>27</v>
      </c>
      <c r="B383" s="30" t="s">
        <v>24</v>
      </c>
      <c r="C383" s="36">
        <v>29.571428571428573</v>
      </c>
      <c r="D383" s="36">
        <v>31</v>
      </c>
      <c r="E383" s="36">
        <v>26.285714285714285</v>
      </c>
      <c r="F383" s="36">
        <v>31</v>
      </c>
      <c r="G383" s="33">
        <v>29.833333333333336</v>
      </c>
      <c r="H383" s="33">
        <v>30.666666666666664</v>
      </c>
      <c r="I383" s="33">
        <v>30.67</v>
      </c>
      <c r="J383" s="33">
        <v>28</v>
      </c>
      <c r="K383" s="33">
        <v>31</v>
      </c>
      <c r="L383" s="33">
        <v>30</v>
      </c>
      <c r="M383" s="33">
        <v>31</v>
      </c>
      <c r="N383" s="36">
        <v>30</v>
      </c>
      <c r="O383" s="33">
        <v>29.86</v>
      </c>
      <c r="P383" s="57"/>
    </row>
    <row r="384" spans="3:14" ht="15.75">
      <c r="C384" s="34"/>
      <c r="D384" s="34"/>
      <c r="M384" s="34"/>
      <c r="N384" s="34"/>
    </row>
    <row r="385" ht="15.75">
      <c r="M385" s="36"/>
    </row>
  </sheetData>
  <printOptions/>
  <pageMargins left="1" right="0.25" top="0.5" bottom="0.75" header="0" footer="0"/>
  <pageSetup fitToHeight="4" horizontalDpi="600" verticalDpi="600" orientation="portrait" r:id="rId1"/>
  <rowBreaks count="5" manualBreakCount="5">
    <brk id="94" max="255" man="1"/>
    <brk id="96" max="255" man="1"/>
    <brk id="190" max="255" man="1"/>
    <brk id="192" max="255" man="1"/>
    <brk id="2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burmade</cp:lastModifiedBy>
  <cp:lastPrinted>2007-07-17T17:59:27Z</cp:lastPrinted>
  <dcterms:created xsi:type="dcterms:W3CDTF">1997-08-11T22:24:12Z</dcterms:created>
  <dcterms:modified xsi:type="dcterms:W3CDTF">2007-08-30T15:04:17Z</dcterms:modified>
  <cp:category/>
  <cp:version/>
  <cp:contentType/>
  <cp:contentStatus/>
</cp:coreProperties>
</file>