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8" yWindow="0" windowWidth="5976" windowHeight="6636" activeTab="0"/>
  </bookViews>
  <sheets>
    <sheet name="TAX04-05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'TAX04-05'!$A$1:$O$383</definedName>
  </definedNames>
  <calcPr fullCalcOnLoad="1"/>
</workbook>
</file>

<file path=xl/sharedStrings.xml><?xml version="1.0" encoding="utf-8"?>
<sst xmlns="http://schemas.openxmlformats.org/spreadsheetml/2006/main" count="676" uniqueCount="47">
  <si>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</si>
  <si>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</si>
  <si>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</si>
  <si>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</si>
  <si>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</si>
  <si>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</si>
  <si>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</si>
  <si>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</si>
  <si>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</si>
  <si>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</si>
  <si>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</si>
  <si>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</si>
  <si>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</si>
  <si>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</si>
  <si>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</si>
  <si>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</si>
  <si>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</si>
  <si>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</si>
  <si>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</si>
  <si>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Poker Tables</t>
  </si>
  <si>
    <t>Total Devices</t>
  </si>
  <si>
    <t>Total AGP</t>
  </si>
  <si>
    <t>Gaming Taxes</t>
  </si>
  <si>
    <t># of Accounts</t>
  </si>
  <si>
    <t>Avg Days Open</t>
  </si>
  <si>
    <t>Cripple Creek</t>
  </si>
  <si>
    <t>Black Hawk</t>
  </si>
  <si>
    <t>Central City</t>
  </si>
  <si>
    <t>TOTAL</t>
  </si>
  <si>
    <t xml:space="preserve"> </t>
  </si>
  <si>
    <t>Poker Drop</t>
  </si>
  <si>
    <t>FEBRUARY</t>
  </si>
  <si>
    <t>MARCH</t>
  </si>
  <si>
    <t>APRIL</t>
  </si>
  <si>
    <t>MAY</t>
  </si>
  <si>
    <t>JULY</t>
  </si>
  <si>
    <t>AUGUST</t>
  </si>
  <si>
    <t>SEPTEMBER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</si>
  <si>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</si>
  <si>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</si>
  <si>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</si>
  <si>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</si>
  <si>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</si>
  <si>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</si>
  <si>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</si>
  <si>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2004-2005</t>
  </si>
  <si>
    <t>JUNE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</si>
</sst>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color indexed="9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.85"/>
      <color indexed="8"/>
      <name val="Helvetica"/>
      <family val="2"/>
    </font>
    <font>
      <sz val="10.1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right"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0" borderId="0" xfId="28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0" fontId="4" fillId="0" borderId="0" xfId="28" applyNumberFormat="1" applyFont="1" applyFill="1" applyAlignment="1" applyProtection="1">
      <alignment/>
      <protection/>
    </xf>
    <xf numFmtId="10" fontId="3" fillId="0" borderId="0" xfId="28" applyNumberFormat="1" applyFont="1" applyAlignment="1" applyProtection="1">
      <alignment horizontal="right"/>
      <protection/>
    </xf>
    <xf numFmtId="44" fontId="0" fillId="0" borderId="0" xfId="17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78" fontId="4" fillId="0" borderId="0" xfId="15" applyNumberFormat="1" applyFont="1" applyFill="1" applyAlignment="1" applyProtection="1">
      <alignment/>
      <protection/>
    </xf>
    <xf numFmtId="1" fontId="4" fillId="0" borderId="0" xfId="15" applyNumberFormat="1" applyFont="1" applyFill="1" applyAlignment="1" applyProtection="1">
      <alignment/>
      <protection/>
    </xf>
    <xf numFmtId="178" fontId="3" fillId="0" borderId="0" xfId="0" applyNumberFormat="1" applyFont="1" applyAlignment="1">
      <alignment/>
    </xf>
    <xf numFmtId="43" fontId="4" fillId="0" borderId="0" xfId="15" applyFont="1" applyFill="1" applyAlignment="1" applyProtection="1">
      <alignment/>
      <protection/>
    </xf>
    <xf numFmtId="39" fontId="4" fillId="0" borderId="0" xfId="15" applyNumberFormat="1" applyFont="1" applyFill="1" applyAlignment="1" applyProtection="1">
      <alignment/>
      <protection/>
    </xf>
    <xf numFmtId="43" fontId="3" fillId="0" borderId="0" xfId="15" applyFont="1" applyAlignment="1">
      <alignment/>
    </xf>
    <xf numFmtId="164" fontId="3" fillId="0" borderId="0" xfId="0" applyNumberFormat="1" applyFont="1" applyAlignment="1" applyProtection="1">
      <alignment horizontal="right"/>
      <protection/>
    </xf>
    <xf numFmtId="43" fontId="3" fillId="0" borderId="0" xfId="15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4" fillId="0" borderId="2" xfId="0" applyFont="1" applyFill="1" applyBorder="1" applyAlignment="1" applyProtection="1">
      <alignment horizontal="center"/>
      <protection/>
    </xf>
    <xf numFmtId="49" fontId="3" fillId="0" borderId="0" xfId="15" applyNumberFormat="1" applyFont="1" applyAlignment="1" applyProtection="1">
      <alignment horizontal="left"/>
      <protection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37" fontId="3" fillId="0" borderId="0" xfId="0" applyNumberFormat="1" applyFont="1" applyFill="1" applyAlignment="1" applyProtection="1">
      <alignment/>
      <protection/>
    </xf>
    <xf numFmtId="178" fontId="3" fillId="0" borderId="0" xfId="15" applyNumberFormat="1" applyFont="1" applyAlignment="1">
      <alignment/>
    </xf>
    <xf numFmtId="1" fontId="3" fillId="0" borderId="0" xfId="15" applyNumberFormat="1" applyFont="1" applyAlignment="1" applyProtection="1">
      <alignment/>
      <protection/>
    </xf>
    <xf numFmtId="185" fontId="3" fillId="0" borderId="0" xfId="0" applyNumberFormat="1" applyFont="1" applyAlignment="1" applyProtection="1">
      <alignment/>
      <protection/>
    </xf>
    <xf numFmtId="3" fontId="11" fillId="0" borderId="0" xfId="0" applyFont="1" applyAlignment="1">
      <alignment horizontal="right" vertical="center"/>
    </xf>
    <xf numFmtId="186" fontId="11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186" fontId="4" fillId="0" borderId="0" xfId="0" applyFont="1" applyAlignment="1">
      <alignment horizontal="right" vertical="center"/>
    </xf>
    <xf numFmtId="187" fontId="4" fillId="0" borderId="0" xfId="0" applyFont="1" applyAlignment="1">
      <alignment horizontal="right" vertical="center"/>
    </xf>
    <xf numFmtId="3" fontId="12" fillId="0" borderId="0" xfId="0" applyFont="1" applyAlignment="1">
      <alignment horizontal="right" vertical="center"/>
    </xf>
    <xf numFmtId="186" fontId="12" fillId="0" borderId="0" xfId="0" applyFont="1" applyAlignment="1">
      <alignment horizontal="right" vertical="center"/>
    </xf>
    <xf numFmtId="187" fontId="12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49" fontId="6" fillId="0" borderId="3" xfId="0" applyNumberFormat="1" applyFont="1" applyBorder="1" applyAlignment="1">
      <alignment/>
    </xf>
    <xf numFmtId="43" fontId="11" fillId="0" borderId="0" xfId="15" applyFont="1" applyAlignment="1">
      <alignment horizontal="right" vertical="center"/>
    </xf>
    <xf numFmtId="191" fontId="0" fillId="0" borderId="0" xfId="28" applyNumberForma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G385"/>
  <sheetViews>
    <sheetView tabSelected="1" workbookViewId="0" topLeftCell="A1">
      <pane xSplit="2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796875" defaultRowHeight="15"/>
  <cols>
    <col min="1" max="1" width="12.69921875" style="0" customWidth="1"/>
    <col min="2" max="2" width="13.296875" style="49" customWidth="1"/>
    <col min="3" max="12" width="13.09765625" style="0" customWidth="1"/>
    <col min="13" max="13" width="13.09765625" style="1" customWidth="1"/>
    <col min="14" max="14" width="13.09765625" style="0" customWidth="1"/>
    <col min="15" max="15" width="14.296875" style="0" bestFit="1" customWidth="1"/>
    <col min="16" max="16" width="17" style="0" bestFit="1" customWidth="1"/>
    <col min="22" max="22" width="16" style="0" bestFit="1" customWidth="1"/>
    <col min="206" max="206" width="1.69921875" style="0" customWidth="1"/>
  </cols>
  <sheetData>
    <row r="1" spans="1:14" ht="20.25">
      <c r="A1" s="43" t="s">
        <v>45</v>
      </c>
      <c r="B1" s="28" t="s">
        <v>39</v>
      </c>
      <c r="C1" s="28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5" ht="15" thickBot="1">
      <c r="A2" s="63"/>
      <c r="B2" s="64"/>
      <c r="C2" s="2" t="s">
        <v>35</v>
      </c>
      <c r="D2" s="2" t="s">
        <v>36</v>
      </c>
      <c r="E2" s="2" t="s">
        <v>37</v>
      </c>
      <c r="F2" s="41" t="s">
        <v>1</v>
      </c>
      <c r="G2" s="3" t="s">
        <v>2</v>
      </c>
      <c r="H2" s="3" t="s">
        <v>3</v>
      </c>
      <c r="I2" s="3" t="s">
        <v>4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46</v>
      </c>
      <c r="O2" s="3" t="s">
        <v>28</v>
      </c>
    </row>
    <row r="3" spans="1:15" ht="15" thickTop="1">
      <c r="A3" s="44" t="s">
        <v>5</v>
      </c>
      <c r="B3" s="45" t="s">
        <v>6</v>
      </c>
      <c r="C3" s="8">
        <v>15740</v>
      </c>
      <c r="D3" s="8">
        <v>15666</v>
      </c>
      <c r="E3" s="8">
        <v>15708</v>
      </c>
      <c r="F3" s="8">
        <v>15663</v>
      </c>
      <c r="G3" s="8">
        <v>15713</v>
      </c>
      <c r="H3" s="8">
        <v>15654</v>
      </c>
      <c r="I3" s="8">
        <v>15617</v>
      </c>
      <c r="J3" s="8">
        <v>16125</v>
      </c>
      <c r="K3" s="8">
        <v>16482</v>
      </c>
      <c r="L3" s="8">
        <v>16388</v>
      </c>
      <c r="M3" s="8">
        <v>16320</v>
      </c>
      <c r="N3" s="8">
        <f>SUM(N9+N15+N21+N27+N33+N39+N45+N51+N57)</f>
        <v>16417</v>
      </c>
      <c r="O3" s="8">
        <f>SUM(O9+O15+O21+O27+O33+O39+O45+O51+O57)</f>
        <v>191493</v>
      </c>
    </row>
    <row r="4" spans="1:15" ht="15">
      <c r="A4" s="44" t="s">
        <v>5</v>
      </c>
      <c r="B4" s="45" t="s">
        <v>7</v>
      </c>
      <c r="C4" s="9">
        <v>1133916136.76</v>
      </c>
      <c r="D4" s="9">
        <v>1075703442.19</v>
      </c>
      <c r="E4" s="9">
        <v>1049326625.79</v>
      </c>
      <c r="F4" s="9">
        <v>1062163155.22</v>
      </c>
      <c r="G4" s="9">
        <v>911855023.0799999</v>
      </c>
      <c r="H4" s="9">
        <v>997234017.29</v>
      </c>
      <c r="I4" s="9">
        <v>1017225752.03</v>
      </c>
      <c r="J4" s="9">
        <v>1030897457.22</v>
      </c>
      <c r="K4" s="9">
        <v>1063176687.5999999</v>
      </c>
      <c r="L4" s="9">
        <v>1047162751.88</v>
      </c>
      <c r="M4" s="9">
        <v>1076473792.3999999</v>
      </c>
      <c r="N4" s="9">
        <f>SUM(N10+N16+N22+N28+N34+N40+N46+N52+N58)</f>
        <v>1014341297.3599999</v>
      </c>
      <c r="O4" s="9">
        <f>SUM(O10+O16+O22+O28+O34+O40+O46+O52+O58)</f>
        <v>12479476138.819998</v>
      </c>
    </row>
    <row r="5" spans="1:15" ht="15">
      <c r="A5" s="44" t="s">
        <v>5</v>
      </c>
      <c r="B5" s="45" t="s">
        <v>0</v>
      </c>
      <c r="C5" s="9">
        <v>64608472.83</v>
      </c>
      <c r="D5" s="9">
        <v>60055681.32999999</v>
      </c>
      <c r="E5" s="9">
        <v>58721818.720000006</v>
      </c>
      <c r="F5" s="9">
        <v>60564053.419999994</v>
      </c>
      <c r="G5" s="9">
        <v>51120763.69</v>
      </c>
      <c r="H5" s="9">
        <v>57275796.57000001</v>
      </c>
      <c r="I5" s="9">
        <v>57548578.07000001</v>
      </c>
      <c r="J5" s="9">
        <v>59590901.650000006</v>
      </c>
      <c r="K5" s="9">
        <v>61342532.67999999</v>
      </c>
      <c r="L5" s="9">
        <v>59728975.35000001</v>
      </c>
      <c r="M5" s="9">
        <v>63713297.22</v>
      </c>
      <c r="N5" s="9">
        <f>SUM(N11+N17+N23+N29+N35+N41+N47+N53+N59)</f>
        <v>60043114.169999994</v>
      </c>
      <c r="O5" s="9">
        <f>SUM(O11+O17+O23+O29+O35+O41+O47+O53+O59)</f>
        <v>714313985.7</v>
      </c>
    </row>
    <row r="6" spans="1:15" ht="15">
      <c r="A6" s="44" t="s">
        <v>5</v>
      </c>
      <c r="B6" s="45" t="s">
        <v>8</v>
      </c>
      <c r="C6" s="5">
        <v>135.45024830413152</v>
      </c>
      <c r="D6" s="5">
        <v>123.66143513999907</v>
      </c>
      <c r="E6" s="5">
        <v>124.61127815974876</v>
      </c>
      <c r="F6" s="5">
        <v>124.7321166175474</v>
      </c>
      <c r="G6" s="5">
        <v>108.44685650947197</v>
      </c>
      <c r="H6" s="5">
        <v>120.65058513197357</v>
      </c>
      <c r="I6" s="5">
        <v>126.97759819505694</v>
      </c>
      <c r="J6" s="5">
        <v>135.37904149310907</v>
      </c>
      <c r="K6" s="5">
        <v>120.05772216807385</v>
      </c>
      <c r="L6" s="5">
        <v>121.92159706520786</v>
      </c>
      <c r="M6" s="5">
        <v>125.93551790796964</v>
      </c>
      <c r="N6" s="5">
        <f>SUM(N5/N3/N95)</f>
        <v>121.9124772491929</v>
      </c>
      <c r="O6" s="5">
        <f>SUM(O5/O3/O95)</f>
        <v>124.1018065754192</v>
      </c>
    </row>
    <row r="7" spans="1:15" ht="15">
      <c r="A7" s="44" t="s">
        <v>5</v>
      </c>
      <c r="B7" s="45" t="s">
        <v>9</v>
      </c>
      <c r="C7" s="10">
        <v>0.05697817566527388</v>
      </c>
      <c r="D7" s="10">
        <v>0.055829217398183646</v>
      </c>
      <c r="E7" s="10">
        <v>0.05596143019414044</v>
      </c>
      <c r="F7" s="10">
        <v>0.057019538968526635</v>
      </c>
      <c r="G7" s="10">
        <v>0.056062380966360056</v>
      </c>
      <c r="H7" s="10">
        <v>0.057434659846089024</v>
      </c>
      <c r="I7" s="10">
        <v>0.05657404755547595</v>
      </c>
      <c r="J7" s="10">
        <v>0.05780487790773833</v>
      </c>
      <c r="K7" s="10">
        <v>0.05769740194216801</v>
      </c>
      <c r="L7" s="10">
        <v>0.05703886548940644</v>
      </c>
      <c r="M7" s="10">
        <v>0.05918703982374816</v>
      </c>
      <c r="N7" s="10">
        <f>SUM(N5/N4)</f>
        <v>0.05919419265120396</v>
      </c>
      <c r="O7" s="10">
        <f>SUM(O5/O4)</f>
        <v>0.05723910024379776</v>
      </c>
    </row>
    <row r="8" spans="2:15" ht="15">
      <c r="B8" s="46"/>
      <c r="C8" s="1"/>
      <c r="D8" s="1"/>
      <c r="E8" s="1"/>
      <c r="F8" s="1"/>
      <c r="G8" s="1"/>
      <c r="H8" s="1"/>
      <c r="I8" s="1"/>
      <c r="J8" s="1"/>
      <c r="K8" s="1"/>
      <c r="L8" s="1"/>
      <c r="N8" s="1"/>
      <c r="O8" s="1"/>
    </row>
    <row r="9" spans="1:15" ht="15">
      <c r="A9" s="44" t="s">
        <v>5</v>
      </c>
      <c r="B9" s="47" t="s">
        <v>38</v>
      </c>
      <c r="C9" s="15">
        <v>2067</v>
      </c>
      <c r="D9" s="15">
        <v>2190</v>
      </c>
      <c r="E9" s="15">
        <v>2236</v>
      </c>
      <c r="F9" s="15">
        <v>2266</v>
      </c>
      <c r="G9" s="15">
        <v>2346</v>
      </c>
      <c r="H9" s="15">
        <v>2480</v>
      </c>
      <c r="I9" s="15">
        <v>2568</v>
      </c>
      <c r="J9" s="15">
        <v>2975</v>
      </c>
      <c r="K9" s="15">
        <v>3271</v>
      </c>
      <c r="L9" s="15">
        <v>3359</v>
      </c>
      <c r="M9" s="15">
        <v>3555</v>
      </c>
      <c r="N9" s="15">
        <f>SUM(N105+N201+N297)</f>
        <v>3702</v>
      </c>
      <c r="O9" s="51">
        <f>SUM(C9:N9)</f>
        <v>33015</v>
      </c>
    </row>
    <row r="10" spans="1:15" ht="15">
      <c r="A10" s="44" t="s">
        <v>5</v>
      </c>
      <c r="B10" s="45" t="s">
        <v>7</v>
      </c>
      <c r="C10" s="16">
        <v>113079144.68</v>
      </c>
      <c r="D10" s="16">
        <v>115737109.69000001</v>
      </c>
      <c r="E10" s="16">
        <v>115524881.07</v>
      </c>
      <c r="F10" s="16">
        <v>121920013.88999999</v>
      </c>
      <c r="G10" s="16">
        <v>108649691.66</v>
      </c>
      <c r="H10" s="16">
        <v>127840998.72</v>
      </c>
      <c r="I10" s="16">
        <v>135064872.8</v>
      </c>
      <c r="J10" s="16">
        <v>142785252.36</v>
      </c>
      <c r="K10" s="16">
        <v>161239170.46</v>
      </c>
      <c r="L10" s="16">
        <v>165233977.41000003</v>
      </c>
      <c r="M10" s="16">
        <v>177832843.58</v>
      </c>
      <c r="N10" s="16">
        <f>SUM(N106+N202+N298)</f>
        <v>175172924.36</v>
      </c>
      <c r="O10" s="34">
        <f>SUM(C10:N10)</f>
        <v>1660080880.6799998</v>
      </c>
    </row>
    <row r="11" spans="1:15" ht="15">
      <c r="A11" s="44" t="s">
        <v>5</v>
      </c>
      <c r="B11" s="45" t="s">
        <v>0</v>
      </c>
      <c r="C11" s="16">
        <v>8937184.39</v>
      </c>
      <c r="D11" s="16">
        <v>9200259.5</v>
      </c>
      <c r="E11" s="16">
        <v>9218786.5</v>
      </c>
      <c r="F11" s="16">
        <v>9777958.409999998</v>
      </c>
      <c r="G11" s="16">
        <v>8734171.43</v>
      </c>
      <c r="H11" s="16">
        <v>10047371.91</v>
      </c>
      <c r="I11" s="16">
        <v>10776664.059999999</v>
      </c>
      <c r="J11" s="16">
        <v>11639129.41</v>
      </c>
      <c r="K11" s="16">
        <v>13371612.450000001</v>
      </c>
      <c r="L11" s="16">
        <v>13514479.959999999</v>
      </c>
      <c r="M11" s="16">
        <v>15184766.459999997</v>
      </c>
      <c r="N11" s="16">
        <f>SUM(N107+N203+N299)</f>
        <v>14994987.29</v>
      </c>
      <c r="O11" s="34">
        <f>SUM(C11:N11)</f>
        <v>135397371.76999998</v>
      </c>
    </row>
    <row r="12" spans="1:15" ht="15">
      <c r="A12" s="44" t="s">
        <v>5</v>
      </c>
      <c r="B12" s="45" t="s">
        <v>8</v>
      </c>
      <c r="C12" s="5">
        <v>142.67743711212407</v>
      </c>
      <c r="D12" s="5">
        <v>135.5171527470909</v>
      </c>
      <c r="E12" s="5">
        <v>137.42973315444246</v>
      </c>
      <c r="F12" s="5">
        <v>139.19594581897897</v>
      </c>
      <c r="G12" s="5">
        <v>124.10019082125604</v>
      </c>
      <c r="H12" s="5">
        <v>133.5932211411724</v>
      </c>
      <c r="I12" s="5">
        <v>144.6037136282212</v>
      </c>
      <c r="J12" s="5">
        <v>143.31931653621697</v>
      </c>
      <c r="K12" s="5">
        <v>131.86864478654059</v>
      </c>
      <c r="L12" s="5">
        <v>134.5894035400724</v>
      </c>
      <c r="M12" s="5">
        <v>137.7865474343269</v>
      </c>
      <c r="N12" s="5">
        <f>SUM(N11/N9/N95)</f>
        <v>135.0169934269764</v>
      </c>
      <c r="O12" s="5">
        <f>SUM(O11/O9/O95)</f>
        <v>136.4397094687365</v>
      </c>
    </row>
    <row r="13" spans="1:15" ht="15">
      <c r="A13" s="44" t="s">
        <v>5</v>
      </c>
      <c r="B13" s="45" t="s">
        <v>9</v>
      </c>
      <c r="C13" s="10">
        <v>0.07903477175469559</v>
      </c>
      <c r="D13" s="10">
        <v>0.07949273594824294</v>
      </c>
      <c r="E13" s="10">
        <v>0.07979914296050268</v>
      </c>
      <c r="F13" s="10">
        <v>0.080199780971334</v>
      </c>
      <c r="G13" s="10">
        <v>0.08038836831062572</v>
      </c>
      <c r="H13" s="10">
        <v>0.07859272072808163</v>
      </c>
      <c r="I13" s="10">
        <v>0.07978879953455964</v>
      </c>
      <c r="J13" s="10">
        <v>0.08151492691034103</v>
      </c>
      <c r="K13" s="10">
        <v>0.08293029796576144</v>
      </c>
      <c r="L13" s="10">
        <v>0.08178995731892427</v>
      </c>
      <c r="M13" s="10">
        <v>0.08538786286217691</v>
      </c>
      <c r="N13" s="10">
        <f>SUM(N11/N10)</f>
        <v>0.08560105589824839</v>
      </c>
      <c r="O13" s="10">
        <f>SUM(O11/O10)</f>
        <v>0.08156070788222</v>
      </c>
    </row>
    <row r="14" spans="2:15" ht="15" customHeight="1">
      <c r="B14" s="46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  <c r="O14" s="1"/>
    </row>
    <row r="15" spans="1:15" ht="15">
      <c r="A15" s="44" t="s">
        <v>5</v>
      </c>
      <c r="B15" s="47" t="s">
        <v>10</v>
      </c>
      <c r="C15" s="15">
        <v>4939</v>
      </c>
      <c r="D15" s="15">
        <v>4810</v>
      </c>
      <c r="E15" s="15">
        <v>4711</v>
      </c>
      <c r="F15" s="15">
        <v>4587</v>
      </c>
      <c r="G15" s="15">
        <v>4504</v>
      </c>
      <c r="H15" s="15">
        <v>4352</v>
      </c>
      <c r="I15" s="15">
        <v>4221</v>
      </c>
      <c r="J15" s="15">
        <v>4184</v>
      </c>
      <c r="K15" s="15">
        <v>4225</v>
      </c>
      <c r="L15" s="15">
        <v>4122</v>
      </c>
      <c r="M15" s="15">
        <v>3927</v>
      </c>
      <c r="N15" s="15">
        <f>SUM(N111+N207+N303)</f>
        <v>3784</v>
      </c>
      <c r="O15" s="4">
        <f>SUM(C15:N15)</f>
        <v>52366</v>
      </c>
    </row>
    <row r="16" spans="1:15" ht="15">
      <c r="A16" s="44" t="s">
        <v>5</v>
      </c>
      <c r="B16" s="45" t="s">
        <v>7</v>
      </c>
      <c r="C16" s="16">
        <v>232434840.75</v>
      </c>
      <c r="D16" s="16">
        <v>212100351.25</v>
      </c>
      <c r="E16" s="16">
        <v>202643328.45000002</v>
      </c>
      <c r="F16" s="16">
        <v>200254296.29000002</v>
      </c>
      <c r="G16" s="16">
        <v>166474601</v>
      </c>
      <c r="H16" s="16">
        <v>177215392.06</v>
      </c>
      <c r="I16" s="16">
        <v>175563649.34000003</v>
      </c>
      <c r="J16" s="16">
        <v>170600727.37</v>
      </c>
      <c r="K16" s="16">
        <v>171811936.3</v>
      </c>
      <c r="L16" s="16">
        <v>164606536.05</v>
      </c>
      <c r="M16" s="16">
        <v>160391646.4</v>
      </c>
      <c r="N16" s="16">
        <f>SUM(N112+N208+N304)</f>
        <v>146419295.51</v>
      </c>
      <c r="O16" s="5">
        <f>SUM(C16:N16)</f>
        <v>2180516600.7699995</v>
      </c>
    </row>
    <row r="17" spans="1:15" ht="15">
      <c r="A17" s="44" t="s">
        <v>5</v>
      </c>
      <c r="B17" s="45" t="s">
        <v>0</v>
      </c>
      <c r="C17" s="16">
        <v>16105714.98</v>
      </c>
      <c r="D17" s="16">
        <v>14136597.76</v>
      </c>
      <c r="E17" s="16">
        <v>13958096.41</v>
      </c>
      <c r="F17" s="16">
        <v>13855937.26</v>
      </c>
      <c r="G17" s="16">
        <v>11272502.35</v>
      </c>
      <c r="H17" s="16">
        <v>12229717.47</v>
      </c>
      <c r="I17" s="16">
        <v>11742124.32</v>
      </c>
      <c r="J17" s="16">
        <v>11634048.38</v>
      </c>
      <c r="K17" s="16">
        <v>11913977.05</v>
      </c>
      <c r="L17" s="16">
        <v>10934845.32</v>
      </c>
      <c r="M17" s="16">
        <v>10774748.52</v>
      </c>
      <c r="N17" s="16">
        <f>SUM(N113+N209+N305)</f>
        <v>10046866.229999999</v>
      </c>
      <c r="O17" s="5">
        <f>SUM(C17:N17)</f>
        <v>148605176.05</v>
      </c>
    </row>
    <row r="18" spans="1:15" ht="15">
      <c r="A18" s="44" t="s">
        <v>5</v>
      </c>
      <c r="B18" s="45" t="s">
        <v>8</v>
      </c>
      <c r="C18" s="5">
        <v>107.60588927817508</v>
      </c>
      <c r="D18" s="5">
        <v>94.80650365501978</v>
      </c>
      <c r="E18" s="5">
        <v>98.76244541144838</v>
      </c>
      <c r="F18" s="5">
        <v>97.44183956060957</v>
      </c>
      <c r="G18" s="5">
        <v>83.42586108644169</v>
      </c>
      <c r="H18" s="5">
        <v>92.6640252114959</v>
      </c>
      <c r="I18" s="5">
        <v>95.85647249344498</v>
      </c>
      <c r="J18" s="5">
        <v>101.86157597364567</v>
      </c>
      <c r="K18" s="5">
        <v>90.96374918877649</v>
      </c>
      <c r="L18" s="5">
        <v>88.74138250270659</v>
      </c>
      <c r="M18" s="5">
        <v>88.50841174006258</v>
      </c>
      <c r="N18" s="5">
        <f>SUM(N17/N15/N95)</f>
        <v>88.50304994714587</v>
      </c>
      <c r="O18" s="5">
        <f>SUM(O17/O15/O95)</f>
        <v>94.41182408075659</v>
      </c>
    </row>
    <row r="19" spans="1:15" ht="15">
      <c r="A19" s="44" t="s">
        <v>5</v>
      </c>
      <c r="B19" s="45" t="s">
        <v>9</v>
      </c>
      <c r="C19" s="10">
        <v>0.0692913116124567</v>
      </c>
      <c r="D19" s="10">
        <v>0.0666505155540142</v>
      </c>
      <c r="E19" s="10">
        <v>0.06888011817000926</v>
      </c>
      <c r="F19" s="10">
        <v>0.06919171032382947</v>
      </c>
      <c r="G19" s="10">
        <v>0.06771304620817202</v>
      </c>
      <c r="H19" s="10">
        <v>0.06901046984597914</v>
      </c>
      <c r="I19" s="10">
        <v>0.06688243474171564</v>
      </c>
      <c r="J19" s="10">
        <v>0.06819460010137002</v>
      </c>
      <c r="K19" s="10">
        <v>0.06934312776265475</v>
      </c>
      <c r="L19" s="10">
        <v>0.066430201269034</v>
      </c>
      <c r="M19" s="10">
        <v>0.0671777412467536</v>
      </c>
      <c r="N19" s="10">
        <f>SUM(N17/N16)</f>
        <v>0.06861709172281756</v>
      </c>
      <c r="O19" s="10">
        <f>SUM(O17/O16)</f>
        <v>0.06815136192841802</v>
      </c>
    </row>
    <row r="20" spans="2:15" ht="15">
      <c r="B20" s="4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5" ht="15">
      <c r="A21" s="44" t="s">
        <v>5</v>
      </c>
      <c r="B21" s="47" t="s">
        <v>11</v>
      </c>
      <c r="C21" s="15">
        <v>122</v>
      </c>
      <c r="D21" s="15">
        <v>121</v>
      </c>
      <c r="E21" s="15">
        <v>129</v>
      </c>
      <c r="F21" s="15">
        <v>129</v>
      </c>
      <c r="G21" s="15">
        <v>129</v>
      </c>
      <c r="H21" s="15">
        <v>129</v>
      </c>
      <c r="I21" s="15">
        <v>129</v>
      </c>
      <c r="J21" s="15">
        <v>161</v>
      </c>
      <c r="K21" s="15">
        <v>113</v>
      </c>
      <c r="L21" s="15">
        <v>154</v>
      </c>
      <c r="M21" s="15">
        <v>104</v>
      </c>
      <c r="N21" s="15">
        <f>SUM(N117+N213+N309)</f>
        <v>113</v>
      </c>
      <c r="O21" s="4">
        <f>SUM(C21:N21)</f>
        <v>1533</v>
      </c>
    </row>
    <row r="22" spans="1:15" ht="15">
      <c r="A22" s="44" t="s">
        <v>5</v>
      </c>
      <c r="B22" s="45" t="s">
        <v>7</v>
      </c>
      <c r="C22" s="16">
        <v>16554650.899999999</v>
      </c>
      <c r="D22" s="16">
        <v>15432631.6</v>
      </c>
      <c r="E22" s="16">
        <v>15469524.899999999</v>
      </c>
      <c r="F22" s="16">
        <v>16046091</v>
      </c>
      <c r="G22" s="16">
        <v>14851370.7</v>
      </c>
      <c r="H22" s="16">
        <v>15008313.200000001</v>
      </c>
      <c r="I22" s="16">
        <v>14837616.100000001</v>
      </c>
      <c r="J22" s="16">
        <v>14528716.5</v>
      </c>
      <c r="K22" s="16">
        <v>13200795.27</v>
      </c>
      <c r="L22" s="16">
        <v>13235368.700000001</v>
      </c>
      <c r="M22" s="16">
        <v>13495870.45</v>
      </c>
      <c r="N22" s="16">
        <f>SUM(N118+N214+N310)</f>
        <v>12025364.2</v>
      </c>
      <c r="O22" s="5">
        <f>SUM(C22:N22)</f>
        <v>174686313.51999998</v>
      </c>
    </row>
    <row r="23" spans="1:15" ht="15">
      <c r="A23" s="44" t="s">
        <v>5</v>
      </c>
      <c r="B23" s="45" t="s">
        <v>0</v>
      </c>
      <c r="C23" s="16">
        <v>959506.8</v>
      </c>
      <c r="D23" s="16">
        <v>804610.84</v>
      </c>
      <c r="E23" s="16">
        <v>841715.1</v>
      </c>
      <c r="F23" s="16">
        <v>881550.7</v>
      </c>
      <c r="G23" s="16">
        <v>853977.1</v>
      </c>
      <c r="H23" s="16">
        <v>885675.65</v>
      </c>
      <c r="I23" s="16">
        <v>861110.35</v>
      </c>
      <c r="J23" s="16">
        <v>838574</v>
      </c>
      <c r="K23" s="16">
        <v>768491.18</v>
      </c>
      <c r="L23" s="16">
        <v>681816.79</v>
      </c>
      <c r="M23" s="16">
        <v>824296.99</v>
      </c>
      <c r="N23" s="16">
        <f>SUM(N119+N215+N311)</f>
        <v>696658.31</v>
      </c>
      <c r="O23" s="5">
        <f>SUM(C23:N23)</f>
        <v>9897983.81</v>
      </c>
    </row>
    <row r="24" spans="1:15" ht="15">
      <c r="A24" s="44" t="s">
        <v>5</v>
      </c>
      <c r="B24" s="45" t="s">
        <v>8</v>
      </c>
      <c r="C24" s="5">
        <v>259.52744078839055</v>
      </c>
      <c r="D24" s="5">
        <v>214.50568914956008</v>
      </c>
      <c r="E24" s="5">
        <v>217.4974418604651</v>
      </c>
      <c r="F24" s="5">
        <v>220.44278569642412</v>
      </c>
      <c r="G24" s="5">
        <v>220.6659173126615</v>
      </c>
      <c r="H24" s="5">
        <v>226.39593176071799</v>
      </c>
      <c r="I24" s="5">
        <v>230.01662131254278</v>
      </c>
      <c r="J24" s="5">
        <v>190.80366764619026</v>
      </c>
      <c r="K24" s="5">
        <v>219.38086782757634</v>
      </c>
      <c r="L24" s="5">
        <v>148.10458533992696</v>
      </c>
      <c r="M24" s="5">
        <v>255.67524503722083</v>
      </c>
      <c r="N24" s="5">
        <f>SUM(N23/N21/N95)</f>
        <v>205.50392625368735</v>
      </c>
      <c r="O24" s="5">
        <f>SUM(O23/O21/O95)</f>
        <v>214.8060146370355</v>
      </c>
    </row>
    <row r="25" spans="1:15" ht="15">
      <c r="A25" s="44" t="s">
        <v>5</v>
      </c>
      <c r="B25" s="45" t="s">
        <v>9</v>
      </c>
      <c r="C25" s="10">
        <v>0.057959953719108635</v>
      </c>
      <c r="D25" s="10">
        <v>0.052136982262960256</v>
      </c>
      <c r="E25" s="10">
        <v>0.054411179751228174</v>
      </c>
      <c r="F25" s="10">
        <v>0.054938657645653394</v>
      </c>
      <c r="G25" s="10">
        <v>0.057501567851915514</v>
      </c>
      <c r="H25" s="10">
        <v>0.05901233790883308</v>
      </c>
      <c r="I25" s="10">
        <v>0.05803562676082446</v>
      </c>
      <c r="J25" s="10">
        <v>0.057718381386270425</v>
      </c>
      <c r="K25" s="10">
        <v>0.05821552143502033</v>
      </c>
      <c r="L25" s="10">
        <v>0.05151475606418126</v>
      </c>
      <c r="M25" s="10">
        <v>0.06107771951826939</v>
      </c>
      <c r="N25" s="10">
        <f>SUM(N23/N22)</f>
        <v>0.057932408400570526</v>
      </c>
      <c r="O25" s="10">
        <f>SUM(O23/O22)</f>
        <v>0.05666147284553447</v>
      </c>
    </row>
    <row r="26" spans="2:15" ht="15">
      <c r="B26" s="4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</row>
    <row r="27" spans="1:15" ht="15">
      <c r="A27" s="44" t="s">
        <v>5</v>
      </c>
      <c r="B27" s="47" t="s">
        <v>12</v>
      </c>
      <c r="C27" s="15">
        <v>4146</v>
      </c>
      <c r="D27" s="15">
        <v>4072</v>
      </c>
      <c r="E27" s="15">
        <v>4014</v>
      </c>
      <c r="F27" s="15">
        <v>4056</v>
      </c>
      <c r="G27" s="15">
        <v>4020</v>
      </c>
      <c r="H27" s="15">
        <v>3989</v>
      </c>
      <c r="I27" s="15">
        <v>3940</v>
      </c>
      <c r="J27" s="15">
        <v>3906</v>
      </c>
      <c r="K27" s="15">
        <v>3953</v>
      </c>
      <c r="L27" s="15">
        <v>3907</v>
      </c>
      <c r="M27" s="15">
        <v>3846</v>
      </c>
      <c r="N27" s="15">
        <f>SUM(N123+N219+N315)</f>
        <v>3867</v>
      </c>
      <c r="O27" s="4">
        <f>SUM(C27:N27)</f>
        <v>47716</v>
      </c>
    </row>
    <row r="28" spans="1:15" ht="15">
      <c r="A28" s="44" t="s">
        <v>5</v>
      </c>
      <c r="B28" s="45" t="s">
        <v>7</v>
      </c>
      <c r="C28" s="16">
        <v>304946223.5</v>
      </c>
      <c r="D28" s="16">
        <v>285953822.5</v>
      </c>
      <c r="E28" s="16">
        <v>268187084.25</v>
      </c>
      <c r="F28" s="16">
        <v>271811225.5</v>
      </c>
      <c r="G28" s="16">
        <v>230263600.25</v>
      </c>
      <c r="H28" s="16">
        <v>252329095</v>
      </c>
      <c r="I28" s="16">
        <v>257788764.5</v>
      </c>
      <c r="J28" s="16">
        <v>255163394.34</v>
      </c>
      <c r="K28" s="16">
        <v>271751114.98</v>
      </c>
      <c r="L28" s="16">
        <v>263301223.6</v>
      </c>
      <c r="M28" s="16">
        <v>268553269.15999997</v>
      </c>
      <c r="N28" s="16">
        <f>SUM(N124+N220+N316)</f>
        <v>252236806.82999998</v>
      </c>
      <c r="O28" s="4">
        <f>SUM(C28:N28)</f>
        <v>3182285624.4099994</v>
      </c>
    </row>
    <row r="29" spans="1:15" ht="15">
      <c r="A29" s="44" t="s">
        <v>5</v>
      </c>
      <c r="B29" s="45" t="s">
        <v>0</v>
      </c>
      <c r="C29" s="16">
        <v>15907341.02</v>
      </c>
      <c r="D29" s="16">
        <v>14806615.87</v>
      </c>
      <c r="E29" s="16">
        <v>13958476.67</v>
      </c>
      <c r="F29" s="16">
        <v>13895096.05</v>
      </c>
      <c r="G29" s="16">
        <v>11442606.25</v>
      </c>
      <c r="H29" s="16">
        <v>12783801.23</v>
      </c>
      <c r="I29" s="16">
        <v>12913107.05</v>
      </c>
      <c r="J29" s="16">
        <v>13346836.74</v>
      </c>
      <c r="K29" s="16">
        <v>13597543.47</v>
      </c>
      <c r="L29" s="16">
        <v>13170016.63</v>
      </c>
      <c r="M29" s="16">
        <v>13753351.34</v>
      </c>
      <c r="N29" s="16">
        <f>SUM(N125+N221+N317)</f>
        <v>12925062.04</v>
      </c>
      <c r="O29" s="5">
        <f>SUM(C29:N29)</f>
        <v>162499854.35999998</v>
      </c>
    </row>
    <row r="30" spans="1:15" ht="15">
      <c r="A30" s="44" t="s">
        <v>5</v>
      </c>
      <c r="B30" s="45" t="s">
        <v>8</v>
      </c>
      <c r="C30" s="5">
        <v>126.60864232417755</v>
      </c>
      <c r="D30" s="5">
        <v>117.29684921414538</v>
      </c>
      <c r="E30" s="5">
        <v>115.91493663843215</v>
      </c>
      <c r="F30" s="5">
        <v>110.51008501940575</v>
      </c>
      <c r="G30" s="5">
        <v>94.88064883913765</v>
      </c>
      <c r="H30" s="5">
        <v>105.6767861763218</v>
      </c>
      <c r="I30" s="5">
        <v>112.93398435250948</v>
      </c>
      <c r="J30" s="5">
        <v>125.17491661608199</v>
      </c>
      <c r="K30" s="5">
        <v>110.96140513942046</v>
      </c>
      <c r="L30" s="5">
        <v>112.76243508731021</v>
      </c>
      <c r="M30" s="5">
        <v>115.35530287017933</v>
      </c>
      <c r="N30" s="5">
        <f>SUM(N29/N27/N95)</f>
        <v>111.41334402206706</v>
      </c>
      <c r="O30" s="5">
        <f>SUM(O29/O27/O95)</f>
        <v>113.30023209087773</v>
      </c>
    </row>
    <row r="31" spans="1:15" ht="15">
      <c r="A31" s="44" t="s">
        <v>5</v>
      </c>
      <c r="B31" s="45" t="s">
        <v>9</v>
      </c>
      <c r="C31" s="10">
        <v>0.05216441390034135</v>
      </c>
      <c r="D31" s="10">
        <v>0.05177974450752446</v>
      </c>
      <c r="E31" s="10">
        <v>0.052047535059474064</v>
      </c>
      <c r="F31" s="10">
        <v>0.051120390721316994</v>
      </c>
      <c r="G31" s="10">
        <v>0.0496935088202244</v>
      </c>
      <c r="H31" s="10">
        <v>0.050663207229431864</v>
      </c>
      <c r="I31" s="10">
        <v>0.050091814804442344</v>
      </c>
      <c r="J31" s="10">
        <v>0.05230701987846898</v>
      </c>
      <c r="K31" s="10">
        <v>0.05003675319234931</v>
      </c>
      <c r="L31" s="10">
        <v>0.05001882045944279</v>
      </c>
      <c r="M31" s="10">
        <v>0.05121274964560555</v>
      </c>
      <c r="N31" s="10">
        <f>SUM(N29/N28)</f>
        <v>0.05124177633881601</v>
      </c>
      <c r="O31" s="10">
        <f>SUM(O29/O28)</f>
        <v>0.051063880977097305</v>
      </c>
    </row>
    <row r="32" spans="2:15" ht="15">
      <c r="B32" s="46"/>
      <c r="C32" s="5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1:15" ht="15">
      <c r="A33" s="44" t="s">
        <v>5</v>
      </c>
      <c r="B33" s="47" t="s">
        <v>13</v>
      </c>
      <c r="C33" s="15">
        <v>249</v>
      </c>
      <c r="D33" s="15">
        <v>238</v>
      </c>
      <c r="E33" s="15">
        <v>239</v>
      </c>
      <c r="F33" s="15">
        <v>244</v>
      </c>
      <c r="G33" s="15">
        <v>246</v>
      </c>
      <c r="H33" s="15">
        <v>245</v>
      </c>
      <c r="I33" s="15">
        <v>243</v>
      </c>
      <c r="J33" s="15">
        <v>267</v>
      </c>
      <c r="K33" s="15">
        <v>230</v>
      </c>
      <c r="L33" s="15">
        <v>213</v>
      </c>
      <c r="M33" s="15">
        <v>218</v>
      </c>
      <c r="N33" s="15">
        <f>SUM(N129+N225+N321)</f>
        <v>210</v>
      </c>
      <c r="O33" s="4">
        <f>SUM(C33:N33)</f>
        <v>2842</v>
      </c>
    </row>
    <row r="34" spans="1:15" ht="15">
      <c r="A34" s="44" t="s">
        <v>5</v>
      </c>
      <c r="B34" s="45" t="s">
        <v>7</v>
      </c>
      <c r="C34" s="16">
        <v>24715777</v>
      </c>
      <c r="D34" s="16">
        <v>22568838</v>
      </c>
      <c r="E34" s="16">
        <v>21304861.5</v>
      </c>
      <c r="F34" s="16">
        <v>22200431.5</v>
      </c>
      <c r="G34" s="16">
        <v>20965410</v>
      </c>
      <c r="H34" s="16">
        <v>20316548</v>
      </c>
      <c r="I34" s="16">
        <v>20287991</v>
      </c>
      <c r="J34" s="16">
        <v>19964785</v>
      </c>
      <c r="K34" s="16">
        <v>19349123</v>
      </c>
      <c r="L34" s="16">
        <v>17702276.5</v>
      </c>
      <c r="M34" s="16">
        <v>19499927.5</v>
      </c>
      <c r="N34" s="16">
        <f>SUM(N130+N226+N322)</f>
        <v>18132075.5</v>
      </c>
      <c r="O34" s="5">
        <f>SUM(C34:N34)</f>
        <v>247008044.5</v>
      </c>
    </row>
    <row r="35" spans="1:15" ht="15">
      <c r="A35" s="44" t="s">
        <v>5</v>
      </c>
      <c r="B35" s="45" t="s">
        <v>0</v>
      </c>
      <c r="C35" s="16">
        <v>1255371.2</v>
      </c>
      <c r="D35" s="16">
        <v>1238111.73</v>
      </c>
      <c r="E35" s="16">
        <v>1056013.85</v>
      </c>
      <c r="F35" s="16">
        <v>1096306.88</v>
      </c>
      <c r="G35" s="16">
        <v>887594.65</v>
      </c>
      <c r="H35" s="16">
        <v>1053750.86</v>
      </c>
      <c r="I35" s="16">
        <v>973176.02</v>
      </c>
      <c r="J35" s="16">
        <v>1067985.53</v>
      </c>
      <c r="K35" s="16">
        <v>1012855.86</v>
      </c>
      <c r="L35" s="16">
        <v>1028668.14</v>
      </c>
      <c r="M35" s="16">
        <v>1032459.36</v>
      </c>
      <c r="N35" s="16">
        <f>SUM(N131+N227+N323)</f>
        <v>933533.6699999999</v>
      </c>
      <c r="O35" s="5">
        <f>SUM(C35:N35)</f>
        <v>12635827.75</v>
      </c>
    </row>
    <row r="36" spans="1:15" ht="15">
      <c r="A36" s="44" t="s">
        <v>5</v>
      </c>
      <c r="B36" s="45" t="s">
        <v>8</v>
      </c>
      <c r="C36" s="5">
        <v>166.36726302628014</v>
      </c>
      <c r="D36" s="5">
        <v>167.81129438872324</v>
      </c>
      <c r="E36" s="5">
        <v>147.28226638772665</v>
      </c>
      <c r="F36" s="5">
        <v>144.93745108408248</v>
      </c>
      <c r="G36" s="5">
        <v>120.27027777777776</v>
      </c>
      <c r="H36" s="5">
        <v>141.8258783117548</v>
      </c>
      <c r="I36" s="5">
        <v>137.99877978960058</v>
      </c>
      <c r="J36" s="5">
        <v>146.5295813300405</v>
      </c>
      <c r="K36" s="5">
        <v>142.0555203366059</v>
      </c>
      <c r="L36" s="5">
        <v>161.5538154478472</v>
      </c>
      <c r="M36" s="5">
        <v>152.7758745190885</v>
      </c>
      <c r="N36" s="5">
        <f>SUM(N35/N33/N95)</f>
        <v>148.17994761904762</v>
      </c>
      <c r="O36" s="5">
        <f>SUM(O35/O33/O95)</f>
        <v>147.9181534961974</v>
      </c>
    </row>
    <row r="37" spans="1:15" ht="15">
      <c r="A37" s="44" t="s">
        <v>5</v>
      </c>
      <c r="B37" s="45" t="s">
        <v>9</v>
      </c>
      <c r="C37" s="10">
        <v>0.050792301613661585</v>
      </c>
      <c r="D37" s="10">
        <v>0.05485934765449599</v>
      </c>
      <c r="E37" s="10">
        <v>0.049566801924527885</v>
      </c>
      <c r="F37" s="10">
        <v>0.049382232953445064</v>
      </c>
      <c r="G37" s="10">
        <v>0.04233614558456047</v>
      </c>
      <c r="H37" s="10">
        <v>0.051866629114355446</v>
      </c>
      <c r="I37" s="10">
        <v>0.04796808220192921</v>
      </c>
      <c r="J37" s="10">
        <v>0.05349346511870776</v>
      </c>
      <c r="K37" s="10">
        <v>0.05234634458626368</v>
      </c>
      <c r="L37" s="10">
        <v>0.058109370283533864</v>
      </c>
      <c r="M37" s="10">
        <v>0.052946830699755164</v>
      </c>
      <c r="N37" s="10">
        <f>SUM(N35/N34)</f>
        <v>0.0514852075262978</v>
      </c>
      <c r="O37" s="10">
        <f>SUM(O35/O34)</f>
        <v>0.051155531292827995</v>
      </c>
    </row>
    <row r="38" spans="2:15" ht="15">
      <c r="B38" s="46"/>
      <c r="C38" s="1"/>
      <c r="D38" s="1"/>
      <c r="E38" s="1"/>
      <c r="F38" s="6"/>
      <c r="G38" s="6"/>
      <c r="H38" s="6"/>
      <c r="I38" s="6"/>
      <c r="J38" s="6"/>
      <c r="K38" s="6"/>
      <c r="L38" s="6"/>
      <c r="M38" s="6"/>
      <c r="N38" s="6"/>
      <c r="O38" s="1"/>
    </row>
    <row r="39" spans="1:15" ht="15">
      <c r="A39" s="44" t="s">
        <v>5</v>
      </c>
      <c r="B39" s="47" t="s">
        <v>14</v>
      </c>
      <c r="C39" s="15">
        <v>2927</v>
      </c>
      <c r="D39" s="15">
        <v>2915</v>
      </c>
      <c r="E39" s="15">
        <v>2912</v>
      </c>
      <c r="F39" s="15">
        <v>2906</v>
      </c>
      <c r="G39" s="15">
        <v>2927</v>
      </c>
      <c r="H39" s="15">
        <v>2926</v>
      </c>
      <c r="I39" s="15">
        <v>2892</v>
      </c>
      <c r="J39" s="15">
        <v>2875</v>
      </c>
      <c r="K39" s="15">
        <v>2916</v>
      </c>
      <c r="L39" s="15">
        <v>2868</v>
      </c>
      <c r="M39" s="15">
        <v>2854</v>
      </c>
      <c r="N39" s="15">
        <f>SUM(N135+N231+N327)</f>
        <v>2870</v>
      </c>
      <c r="O39" s="4">
        <f>SUM(C39:N39)</f>
        <v>34788</v>
      </c>
    </row>
    <row r="40" spans="1:15" ht="15">
      <c r="A40" s="44" t="s">
        <v>5</v>
      </c>
      <c r="B40" s="45" t="s">
        <v>7</v>
      </c>
      <c r="C40" s="16">
        <v>325040105</v>
      </c>
      <c r="D40" s="16">
        <v>311672629.5</v>
      </c>
      <c r="E40" s="16">
        <v>303142769</v>
      </c>
      <c r="F40" s="16">
        <v>309381623</v>
      </c>
      <c r="G40" s="16">
        <v>259615894.5</v>
      </c>
      <c r="H40" s="16">
        <v>285390379</v>
      </c>
      <c r="I40" s="16">
        <v>290750546</v>
      </c>
      <c r="J40" s="16">
        <v>281323044.14</v>
      </c>
      <c r="K40" s="16">
        <v>288148809.39</v>
      </c>
      <c r="L40" s="16">
        <v>284851991.78999996</v>
      </c>
      <c r="M40" s="16">
        <v>295956571.77</v>
      </c>
      <c r="N40" s="16">
        <f>SUM(N136+N232+N328)</f>
        <v>280485271.27</v>
      </c>
      <c r="O40" s="5">
        <f>SUM(C40:N40)</f>
        <v>3515759634.3599997</v>
      </c>
    </row>
    <row r="41" spans="1:15" ht="15">
      <c r="A41" s="44" t="s">
        <v>5</v>
      </c>
      <c r="B41" s="45" t="s">
        <v>0</v>
      </c>
      <c r="C41" s="16">
        <v>15180703.349999998</v>
      </c>
      <c r="D41" s="16">
        <v>14104686.97</v>
      </c>
      <c r="E41" s="16">
        <v>13415980.17</v>
      </c>
      <c r="F41" s="16">
        <v>14834885.370000001</v>
      </c>
      <c r="G41" s="16">
        <v>11977134.08</v>
      </c>
      <c r="H41" s="16">
        <v>13287279.74</v>
      </c>
      <c r="I41" s="16">
        <v>13238849.02</v>
      </c>
      <c r="J41" s="16">
        <v>13565065.11</v>
      </c>
      <c r="K41" s="16">
        <v>13898350.04</v>
      </c>
      <c r="L41" s="16">
        <v>12810313.7</v>
      </c>
      <c r="M41" s="16">
        <v>14252760.930000002</v>
      </c>
      <c r="N41" s="16">
        <f>SUM(N137+N233+N329)</f>
        <v>12997114.81</v>
      </c>
      <c r="O41" s="5">
        <f>SUM(C41:N41)</f>
        <v>163563123.29</v>
      </c>
    </row>
    <row r="42" spans="1:15" ht="15">
      <c r="A42" s="44" t="s">
        <v>5</v>
      </c>
      <c r="B42" s="45" t="s">
        <v>8</v>
      </c>
      <c r="C42" s="5">
        <v>171.14500529135796</v>
      </c>
      <c r="D42" s="5">
        <v>156.08572976262934</v>
      </c>
      <c r="E42" s="5">
        <v>153.57120157967032</v>
      </c>
      <c r="F42" s="5">
        <v>164.6747038385543</v>
      </c>
      <c r="G42" s="5">
        <v>136.3982926773716</v>
      </c>
      <c r="H42" s="5">
        <v>149.7426038311811</v>
      </c>
      <c r="I42" s="5">
        <v>157.74008179605795</v>
      </c>
      <c r="J42" s="5">
        <v>172.84436888271375</v>
      </c>
      <c r="K42" s="5">
        <v>153.74961325722379</v>
      </c>
      <c r="L42" s="5">
        <v>149.41773599467928</v>
      </c>
      <c r="M42" s="5">
        <v>161.09547358546016</v>
      </c>
      <c r="N42" s="5">
        <f>SUM(N41/N39/N95)</f>
        <v>150.9537144018583</v>
      </c>
      <c r="O42" s="5">
        <f>SUM(O41/O39/O95)</f>
        <v>156.42198286884877</v>
      </c>
    </row>
    <row r="43" spans="1:15" ht="15">
      <c r="A43" s="44" t="s">
        <v>5</v>
      </c>
      <c r="B43" s="45" t="s">
        <v>9</v>
      </c>
      <c r="C43" s="10">
        <v>0.04670409317644048</v>
      </c>
      <c r="D43" s="10">
        <v>0.04525481429866783</v>
      </c>
      <c r="E43" s="10">
        <v>0.04425630937612766</v>
      </c>
      <c r="F43" s="10">
        <v>0.04795011812967314</v>
      </c>
      <c r="G43" s="10">
        <v>0.04613405547864097</v>
      </c>
      <c r="H43" s="10">
        <v>0.04655826095665264</v>
      </c>
      <c r="I43" s="10">
        <v>0.04553335910158531</v>
      </c>
      <c r="J43" s="10">
        <v>0.04821881958325947</v>
      </c>
      <c r="K43" s="10">
        <v>0.048233237782319055</v>
      </c>
      <c r="L43" s="10">
        <v>0.04497182420772428</v>
      </c>
      <c r="M43" s="10">
        <v>0.048158284996882614</v>
      </c>
      <c r="N43" s="10">
        <f>SUM(N41/N40)</f>
        <v>0.04633795832184269</v>
      </c>
      <c r="O43" s="10">
        <f>SUM(O41/O40)</f>
        <v>0.04652284009733636</v>
      </c>
    </row>
    <row r="44" spans="2:15" ht="15">
      <c r="B44" s="46"/>
      <c r="C44" s="1"/>
      <c r="D44" s="1"/>
      <c r="E44" s="1"/>
      <c r="F44" s="6"/>
      <c r="G44" s="6"/>
      <c r="H44" s="6"/>
      <c r="I44" s="6"/>
      <c r="J44" s="6"/>
      <c r="K44" s="6"/>
      <c r="L44" s="6"/>
      <c r="M44" s="6"/>
      <c r="N44" s="6"/>
      <c r="O44" s="1"/>
    </row>
    <row r="45" spans="1:15" ht="15">
      <c r="A45" s="44" t="s">
        <v>5</v>
      </c>
      <c r="B45" s="47" t="s">
        <v>43</v>
      </c>
      <c r="C45" s="15">
        <v>54</v>
      </c>
      <c r="D45" s="15">
        <v>54</v>
      </c>
      <c r="E45" s="15">
        <v>54</v>
      </c>
      <c r="F45" s="15">
        <v>54</v>
      </c>
      <c r="G45" s="15">
        <v>52</v>
      </c>
      <c r="H45" s="15">
        <v>50</v>
      </c>
      <c r="I45" s="15">
        <v>49</v>
      </c>
      <c r="J45" s="15">
        <v>51</v>
      </c>
      <c r="K45" s="15">
        <v>48</v>
      </c>
      <c r="L45" s="15">
        <v>49</v>
      </c>
      <c r="M45" s="15">
        <v>49</v>
      </c>
      <c r="N45" s="15">
        <f>SUM(N141+N237+N333)</f>
        <v>51</v>
      </c>
      <c r="O45" s="15">
        <f>SUM(O141+O237+O333)</f>
        <v>615</v>
      </c>
    </row>
    <row r="46" spans="1:15" ht="15">
      <c r="A46" s="44" t="s">
        <v>5</v>
      </c>
      <c r="B46" s="45" t="s">
        <v>7</v>
      </c>
      <c r="C46" s="16">
        <v>7224440</v>
      </c>
      <c r="D46" s="16">
        <v>7134106</v>
      </c>
      <c r="E46" s="16">
        <v>7043184</v>
      </c>
      <c r="F46" s="16">
        <v>6872982</v>
      </c>
      <c r="G46" s="16">
        <v>5637590</v>
      </c>
      <c r="H46" s="16">
        <v>5632888</v>
      </c>
      <c r="I46" s="16">
        <v>5343274</v>
      </c>
      <c r="J46" s="16">
        <v>5262528</v>
      </c>
      <c r="K46" s="16">
        <v>5058148</v>
      </c>
      <c r="L46" s="16">
        <v>5310514</v>
      </c>
      <c r="M46" s="16">
        <v>6599000</v>
      </c>
      <c r="N46" s="16">
        <f>SUM(N142+N238+N334)</f>
        <v>5270687</v>
      </c>
      <c r="O46" s="16">
        <f>SUM(O142+O238+O334)</f>
        <v>72389341</v>
      </c>
    </row>
    <row r="47" spans="1:15" ht="15">
      <c r="A47" s="44" t="s">
        <v>5</v>
      </c>
      <c r="B47" s="45" t="s">
        <v>0</v>
      </c>
      <c r="C47" s="16">
        <v>377716.65</v>
      </c>
      <c r="D47" s="16">
        <v>270296.79</v>
      </c>
      <c r="E47" s="16">
        <v>245239.46</v>
      </c>
      <c r="F47" s="16">
        <v>315144.8</v>
      </c>
      <c r="G47" s="16">
        <v>296122.4</v>
      </c>
      <c r="H47" s="16">
        <v>425699.2</v>
      </c>
      <c r="I47" s="16">
        <v>347365.23</v>
      </c>
      <c r="J47" s="16">
        <v>260876.95</v>
      </c>
      <c r="K47" s="16">
        <v>271107.05</v>
      </c>
      <c r="L47" s="16">
        <v>341177.49</v>
      </c>
      <c r="M47" s="16">
        <v>403768.95</v>
      </c>
      <c r="N47" s="16">
        <f>SUM(N143+N239+N335)</f>
        <v>356722.81</v>
      </c>
      <c r="O47" s="16">
        <f>SUM(O143+O239+O335)</f>
        <v>3911237.7800000003</v>
      </c>
    </row>
    <row r="48" spans="1:15" ht="15">
      <c r="A48" s="44" t="s">
        <v>5</v>
      </c>
      <c r="B48" s="45" t="s">
        <v>8</v>
      </c>
      <c r="C48" s="5">
        <v>230.81680615335569</v>
      </c>
      <c r="D48" s="5">
        <v>161.46761648745522</v>
      </c>
      <c r="E48" s="5">
        <v>151.3823827160494</v>
      </c>
      <c r="F48" s="5">
        <v>188.25854241338112</v>
      </c>
      <c r="G48" s="5">
        <v>189.8220512820513</v>
      </c>
      <c r="H48" s="5">
        <v>280.7478594982079</v>
      </c>
      <c r="I48" s="5">
        <v>244.2757671740627</v>
      </c>
      <c r="J48" s="5">
        <v>187.38582443109746</v>
      </c>
      <c r="K48" s="5">
        <v>182.19559811827955</v>
      </c>
      <c r="L48" s="5">
        <v>232.9194862371995</v>
      </c>
      <c r="M48" s="5">
        <v>265.8123436471363</v>
      </c>
      <c r="N48" s="5">
        <f>SUM(N47/N45/N95)</f>
        <v>233.1521633986928</v>
      </c>
      <c r="O48" s="5">
        <f>SUM(O47/O45/O95)</f>
        <v>211.58309071629043</v>
      </c>
    </row>
    <row r="49" spans="1:15" ht="15" customHeight="1">
      <c r="A49" s="44" t="s">
        <v>5</v>
      </c>
      <c r="B49" s="45" t="s">
        <v>9</v>
      </c>
      <c r="C49" s="10">
        <v>0.0522831735054897</v>
      </c>
      <c r="D49" s="10">
        <v>0.03788796942462027</v>
      </c>
      <c r="E49" s="10">
        <v>0.034819402701959795</v>
      </c>
      <c r="F49" s="10">
        <v>0.04585270265512117</v>
      </c>
      <c r="G49" s="10">
        <v>0.05252641642971554</v>
      </c>
      <c r="H49" s="10">
        <v>0.07557387968658351</v>
      </c>
      <c r="I49" s="10">
        <v>0.06500981046452044</v>
      </c>
      <c r="J49" s="10">
        <v>0.04957255334318411</v>
      </c>
      <c r="K49" s="10">
        <v>0.053598085702514044</v>
      </c>
      <c r="L49" s="10">
        <v>0.06424566247259682</v>
      </c>
      <c r="M49" s="10">
        <v>0.06118638430065162</v>
      </c>
      <c r="N49" s="10">
        <f>SUM(N47/N46)</f>
        <v>0.06768051489303008</v>
      </c>
      <c r="O49" s="10">
        <f>SUM(O47/O46)</f>
        <v>0.05403057585508342</v>
      </c>
    </row>
    <row r="50" spans="2:15" ht="15">
      <c r="B50" s="46"/>
      <c r="C50" s="1"/>
      <c r="D50" s="1"/>
      <c r="E50" s="1"/>
      <c r="F50" s="6"/>
      <c r="G50" s="6"/>
      <c r="H50" s="6"/>
      <c r="I50" s="6"/>
      <c r="J50" s="6"/>
      <c r="K50" s="6"/>
      <c r="L50" s="6"/>
      <c r="M50" s="6"/>
      <c r="N50" s="6"/>
      <c r="O50" s="1"/>
    </row>
    <row r="51" spans="1:15" ht="15">
      <c r="A51" s="44" t="s">
        <v>5</v>
      </c>
      <c r="B51" s="47" t="s">
        <v>15</v>
      </c>
      <c r="C51" s="15">
        <v>301</v>
      </c>
      <c r="D51" s="15">
        <v>302</v>
      </c>
      <c r="E51" s="15">
        <v>302</v>
      </c>
      <c r="F51" s="15">
        <v>297</v>
      </c>
      <c r="G51" s="15">
        <v>298</v>
      </c>
      <c r="H51" s="15">
        <v>296</v>
      </c>
      <c r="I51" s="15">
        <v>299</v>
      </c>
      <c r="J51" s="15">
        <v>312</v>
      </c>
      <c r="K51" s="15">
        <v>319</v>
      </c>
      <c r="L51" s="15">
        <v>320</v>
      </c>
      <c r="M51" s="15">
        <v>299</v>
      </c>
      <c r="N51" s="15">
        <f>SUM(N147+N243+N339)</f>
        <v>290</v>
      </c>
      <c r="O51" s="4">
        <f>SUM(C51:N51)</f>
        <v>3635</v>
      </c>
    </row>
    <row r="52" spans="1:15" ht="15">
      <c r="A52" s="44" t="s">
        <v>5</v>
      </c>
      <c r="B52" s="45" t="s">
        <v>7</v>
      </c>
      <c r="C52" s="16">
        <v>53513620</v>
      </c>
      <c r="D52" s="16">
        <v>49888240</v>
      </c>
      <c r="E52" s="16">
        <v>52683155</v>
      </c>
      <c r="F52" s="16">
        <v>50756610</v>
      </c>
      <c r="G52" s="16">
        <v>45050485</v>
      </c>
      <c r="H52" s="16">
        <v>48095210</v>
      </c>
      <c r="I52" s="16">
        <v>45797990</v>
      </c>
      <c r="J52" s="16">
        <v>47470110</v>
      </c>
      <c r="K52" s="16">
        <v>54027710</v>
      </c>
      <c r="L52" s="16">
        <v>52726113</v>
      </c>
      <c r="M52" s="16">
        <v>49127224.67</v>
      </c>
      <c r="N52" s="16">
        <f>SUM(N148+N244+N340)</f>
        <v>43816535</v>
      </c>
      <c r="O52" s="5">
        <f>SUM(C52:N52)</f>
        <v>592953002.67</v>
      </c>
    </row>
    <row r="53" spans="1:15" ht="15">
      <c r="A53" s="44" t="s">
        <v>5</v>
      </c>
      <c r="B53" s="45" t="s">
        <v>0</v>
      </c>
      <c r="C53" s="16">
        <v>2326962.49</v>
      </c>
      <c r="D53" s="16">
        <v>1932766.47</v>
      </c>
      <c r="E53" s="16">
        <v>2344495.78</v>
      </c>
      <c r="F53" s="16">
        <v>1888236.48</v>
      </c>
      <c r="G53" s="16">
        <v>1816807.31</v>
      </c>
      <c r="H53" s="16">
        <v>2217826.05</v>
      </c>
      <c r="I53" s="16">
        <v>1967451.07</v>
      </c>
      <c r="J53" s="16">
        <v>2306680.52</v>
      </c>
      <c r="K53" s="16">
        <v>2042913.32</v>
      </c>
      <c r="L53" s="16">
        <v>2262870.69</v>
      </c>
      <c r="M53" s="16">
        <v>2186500.45</v>
      </c>
      <c r="N53" s="16">
        <f>SUM(N149+N245+N341)</f>
        <v>2107863.07</v>
      </c>
      <c r="O53" s="5">
        <f>SUM(C53:N53)</f>
        <v>25401373.700000003</v>
      </c>
    </row>
    <row r="54" spans="1:15" ht="15">
      <c r="A54" s="44" t="s">
        <v>5</v>
      </c>
      <c r="B54" s="45" t="s">
        <v>8</v>
      </c>
      <c r="C54" s="5">
        <v>255.10439744133618</v>
      </c>
      <c r="D54" s="5">
        <v>206.44803140354625</v>
      </c>
      <c r="E54" s="5">
        <v>258.7743686534216</v>
      </c>
      <c r="F54" s="5">
        <v>205.08705115672856</v>
      </c>
      <c r="G54" s="5">
        <v>203.2222941834452</v>
      </c>
      <c r="H54" s="5">
        <v>247.06964617843653</v>
      </c>
      <c r="I54" s="5">
        <v>226.73724897780832</v>
      </c>
      <c r="J54" s="5">
        <v>270.83454353778205</v>
      </c>
      <c r="K54" s="5">
        <v>206.58441905147134</v>
      </c>
      <c r="L54" s="5">
        <v>236.5545427713523</v>
      </c>
      <c r="M54" s="5">
        <v>235.8938882295825</v>
      </c>
      <c r="N54" s="5">
        <f>SUM(N53/N51/N95)</f>
        <v>242.28311149425286</v>
      </c>
      <c r="O54" s="5">
        <f>SUM(O53/O51/O95)</f>
        <v>232.48484187029774</v>
      </c>
    </row>
    <row r="55" spans="1:15" ht="15" customHeight="1">
      <c r="A55" s="44" t="s">
        <v>5</v>
      </c>
      <c r="B55" s="45" t="s">
        <v>9</v>
      </c>
      <c r="C55" s="10">
        <v>0.043483555962014905</v>
      </c>
      <c r="D55" s="10">
        <v>0.038741925351545775</v>
      </c>
      <c r="E55" s="10">
        <v>0.04450181049331613</v>
      </c>
      <c r="F55" s="10">
        <v>0.03720178475276422</v>
      </c>
      <c r="G55" s="10">
        <v>0.04032825195999555</v>
      </c>
      <c r="H55" s="10">
        <v>0.04611324183842841</v>
      </c>
      <c r="I55" s="10">
        <v>0.04295933227637283</v>
      </c>
      <c r="J55" s="10">
        <v>0.04859227248472776</v>
      </c>
      <c r="K55" s="10">
        <v>0.037812324823687696</v>
      </c>
      <c r="L55" s="10">
        <v>0.04291745704827511</v>
      </c>
      <c r="M55" s="10">
        <v>0.04450689947757637</v>
      </c>
      <c r="N55" s="10">
        <f>SUM(N53/N52)</f>
        <v>0.04810656684742415</v>
      </c>
      <c r="O55" s="10">
        <f>SUM(O53/O52)</f>
        <v>0.04283876392499997</v>
      </c>
    </row>
    <row r="56" spans="2:15" ht="15" customHeight="1">
      <c r="B56" s="4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 customHeight="1">
      <c r="A57" s="44" t="s">
        <v>5</v>
      </c>
      <c r="B57" s="47" t="s">
        <v>44</v>
      </c>
      <c r="C57" s="15">
        <v>935</v>
      </c>
      <c r="D57" s="15">
        <v>964</v>
      </c>
      <c r="E57" s="15">
        <v>1111</v>
      </c>
      <c r="F57" s="15">
        <v>1124</v>
      </c>
      <c r="G57" s="15">
        <v>1191</v>
      </c>
      <c r="H57" s="15">
        <v>1187</v>
      </c>
      <c r="I57" s="15">
        <v>1276</v>
      </c>
      <c r="J57" s="15">
        <v>1394</v>
      </c>
      <c r="K57" s="15">
        <v>1407</v>
      </c>
      <c r="L57" s="15">
        <v>1396</v>
      </c>
      <c r="M57" s="15">
        <v>1468</v>
      </c>
      <c r="N57" s="15">
        <f>SUM(N153+N249+N345)</f>
        <v>1530</v>
      </c>
      <c r="O57" s="4">
        <f>SUM(C57:N57)</f>
        <v>14983</v>
      </c>
    </row>
    <row r="58" spans="1:15" ht="15" customHeight="1">
      <c r="A58" s="44" t="s">
        <v>5</v>
      </c>
      <c r="B58" s="45" t="s">
        <v>7</v>
      </c>
      <c r="C58" s="16">
        <v>56407334.92999999</v>
      </c>
      <c r="D58" s="16">
        <v>55215713.650000006</v>
      </c>
      <c r="E58" s="16">
        <v>63327837.620000005</v>
      </c>
      <c r="F58" s="16">
        <v>62919882.04000001</v>
      </c>
      <c r="G58" s="16">
        <v>60346379.97</v>
      </c>
      <c r="H58" s="16">
        <v>65405193.309999995</v>
      </c>
      <c r="I58" s="16">
        <v>71791048.29</v>
      </c>
      <c r="J58" s="16">
        <v>93798899.50999999</v>
      </c>
      <c r="K58" s="16">
        <v>78589880.19999999</v>
      </c>
      <c r="L58" s="16">
        <v>80194750.83000001</v>
      </c>
      <c r="M58" s="16">
        <v>85017438.87</v>
      </c>
      <c r="N58" s="16">
        <f>SUM(N154+N250+N346)</f>
        <v>80782337.69</v>
      </c>
      <c r="O58" s="5">
        <f>SUM(C58:N58)</f>
        <v>853796696.9100001</v>
      </c>
    </row>
    <row r="59" spans="1:15" ht="15" customHeight="1">
      <c r="A59" s="44" t="s">
        <v>5</v>
      </c>
      <c r="B59" s="45" t="s">
        <v>0</v>
      </c>
      <c r="C59" s="16">
        <v>3557971.95</v>
      </c>
      <c r="D59" s="16">
        <v>3561735.4</v>
      </c>
      <c r="E59" s="16">
        <v>3683014.78</v>
      </c>
      <c r="F59" s="16">
        <v>4018937.47</v>
      </c>
      <c r="G59" s="16">
        <v>3839848.12</v>
      </c>
      <c r="H59" s="16">
        <v>4344674.46</v>
      </c>
      <c r="I59" s="16">
        <v>4728730.95</v>
      </c>
      <c r="J59" s="16">
        <v>4931705.01</v>
      </c>
      <c r="K59" s="16">
        <v>4465682.26</v>
      </c>
      <c r="L59" s="16">
        <v>4984786.63</v>
      </c>
      <c r="M59" s="16">
        <v>5300644.22</v>
      </c>
      <c r="N59" s="16">
        <f>SUM(N155+N251+N347)</f>
        <v>4984305.9399999995</v>
      </c>
      <c r="O59" s="5">
        <f>SUM(C59:N59)</f>
        <v>52402037.19</v>
      </c>
    </row>
    <row r="60" spans="1:15" ht="15" customHeight="1">
      <c r="A60" s="44" t="s">
        <v>5</v>
      </c>
      <c r="B60" s="45" t="s">
        <v>8</v>
      </c>
      <c r="C60" s="5">
        <v>125.57002102210392</v>
      </c>
      <c r="D60" s="5">
        <v>119.18536340516664</v>
      </c>
      <c r="E60" s="5">
        <v>110.50149354935495</v>
      </c>
      <c r="F60" s="5">
        <v>115.34087561703593</v>
      </c>
      <c r="G60" s="5">
        <v>107.46846123705569</v>
      </c>
      <c r="H60" s="5">
        <v>120.69524095261389</v>
      </c>
      <c r="I60" s="5">
        <v>127.69798702423898</v>
      </c>
      <c r="J60" s="5">
        <v>129.6001544700537</v>
      </c>
      <c r="K60" s="5">
        <v>102.38398468487057</v>
      </c>
      <c r="L60" s="5">
        <v>119.44904690065158</v>
      </c>
      <c r="M60" s="5">
        <v>116.4771956579063</v>
      </c>
      <c r="N60" s="5">
        <f>SUM(N59/N57/N95)</f>
        <v>108.5905433551198</v>
      </c>
      <c r="O60" s="5">
        <f>SUM(O59/O57/O95)</f>
        <v>116.35665957884665</v>
      </c>
    </row>
    <row r="61" spans="1:15" ht="15" customHeight="1">
      <c r="A61" s="44" t="s">
        <v>5</v>
      </c>
      <c r="B61" s="45" t="s">
        <v>9</v>
      </c>
      <c r="C61" s="10">
        <v>0.06307640583295326</v>
      </c>
      <c r="D61" s="10">
        <v>0.06450582931114573</v>
      </c>
      <c r="E61" s="10">
        <v>0.05815791156647423</v>
      </c>
      <c r="F61" s="10">
        <v>0.06387388754869318</v>
      </c>
      <c r="G61" s="10">
        <v>0.06363013194675313</v>
      </c>
      <c r="H61" s="10">
        <v>0.06642705632575097</v>
      </c>
      <c r="I61" s="10">
        <v>0.06586797466584256</v>
      </c>
      <c r="J61" s="10">
        <v>0.05257742932766739</v>
      </c>
      <c r="K61" s="10">
        <v>0.056822611876178944</v>
      </c>
      <c r="L61" s="10">
        <v>0.06215851509492119</v>
      </c>
      <c r="M61" s="10">
        <v>0.06234772877721245</v>
      </c>
      <c r="N61" s="10">
        <f>SUM(N59/N58)</f>
        <v>0.06170044198432505</v>
      </c>
      <c r="O61" s="10">
        <f>SUM(O59/O58)</f>
        <v>0.06137531028129964</v>
      </c>
    </row>
    <row r="62" spans="2:15" ht="15" customHeight="1">
      <c r="B62" s="4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 customHeight="1">
      <c r="A63" s="44" t="s">
        <v>5</v>
      </c>
      <c r="B63" s="47" t="s">
        <v>16</v>
      </c>
      <c r="C63" s="11">
        <v>174</v>
      </c>
      <c r="D63" s="11">
        <v>174</v>
      </c>
      <c r="E63" s="11">
        <v>175</v>
      </c>
      <c r="F63" s="11">
        <v>175</v>
      </c>
      <c r="G63" s="11">
        <v>173</v>
      </c>
      <c r="H63" s="11">
        <v>180</v>
      </c>
      <c r="I63" s="11">
        <v>180</v>
      </c>
      <c r="J63" s="11">
        <v>179</v>
      </c>
      <c r="K63" s="11">
        <v>210</v>
      </c>
      <c r="L63" s="11">
        <v>209</v>
      </c>
      <c r="M63" s="11">
        <v>217</v>
      </c>
      <c r="N63" s="11">
        <f>SUM(N67+N73)</f>
        <v>202</v>
      </c>
      <c r="O63" s="4">
        <f>SUM(C63:N63)</f>
        <v>2248</v>
      </c>
    </row>
    <row r="64" spans="1:15" ht="15" customHeight="1">
      <c r="A64" s="44" t="s">
        <v>5</v>
      </c>
      <c r="B64" s="45" t="s">
        <v>0</v>
      </c>
      <c r="C64" s="12">
        <v>2697319.03</v>
      </c>
      <c r="D64" s="12">
        <v>2506447.65</v>
      </c>
      <c r="E64" s="12">
        <v>2291696.8</v>
      </c>
      <c r="F64" s="12">
        <v>2382647.85</v>
      </c>
      <c r="G64" s="12">
        <v>2172390.42</v>
      </c>
      <c r="H64" s="12">
        <v>2449412.96</v>
      </c>
      <c r="I64" s="12">
        <v>2533867.75</v>
      </c>
      <c r="J64" s="12">
        <v>2491066.45</v>
      </c>
      <c r="K64" s="12">
        <v>2671937.78</v>
      </c>
      <c r="L64" s="12">
        <v>2522165.91</v>
      </c>
      <c r="M64" s="12">
        <v>2498851.76</v>
      </c>
      <c r="N64" s="12">
        <f>SUM(N69+N75)</f>
        <v>2304081.75</v>
      </c>
      <c r="O64" s="5">
        <f>SUM(C64:N64)</f>
        <v>29521886.11</v>
      </c>
    </row>
    <row r="65" spans="1:16" ht="15" customHeight="1">
      <c r="A65" s="44" t="s">
        <v>5</v>
      </c>
      <c r="B65" s="45" t="s">
        <v>8</v>
      </c>
      <c r="C65" s="13">
        <v>511.5382648955293</v>
      </c>
      <c r="D65" s="13">
        <v>464.673275862069</v>
      </c>
      <c r="E65" s="13">
        <v>436.51367619047613</v>
      </c>
      <c r="F65" s="13">
        <v>439.1977603686636</v>
      </c>
      <c r="G65" s="13">
        <v>418.57233526011555</v>
      </c>
      <c r="H65" s="13">
        <v>448.71762708084435</v>
      </c>
      <c r="I65" s="13">
        <v>485.06681024168466</v>
      </c>
      <c r="J65" s="13">
        <v>509.80428704546347</v>
      </c>
      <c r="K65" s="13">
        <v>410.4359109062981</v>
      </c>
      <c r="L65" s="13">
        <v>403.6908436036711</v>
      </c>
      <c r="M65" s="13">
        <v>371.4659967295971</v>
      </c>
      <c r="N65" s="13">
        <f>SUM(N64/N63/N95)</f>
        <v>380.21150990099005</v>
      </c>
      <c r="O65" s="13">
        <f>SUM(O64/O63/O95)</f>
        <v>436.9076478743281</v>
      </c>
      <c r="P65" s="20"/>
    </row>
    <row r="66" spans="1:15" ht="15">
      <c r="A66" s="44"/>
      <c r="B66" s="46"/>
      <c r="C66" s="1"/>
      <c r="D66" s="1"/>
      <c r="E66" s="1"/>
      <c r="F66" s="1"/>
      <c r="G66" s="1"/>
      <c r="H66" s="1"/>
      <c r="I66" s="1"/>
      <c r="J66" s="1"/>
      <c r="K66" s="1"/>
      <c r="L66" s="1"/>
      <c r="N66" s="1"/>
      <c r="O66" s="1"/>
    </row>
    <row r="67" spans="1:15" ht="15">
      <c r="A67" s="44" t="s">
        <v>5</v>
      </c>
      <c r="B67" s="47" t="s">
        <v>17</v>
      </c>
      <c r="C67" s="15">
        <v>83</v>
      </c>
      <c r="D67" s="15">
        <v>84</v>
      </c>
      <c r="E67" s="15">
        <v>85</v>
      </c>
      <c r="F67" s="15">
        <v>85</v>
      </c>
      <c r="G67" s="15">
        <v>81</v>
      </c>
      <c r="H67" s="15">
        <v>80</v>
      </c>
      <c r="I67" s="15">
        <v>80</v>
      </c>
      <c r="J67" s="15">
        <v>77</v>
      </c>
      <c r="K67" s="15">
        <v>84</v>
      </c>
      <c r="L67" s="15">
        <v>83</v>
      </c>
      <c r="M67" s="15">
        <v>86</v>
      </c>
      <c r="N67" s="15">
        <f>SUM(N163+N259+N355)</f>
        <v>77</v>
      </c>
      <c r="O67" s="4">
        <f>SUM(C67:N67)</f>
        <v>985</v>
      </c>
    </row>
    <row r="68" spans="1:15" ht="15">
      <c r="A68" s="44" t="s">
        <v>5</v>
      </c>
      <c r="B68" s="47" t="s">
        <v>18</v>
      </c>
      <c r="C68" s="16">
        <v>4842891.18</v>
      </c>
      <c r="D68" s="16">
        <v>4321456.25</v>
      </c>
      <c r="E68" s="16">
        <v>3873804.85</v>
      </c>
      <c r="F68" s="16">
        <v>4136691.6</v>
      </c>
      <c r="G68" s="16">
        <v>3468234.12</v>
      </c>
      <c r="H68" s="16">
        <v>3796916.16</v>
      </c>
      <c r="I68" s="16">
        <v>3816043.25</v>
      </c>
      <c r="J68" s="16">
        <v>3685805.85</v>
      </c>
      <c r="K68" s="16">
        <v>3950029.02</v>
      </c>
      <c r="L68" s="16">
        <v>3728911.06</v>
      </c>
      <c r="M68" s="16">
        <v>3816216.56</v>
      </c>
      <c r="N68" s="16">
        <f>SUM(N164+N260+N356)</f>
        <v>3567223.4</v>
      </c>
      <c r="O68" s="5">
        <f>SUM(C68:N68)</f>
        <v>47004223.300000004</v>
      </c>
    </row>
    <row r="69" spans="1:15" ht="15">
      <c r="A69" s="44" t="s">
        <v>5</v>
      </c>
      <c r="B69" s="45" t="s">
        <v>0</v>
      </c>
      <c r="C69" s="16">
        <v>908773.93</v>
      </c>
      <c r="D69" s="16">
        <v>822356</v>
      </c>
      <c r="E69" s="16">
        <v>764325.85</v>
      </c>
      <c r="F69" s="16">
        <v>805902.85</v>
      </c>
      <c r="G69" s="16">
        <v>721800.87</v>
      </c>
      <c r="H69" s="16">
        <v>773503.16</v>
      </c>
      <c r="I69" s="16">
        <v>779278.5</v>
      </c>
      <c r="J69" s="16">
        <v>753708.1</v>
      </c>
      <c r="K69" s="16">
        <v>755994.52</v>
      </c>
      <c r="L69" s="16">
        <v>790213.81</v>
      </c>
      <c r="M69" s="16">
        <v>725933.86</v>
      </c>
      <c r="N69" s="16">
        <f>SUM(N165+N261+N357)</f>
        <v>683878.4</v>
      </c>
      <c r="O69" s="5">
        <f>SUM(C69:N69)</f>
        <v>9285669.85</v>
      </c>
    </row>
    <row r="70" spans="1:22" ht="15">
      <c r="A70" s="44" t="s">
        <v>5</v>
      </c>
      <c r="B70" s="45" t="s">
        <v>8</v>
      </c>
      <c r="C70" s="5">
        <v>361.30404642962094</v>
      </c>
      <c r="D70" s="5">
        <v>315.80491551459295</v>
      </c>
      <c r="E70" s="5">
        <v>299.73562745098036</v>
      </c>
      <c r="F70" s="5">
        <v>305.8454838709677</v>
      </c>
      <c r="G70" s="5">
        <v>297.03739506172843</v>
      </c>
      <c r="H70" s="5">
        <v>318.82746738351256</v>
      </c>
      <c r="I70" s="5">
        <v>335.6547738693468</v>
      </c>
      <c r="J70" s="5">
        <v>358.5780152038141</v>
      </c>
      <c r="K70" s="5">
        <v>290.3204761904762</v>
      </c>
      <c r="L70" s="5">
        <v>318.48432079921105</v>
      </c>
      <c r="M70" s="5">
        <v>272.2932708177044</v>
      </c>
      <c r="N70" s="5">
        <f>SUM(N69/N67/N95)</f>
        <v>296.05125541125545</v>
      </c>
      <c r="O70" s="5">
        <f>SUM(O69/O67/O95)</f>
        <v>313.63091218781057</v>
      </c>
      <c r="S70" s="23"/>
      <c r="T70" s="23"/>
      <c r="U70" s="23"/>
      <c r="V70" s="23"/>
    </row>
    <row r="71" spans="1:15" ht="15">
      <c r="A71" s="44" t="s">
        <v>5</v>
      </c>
      <c r="B71" s="45" t="s">
        <v>9</v>
      </c>
      <c r="C71" s="10">
        <v>0.18765111505148463</v>
      </c>
      <c r="D71" s="10">
        <v>0.1902960373600913</v>
      </c>
      <c r="E71" s="10">
        <v>0.19730623497980285</v>
      </c>
      <c r="F71" s="10">
        <v>0.19481820931490276</v>
      </c>
      <c r="G71" s="10">
        <v>0.20811768900999106</v>
      </c>
      <c r="H71" s="10">
        <v>0.20371878846015923</v>
      </c>
      <c r="I71" s="10">
        <v>0.20421112889640336</v>
      </c>
      <c r="J71" s="10">
        <v>0.20448936560236888</v>
      </c>
      <c r="K71" s="10">
        <v>0.19138961161353696</v>
      </c>
      <c r="L71" s="10">
        <v>0.21191543517264796</v>
      </c>
      <c r="M71" s="10">
        <v>0.1902234447617407</v>
      </c>
      <c r="N71" s="10">
        <f>SUM(N69/N68)</f>
        <v>0.19171168253718004</v>
      </c>
      <c r="O71" s="10">
        <f>SUM(O69/O68)</f>
        <v>0.19754969230605282</v>
      </c>
    </row>
    <row r="72" spans="2:15" ht="15">
      <c r="B72" s="46"/>
      <c r="C72" s="1"/>
      <c r="D72" s="1"/>
      <c r="E72" s="1"/>
      <c r="F72" s="6"/>
      <c r="G72" s="6"/>
      <c r="H72" s="6"/>
      <c r="I72" s="6"/>
      <c r="J72" s="6"/>
      <c r="K72" s="6"/>
      <c r="L72" s="6"/>
      <c r="M72" s="6"/>
      <c r="N72" s="6"/>
      <c r="O72" s="1"/>
    </row>
    <row r="73" spans="1:15" ht="15">
      <c r="A73" s="44" t="s">
        <v>5</v>
      </c>
      <c r="B73" s="47" t="s">
        <v>19</v>
      </c>
      <c r="C73" s="15">
        <v>91</v>
      </c>
      <c r="D73" s="15">
        <v>90</v>
      </c>
      <c r="E73" s="15">
        <v>90</v>
      </c>
      <c r="F73" s="15">
        <v>90</v>
      </c>
      <c r="G73" s="15">
        <v>92</v>
      </c>
      <c r="H73" s="15">
        <v>100</v>
      </c>
      <c r="I73" s="15">
        <v>100</v>
      </c>
      <c r="J73" s="15">
        <v>102</v>
      </c>
      <c r="K73" s="15">
        <v>126</v>
      </c>
      <c r="L73" s="15">
        <v>126</v>
      </c>
      <c r="M73" s="15">
        <v>131</v>
      </c>
      <c r="N73" s="15">
        <f>SUM(N169+N265+N361)</f>
        <v>125</v>
      </c>
      <c r="O73" s="4">
        <f>SUM(C73:N73)</f>
        <v>1263</v>
      </c>
    </row>
    <row r="74" spans="1:15" ht="15">
      <c r="A74" s="44" t="s">
        <v>5</v>
      </c>
      <c r="B74" s="47" t="s">
        <v>30</v>
      </c>
      <c r="C74" s="16">
        <v>3065120.8</v>
      </c>
      <c r="D74" s="16">
        <v>2751636.05</v>
      </c>
      <c r="E74" s="16">
        <v>2503477.5</v>
      </c>
      <c r="F74" s="16">
        <v>2630582</v>
      </c>
      <c r="G74" s="16">
        <v>2257173.25</v>
      </c>
      <c r="H74" s="16">
        <v>2681428.7</v>
      </c>
      <c r="I74" s="16">
        <v>2682103.25</v>
      </c>
      <c r="J74" s="16">
        <v>2797927.35</v>
      </c>
      <c r="K74" s="16">
        <v>2954342</v>
      </c>
      <c r="L74" s="16">
        <v>2709041.05</v>
      </c>
      <c r="M74" s="16">
        <v>2725125.35</v>
      </c>
      <c r="N74" s="16">
        <f>SUM(N170+N266+N362)</f>
        <v>2485095.1</v>
      </c>
      <c r="O74" s="5">
        <f>SUM(C74:N74)</f>
        <v>32243052.400000006</v>
      </c>
    </row>
    <row r="75" spans="1:15" ht="15">
      <c r="A75" s="44" t="s">
        <v>5</v>
      </c>
      <c r="B75" s="45" t="s">
        <v>0</v>
      </c>
      <c r="C75" s="16">
        <v>1788545.1</v>
      </c>
      <c r="D75" s="16">
        <v>1684091.65</v>
      </c>
      <c r="E75" s="16">
        <v>1527370.95</v>
      </c>
      <c r="F75" s="16">
        <v>1576745</v>
      </c>
      <c r="G75" s="16">
        <v>1450589.55</v>
      </c>
      <c r="H75" s="16">
        <v>1675909.8</v>
      </c>
      <c r="I75" s="16">
        <v>1754589.25</v>
      </c>
      <c r="J75" s="16">
        <v>1737358.35</v>
      </c>
      <c r="K75" s="16">
        <v>1915943.26</v>
      </c>
      <c r="L75" s="16">
        <v>1731952.1</v>
      </c>
      <c r="M75" s="16">
        <v>1772917.9</v>
      </c>
      <c r="N75" s="16">
        <f>SUM(N171+N267+N363)</f>
        <v>1620203.35</v>
      </c>
      <c r="O75" s="5">
        <f>SUM(C75:N75)</f>
        <v>20236216.26</v>
      </c>
    </row>
    <row r="76" spans="1:18" ht="15">
      <c r="A76" s="44" t="s">
        <v>5</v>
      </c>
      <c r="B76" s="45" t="s">
        <v>8</v>
      </c>
      <c r="C76" s="5">
        <v>648.5650795402589</v>
      </c>
      <c r="D76" s="5">
        <v>603.6170788530466</v>
      </c>
      <c r="E76" s="5">
        <v>565.6929444444445</v>
      </c>
      <c r="F76" s="5">
        <v>565.1415770609319</v>
      </c>
      <c r="G76" s="5">
        <v>525.5759239130435</v>
      </c>
      <c r="H76" s="5">
        <v>552.6297548387098</v>
      </c>
      <c r="I76" s="5">
        <v>604.596439339555</v>
      </c>
      <c r="J76" s="5">
        <v>623.9652961808262</v>
      </c>
      <c r="K76" s="5">
        <v>490.51286738351257</v>
      </c>
      <c r="L76" s="5">
        <v>459.81894989549795</v>
      </c>
      <c r="M76" s="5">
        <v>436.57175572519077</v>
      </c>
      <c r="N76" s="5">
        <f>N75/N73/N95</f>
        <v>432.0542266666667</v>
      </c>
      <c r="O76" s="5">
        <f>O75/O73/O95</f>
        <v>533.0498368301634</v>
      </c>
      <c r="Q76" s="23"/>
      <c r="R76" s="23"/>
    </row>
    <row r="77" spans="1:16" ht="15">
      <c r="A77" s="44" t="s">
        <v>5</v>
      </c>
      <c r="B77" s="45" t="s">
        <v>9</v>
      </c>
      <c r="C77" s="14">
        <v>0.17709148689996168</v>
      </c>
      <c r="D77" s="14">
        <v>0.18372707756899756</v>
      </c>
      <c r="E77" s="18">
        <v>0.17506278766236166</v>
      </c>
      <c r="F77" s="14">
        <v>0.15829282265293385</v>
      </c>
      <c r="G77" s="14">
        <v>0.1725792426434258</v>
      </c>
      <c r="H77" s="14">
        <v>0.16649135589545974</v>
      </c>
      <c r="I77" s="14">
        <v>0.1777398949872642</v>
      </c>
      <c r="J77" s="14">
        <v>0.1828822860607871</v>
      </c>
      <c r="K77" s="14">
        <v>0.20482141200984855</v>
      </c>
      <c r="L77" s="14">
        <v>0.1996081048679569</v>
      </c>
      <c r="M77" s="14">
        <v>0.20086510882884706</v>
      </c>
      <c r="N77" s="14">
        <f>N87</f>
        <v>0.17973772915169323</v>
      </c>
      <c r="O77" s="17">
        <f>O87</f>
        <v>0.18197147798575045</v>
      </c>
      <c r="P77" s="20"/>
    </row>
    <row r="78" spans="2:15" ht="15">
      <c r="B78" s="46"/>
      <c r="C78" s="1"/>
      <c r="D78" s="1"/>
      <c r="E78" s="1"/>
      <c r="F78" s="6"/>
      <c r="G78" s="6"/>
      <c r="H78" s="6"/>
      <c r="I78" s="6"/>
      <c r="J78" s="6"/>
      <c r="K78" s="6"/>
      <c r="L78" s="6"/>
      <c r="M78" s="6"/>
      <c r="N78" s="6"/>
      <c r="O78" s="1"/>
    </row>
    <row r="79" spans="1:15" ht="15">
      <c r="A79" s="44" t="s">
        <v>5</v>
      </c>
      <c r="B79" s="42" t="s">
        <v>40</v>
      </c>
      <c r="C79" s="29">
        <v>58</v>
      </c>
      <c r="D79" s="29">
        <v>59</v>
      </c>
      <c r="E79" s="29">
        <v>59</v>
      </c>
      <c r="F79" s="29">
        <v>59</v>
      </c>
      <c r="G79" s="29">
        <v>60</v>
      </c>
      <c r="H79" s="29">
        <v>65</v>
      </c>
      <c r="I79" s="30">
        <v>66</v>
      </c>
      <c r="J79" s="30">
        <v>65</v>
      </c>
      <c r="K79" s="30">
        <v>86</v>
      </c>
      <c r="L79" s="30">
        <v>86</v>
      </c>
      <c r="M79" s="30">
        <v>86</v>
      </c>
      <c r="N79" s="30">
        <f>SUM(N175,N271,N367)</f>
        <v>86</v>
      </c>
      <c r="O79" s="31">
        <f>SUM(C79:N79)</f>
        <v>835</v>
      </c>
    </row>
    <row r="80" spans="1:59" s="24" customFormat="1" ht="15">
      <c r="A80" s="44" t="s">
        <v>5</v>
      </c>
      <c r="B80" s="42" t="s">
        <v>0</v>
      </c>
      <c r="C80" s="32">
        <v>1245738.3</v>
      </c>
      <c r="D80" s="32">
        <v>1178541.6</v>
      </c>
      <c r="E80" s="32">
        <v>1089105.2</v>
      </c>
      <c r="F80" s="32">
        <v>1160342.75</v>
      </c>
      <c r="G80" s="32">
        <v>1061048.3</v>
      </c>
      <c r="H80" s="32">
        <v>1229475.1</v>
      </c>
      <c r="I80" s="32">
        <v>1277872.5</v>
      </c>
      <c r="J80" s="33">
        <v>1225667</v>
      </c>
      <c r="K80" s="33">
        <v>1310830.76</v>
      </c>
      <c r="L80" s="33">
        <v>1191205.55</v>
      </c>
      <c r="M80" s="33">
        <v>1225535.3</v>
      </c>
      <c r="N80" s="33">
        <f>SUM(N176,N272,N368)</f>
        <v>1173538</v>
      </c>
      <c r="O80" s="34">
        <f>SUM(C80:N80)</f>
        <v>14368900.360000001</v>
      </c>
      <c r="P80"/>
      <c r="Q80"/>
      <c r="R80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1:15" ht="15">
      <c r="A81" s="44" t="s">
        <v>5</v>
      </c>
      <c r="B81" s="42" t="s">
        <v>8</v>
      </c>
      <c r="C81" s="32">
        <v>708.7513209320734</v>
      </c>
      <c r="D81" s="32">
        <v>644.3639147074905</v>
      </c>
      <c r="E81" s="32">
        <v>615.3136723163842</v>
      </c>
      <c r="F81" s="32">
        <v>634.4137506834336</v>
      </c>
      <c r="G81" s="32">
        <v>589.4712777777778</v>
      </c>
      <c r="H81" s="32">
        <v>623.7204808381583</v>
      </c>
      <c r="I81" s="32">
        <v>667.165698622985</v>
      </c>
      <c r="J81" s="32">
        <v>690.7650218838061</v>
      </c>
      <c r="K81" s="32">
        <v>491.6844561140285</v>
      </c>
      <c r="L81" s="32">
        <v>463.35066498386163</v>
      </c>
      <c r="M81" s="32">
        <v>459.69066016504127</v>
      </c>
      <c r="N81" s="32">
        <f>(N80/N79)/N95</f>
        <v>454.8596899224806</v>
      </c>
      <c r="O81" s="32">
        <f>(O80/O79)/O95</f>
        <v>572.5045084236533</v>
      </c>
    </row>
    <row r="82" spans="2:15" ht="15">
      <c r="B82" s="45"/>
      <c r="C82" s="17"/>
      <c r="D82" s="1"/>
      <c r="E82" s="1"/>
      <c r="F82" s="6"/>
      <c r="G82" s="6"/>
      <c r="H82" s="6"/>
      <c r="I82" s="6"/>
      <c r="J82" s="6"/>
      <c r="K82" s="6"/>
      <c r="L82" s="6"/>
      <c r="M82" s="6"/>
      <c r="N82" s="6"/>
      <c r="O82" s="1"/>
    </row>
    <row r="83" spans="1:15" ht="15">
      <c r="A83" s="44" t="s">
        <v>5</v>
      </c>
      <c r="B83" s="45" t="s">
        <v>41</v>
      </c>
      <c r="C83" s="29">
        <v>33</v>
      </c>
      <c r="D83" s="29">
        <v>31</v>
      </c>
      <c r="E83" s="29">
        <v>31</v>
      </c>
      <c r="F83" s="29">
        <v>31</v>
      </c>
      <c r="G83" s="29">
        <v>32</v>
      </c>
      <c r="H83" s="29">
        <v>35</v>
      </c>
      <c r="I83" s="30">
        <v>34</v>
      </c>
      <c r="J83" s="30">
        <v>37</v>
      </c>
      <c r="K83" s="30">
        <v>40</v>
      </c>
      <c r="L83" s="30">
        <v>40</v>
      </c>
      <c r="M83" s="30">
        <v>45</v>
      </c>
      <c r="N83" s="30">
        <f>SUM(N179,N275,N371)</f>
        <v>39</v>
      </c>
      <c r="O83" s="31">
        <f>SUM(C83:N83)</f>
        <v>428</v>
      </c>
    </row>
    <row r="84" spans="1:15" ht="15">
      <c r="A84" s="44" t="s">
        <v>5</v>
      </c>
      <c r="B84" s="42" t="s">
        <v>42</v>
      </c>
      <c r="C84" s="32">
        <v>3065120.8</v>
      </c>
      <c r="D84" s="32">
        <v>2751636.05</v>
      </c>
      <c r="E84" s="32">
        <v>2503477.5</v>
      </c>
      <c r="F84" s="32">
        <v>2630582</v>
      </c>
      <c r="G84" s="32">
        <v>2257173.25</v>
      </c>
      <c r="H84" s="32">
        <v>2681428.7</v>
      </c>
      <c r="I84" s="33">
        <v>2682103.25</v>
      </c>
      <c r="J84" s="33">
        <v>2797927.35</v>
      </c>
      <c r="K84" s="33">
        <v>2954342</v>
      </c>
      <c r="L84" s="33">
        <v>2709041.05</v>
      </c>
      <c r="M84" s="33">
        <v>2725125.35</v>
      </c>
      <c r="N84" s="33">
        <f>SUM(N180,N276,N372)</f>
        <v>2485095.1</v>
      </c>
      <c r="O84" s="34">
        <f>SUM(C84:N84)</f>
        <v>32243052.400000006</v>
      </c>
    </row>
    <row r="85" spans="1:16" ht="15">
      <c r="A85" s="44" t="s">
        <v>5</v>
      </c>
      <c r="B85" s="42" t="s">
        <v>0</v>
      </c>
      <c r="C85" s="32">
        <v>542806.8</v>
      </c>
      <c r="D85" s="32">
        <v>505550.05</v>
      </c>
      <c r="E85" s="32">
        <v>438265.75</v>
      </c>
      <c r="F85" s="32">
        <v>416402.25</v>
      </c>
      <c r="G85" s="32">
        <v>389541.25</v>
      </c>
      <c r="H85" s="32">
        <v>446434.7</v>
      </c>
      <c r="I85" s="33">
        <v>476716.75</v>
      </c>
      <c r="J85" s="33">
        <v>511691.35</v>
      </c>
      <c r="K85" s="33">
        <v>605112.5</v>
      </c>
      <c r="L85" s="33">
        <v>540746.55</v>
      </c>
      <c r="M85" s="33">
        <v>547382.6</v>
      </c>
      <c r="N85" s="33">
        <f>SUM(N181,N277,N373)</f>
        <v>446665.35</v>
      </c>
      <c r="O85" s="34">
        <f>SUM(C85:N85)</f>
        <v>5867315.899999999</v>
      </c>
      <c r="P85" s="20"/>
    </row>
    <row r="86" spans="1:18" ht="15">
      <c r="A86" s="44" t="s">
        <v>5</v>
      </c>
      <c r="B86" s="45" t="s">
        <v>8</v>
      </c>
      <c r="C86" s="16">
        <v>542.7832007304031</v>
      </c>
      <c r="D86" s="16">
        <v>526.0666493236212</v>
      </c>
      <c r="E86" s="16">
        <v>471.2534946236559</v>
      </c>
      <c r="F86" s="16">
        <v>433.30098855359</v>
      </c>
      <c r="G86" s="16">
        <v>405.7721354166667</v>
      </c>
      <c r="H86" s="16">
        <v>420.6041208397337</v>
      </c>
      <c r="I86" s="16">
        <v>483.1384654364258</v>
      </c>
      <c r="J86" s="16">
        <v>506.61442670261846</v>
      </c>
      <c r="K86" s="16">
        <v>487.99395161290323</v>
      </c>
      <c r="L86" s="16">
        <v>452.225762455516</v>
      </c>
      <c r="M86" s="16">
        <v>392.3889605734767</v>
      </c>
      <c r="N86" s="16">
        <f>(N85/N83)/N95</f>
        <v>381.76525641025637</v>
      </c>
      <c r="O86" s="16">
        <f>(O85/O83)/O95</f>
        <v>456.07635369800414</v>
      </c>
      <c r="P86" s="27"/>
      <c r="Q86" s="27"/>
      <c r="R86" s="27"/>
    </row>
    <row r="87" spans="1:15" ht="15">
      <c r="A87" s="44" t="s">
        <v>5</v>
      </c>
      <c r="B87" s="45" t="s">
        <v>9</v>
      </c>
      <c r="C87" s="17">
        <v>0.17709148689996168</v>
      </c>
      <c r="D87" s="17">
        <v>0.18372707756899756</v>
      </c>
      <c r="E87" s="17">
        <v>0.17506278766236166</v>
      </c>
      <c r="F87" s="17">
        <v>0.15829282265293385</v>
      </c>
      <c r="G87" s="17">
        <v>0.1725792426434258</v>
      </c>
      <c r="H87" s="17">
        <v>0.16649135589545974</v>
      </c>
      <c r="I87" s="17">
        <v>0.1777398949872642</v>
      </c>
      <c r="J87" s="17">
        <v>0.1828822860607871</v>
      </c>
      <c r="K87" s="17">
        <v>0.20482141200984855</v>
      </c>
      <c r="L87" s="17">
        <v>0.1996081048679569</v>
      </c>
      <c r="M87" s="17">
        <v>0.20086510882884706</v>
      </c>
      <c r="N87" s="17">
        <f>N85/N84</f>
        <v>0.17973772915169323</v>
      </c>
      <c r="O87" s="17">
        <f>O$85/O$84</f>
        <v>0.18197147798575045</v>
      </c>
    </row>
    <row r="88" spans="2:15" ht="15">
      <c r="B88" s="46"/>
      <c r="C88" s="1"/>
      <c r="D88" s="1"/>
      <c r="E88" s="1"/>
      <c r="F88" s="6"/>
      <c r="G88" s="6"/>
      <c r="H88" s="6"/>
      <c r="I88" s="6"/>
      <c r="J88" s="6"/>
      <c r="K88" s="6"/>
      <c r="L88" s="6"/>
      <c r="M88" s="6"/>
      <c r="N88" s="6"/>
      <c r="O88" s="1"/>
    </row>
    <row r="89" spans="1:15" ht="15">
      <c r="A89" s="44" t="s">
        <v>5</v>
      </c>
      <c r="B89" s="46" t="s">
        <v>20</v>
      </c>
      <c r="C89" s="11">
        <v>15914</v>
      </c>
      <c r="D89" s="11">
        <v>15840</v>
      </c>
      <c r="E89" s="11">
        <v>15883</v>
      </c>
      <c r="F89" s="11">
        <v>15838</v>
      </c>
      <c r="G89" s="11">
        <v>15886</v>
      </c>
      <c r="H89" s="11">
        <v>15834</v>
      </c>
      <c r="I89" s="11">
        <v>15797</v>
      </c>
      <c r="J89" s="11">
        <v>16304</v>
      </c>
      <c r="K89" s="11">
        <v>16692</v>
      </c>
      <c r="L89" s="11">
        <v>16597</v>
      </c>
      <c r="M89" s="11">
        <v>16537</v>
      </c>
      <c r="N89" s="11">
        <f>SUM(N3+N63)</f>
        <v>16619</v>
      </c>
      <c r="O89" s="4">
        <f>SUM(C89:N89)</f>
        <v>193741</v>
      </c>
    </row>
    <row r="90" spans="1:16" ht="15">
      <c r="A90" s="44" t="s">
        <v>5</v>
      </c>
      <c r="B90" s="47" t="s">
        <v>21</v>
      </c>
      <c r="C90" s="16">
        <v>67305791.86</v>
      </c>
      <c r="D90" s="16">
        <v>62562128.97999999</v>
      </c>
      <c r="E90" s="16">
        <v>61013515.52</v>
      </c>
      <c r="F90" s="16">
        <v>62946701.27000001</v>
      </c>
      <c r="G90" s="16">
        <v>53293154.11000001</v>
      </c>
      <c r="H90" s="16">
        <v>59725209.53</v>
      </c>
      <c r="I90" s="16">
        <v>60082445.82</v>
      </c>
      <c r="J90" s="16">
        <v>62081968.1</v>
      </c>
      <c r="K90" s="16">
        <v>64014470.46</v>
      </c>
      <c r="L90" s="16">
        <v>62251141.26</v>
      </c>
      <c r="M90" s="16">
        <v>66212148.980000004</v>
      </c>
      <c r="N90" s="16">
        <f>SUM(N186+N282+N378)</f>
        <v>62347195.92</v>
      </c>
      <c r="O90" s="5">
        <f>SUM(C90:N90)</f>
        <v>743835871.81</v>
      </c>
      <c r="P90" s="5"/>
    </row>
    <row r="91" spans="1:22" ht="15">
      <c r="A91" s="44" t="s">
        <v>5</v>
      </c>
      <c r="B91" s="47" t="s">
        <v>8</v>
      </c>
      <c r="C91" s="5">
        <v>139.5623078043768</v>
      </c>
      <c r="D91" s="5">
        <v>127.4073985418703</v>
      </c>
      <c r="E91" s="5">
        <v>128.0478405003253</v>
      </c>
      <c r="F91" s="5">
        <v>128.206765415151</v>
      </c>
      <c r="G91" s="5">
        <v>111.82415147509339</v>
      </c>
      <c r="H91" s="5">
        <v>124.38003236898231</v>
      </c>
      <c r="I91" s="5">
        <v>131.05787028269336</v>
      </c>
      <c r="J91" s="5">
        <v>139.48981915220324</v>
      </c>
      <c r="K91" s="5">
        <v>123.71093446348647</v>
      </c>
      <c r="L91" s="5">
        <v>125.4698149676323</v>
      </c>
      <c r="M91" s="5">
        <v>129.15739091421582</v>
      </c>
      <c r="N91" s="5">
        <f>SUM(N90/N89/N95)</f>
        <v>125.05204067633433</v>
      </c>
      <c r="O91" s="5">
        <f>SUM(O90/O89/O95)</f>
        <v>127.73133017259245</v>
      </c>
      <c r="P91" s="66"/>
      <c r="V91" s="38"/>
    </row>
    <row r="92" spans="2:22" ht="15">
      <c r="B92" s="4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V92" s="38"/>
    </row>
    <row r="93" spans="1:22" ht="15">
      <c r="A93" s="44" t="s">
        <v>5</v>
      </c>
      <c r="B93" s="47" t="s">
        <v>22</v>
      </c>
      <c r="C93" s="5">
        <v>1385933.21</v>
      </c>
      <c r="D93" s="5">
        <v>4973143.25</v>
      </c>
      <c r="E93" s="5">
        <v>6894914.629999999</v>
      </c>
      <c r="F93" s="5">
        <v>8513392.57</v>
      </c>
      <c r="G93" s="5">
        <v>8043461.079999999</v>
      </c>
      <c r="H93" s="5">
        <v>8942857.19</v>
      </c>
      <c r="I93" s="5">
        <v>8781534.59</v>
      </c>
      <c r="J93" s="5">
        <v>9230380.75</v>
      </c>
      <c r="K93" s="5">
        <v>10204491.7</v>
      </c>
      <c r="L93" s="5">
        <v>10282645.79</v>
      </c>
      <c r="M93" s="5">
        <v>11242480.639999999</v>
      </c>
      <c r="N93" s="5">
        <f>+N189+N285+N381</f>
        <v>10582927.55</v>
      </c>
      <c r="O93" s="5">
        <f>SUM(C93:N93)</f>
        <v>99078162.94999999</v>
      </c>
      <c r="V93" s="39"/>
    </row>
    <row r="94" spans="1:16" ht="15">
      <c r="A94" s="44" t="s">
        <v>5</v>
      </c>
      <c r="B94" s="47" t="s">
        <v>23</v>
      </c>
      <c r="C94" s="4">
        <v>46</v>
      </c>
      <c r="D94" s="4">
        <v>45</v>
      </c>
      <c r="E94" s="4">
        <v>45</v>
      </c>
      <c r="F94" s="4">
        <v>45</v>
      </c>
      <c r="G94" s="4">
        <v>45</v>
      </c>
      <c r="H94" s="52">
        <v>46</v>
      </c>
      <c r="I94" s="52">
        <v>48</v>
      </c>
      <c r="J94" s="52">
        <v>47</v>
      </c>
      <c r="K94" s="52">
        <v>47</v>
      </c>
      <c r="L94" s="4">
        <v>47</v>
      </c>
      <c r="M94" s="4">
        <v>47</v>
      </c>
      <c r="N94" s="4">
        <f>+N190+N286+N382</f>
        <v>47</v>
      </c>
      <c r="O94" s="50">
        <f>AVERAGE(C94:C94)</f>
        <v>46</v>
      </c>
      <c r="P94" s="66"/>
    </row>
    <row r="95" spans="1:15" ht="15">
      <c r="A95" s="44" t="s">
        <v>5</v>
      </c>
      <c r="B95" s="47" t="s">
        <v>24</v>
      </c>
      <c r="C95" s="5">
        <v>30.304347826086957</v>
      </c>
      <c r="D95" s="5">
        <v>31</v>
      </c>
      <c r="E95" s="7">
        <v>30</v>
      </c>
      <c r="F95" s="7">
        <v>31</v>
      </c>
      <c r="G95" s="7">
        <v>30</v>
      </c>
      <c r="H95" s="7">
        <v>30.32608695652174</v>
      </c>
      <c r="I95" s="7">
        <v>29.020833333333332</v>
      </c>
      <c r="J95" s="35">
        <v>27.29787234042553</v>
      </c>
      <c r="K95" s="7">
        <v>31</v>
      </c>
      <c r="L95" s="58">
        <v>29.893617021276597</v>
      </c>
      <c r="M95" s="58">
        <v>31</v>
      </c>
      <c r="N95" s="58">
        <v>30</v>
      </c>
      <c r="O95" s="58">
        <v>30.05786618444846</v>
      </c>
    </row>
    <row r="96" spans="2:15" ht="15">
      <c r="B96" s="48"/>
      <c r="C96" s="25"/>
      <c r="D96" s="25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5"/>
    </row>
    <row r="97" spans="2:15" ht="15">
      <c r="B97" s="48"/>
      <c r="C97" s="1"/>
      <c r="D97" s="1"/>
      <c r="E97" s="1"/>
      <c r="F97" s="6"/>
      <c r="G97" s="6"/>
      <c r="H97" s="6"/>
      <c r="I97" s="6"/>
      <c r="J97" s="6"/>
      <c r="K97" s="6"/>
      <c r="L97" s="6"/>
      <c r="M97" s="6"/>
      <c r="N97" s="6"/>
      <c r="O97" s="1"/>
    </row>
    <row r="98" spans="2:15" ht="15" thickBot="1">
      <c r="B98" s="44"/>
      <c r="C98" s="2" t="s">
        <v>35</v>
      </c>
      <c r="D98" s="2" t="s">
        <v>36</v>
      </c>
      <c r="E98" s="2" t="s">
        <v>37</v>
      </c>
      <c r="F98" s="3" t="s">
        <v>1</v>
      </c>
      <c r="G98" s="3" t="s">
        <v>2</v>
      </c>
      <c r="H98" s="3" t="s">
        <v>3</v>
      </c>
      <c r="I98" s="3" t="s">
        <v>4</v>
      </c>
      <c r="J98" s="3" t="s">
        <v>31</v>
      </c>
      <c r="K98" s="3" t="s">
        <v>32</v>
      </c>
      <c r="L98" s="3" t="s">
        <v>33</v>
      </c>
      <c r="M98" s="3" t="s">
        <v>34</v>
      </c>
      <c r="N98" s="3" t="s">
        <v>46</v>
      </c>
      <c r="O98" s="3" t="s">
        <v>28</v>
      </c>
    </row>
    <row r="99" spans="1:15" ht="15" thickTop="1">
      <c r="A99" s="44" t="s">
        <v>25</v>
      </c>
      <c r="B99" s="45" t="s">
        <v>6</v>
      </c>
      <c r="C99" s="8">
        <v>4831</v>
      </c>
      <c r="D99" s="8">
        <v>4821</v>
      </c>
      <c r="E99" s="8">
        <v>4820</v>
      </c>
      <c r="F99" s="8">
        <v>4784</v>
      </c>
      <c r="G99" s="8">
        <v>4790</v>
      </c>
      <c r="H99" s="8">
        <v>4795</v>
      </c>
      <c r="I99" s="8">
        <v>4782</v>
      </c>
      <c r="J99" s="8">
        <v>4786</v>
      </c>
      <c r="K99" s="8">
        <v>4753</v>
      </c>
      <c r="L99" s="8">
        <v>4772</v>
      </c>
      <c r="M99" s="8">
        <v>4768</v>
      </c>
      <c r="N99" s="8">
        <f aca="true" t="shared" si="0" ref="N99:O101">SUM(N105+N111+N117+N123+N129+N135+N141+N147+N153)</f>
        <v>4795</v>
      </c>
      <c r="O99" s="8">
        <f t="shared" si="0"/>
        <v>57497</v>
      </c>
    </row>
    <row r="100" spans="1:15" ht="15">
      <c r="A100" s="44" t="s">
        <v>25</v>
      </c>
      <c r="B100" s="45" t="s">
        <v>7</v>
      </c>
      <c r="C100" s="9">
        <v>253820807.28</v>
      </c>
      <c r="D100" s="9">
        <v>232479133.06</v>
      </c>
      <c r="E100" s="9">
        <v>233063574.59000003</v>
      </c>
      <c r="F100" s="9">
        <v>230506399.16000003</v>
      </c>
      <c r="G100" s="9">
        <v>179976636.14000002</v>
      </c>
      <c r="H100" s="9">
        <v>198517004.94</v>
      </c>
      <c r="I100" s="9">
        <v>201846127.44000003</v>
      </c>
      <c r="J100" s="9">
        <v>202872428.27</v>
      </c>
      <c r="K100" s="9">
        <v>202757475.79</v>
      </c>
      <c r="L100" s="9">
        <v>213669488.49</v>
      </c>
      <c r="M100" s="9">
        <v>221428760.65</v>
      </c>
      <c r="N100" s="9">
        <f t="shared" si="0"/>
        <v>217794327.82</v>
      </c>
      <c r="O100" s="9">
        <f t="shared" si="0"/>
        <v>2588732163.63</v>
      </c>
    </row>
    <row r="101" spans="1:15" ht="15">
      <c r="A101" s="44" t="s">
        <v>25</v>
      </c>
      <c r="B101" s="45" t="s">
        <v>0</v>
      </c>
      <c r="C101" s="9">
        <v>14509473.229999999</v>
      </c>
      <c r="D101" s="9">
        <v>12992694.040000001</v>
      </c>
      <c r="E101" s="9">
        <v>12849934.84</v>
      </c>
      <c r="F101" s="9">
        <v>13025341.32</v>
      </c>
      <c r="G101" s="9">
        <v>9709452.079999998</v>
      </c>
      <c r="H101" s="9">
        <v>11164499.940000001</v>
      </c>
      <c r="I101" s="9">
        <v>11230427.160000002</v>
      </c>
      <c r="J101" s="9">
        <v>11682476.540000001</v>
      </c>
      <c r="K101" s="9">
        <v>11473598.649999999</v>
      </c>
      <c r="L101" s="9">
        <v>11577416.969999999</v>
      </c>
      <c r="M101" s="9">
        <v>12591619.790000003</v>
      </c>
      <c r="N101" s="9">
        <f t="shared" si="0"/>
        <v>12700335.250000002</v>
      </c>
      <c r="O101" s="9">
        <f t="shared" si="0"/>
        <v>145507269.80999997</v>
      </c>
    </row>
    <row r="102" spans="1:15" ht="15">
      <c r="A102" s="44" t="s">
        <v>25</v>
      </c>
      <c r="B102" s="45" t="s">
        <v>8</v>
      </c>
      <c r="C102" s="5">
        <v>97.04895937447634</v>
      </c>
      <c r="D102" s="5">
        <v>86.93614656308758</v>
      </c>
      <c r="E102" s="5">
        <v>88.86538616874137</v>
      </c>
      <c r="F102" s="5">
        <v>87.82865816161399</v>
      </c>
      <c r="G102" s="5">
        <v>67.56751621433541</v>
      </c>
      <c r="H102" s="5">
        <v>75.10847953177033</v>
      </c>
      <c r="I102" s="5">
        <v>75.75739102278708</v>
      </c>
      <c r="J102" s="5">
        <v>87.17745612202258</v>
      </c>
      <c r="K102" s="5">
        <v>77.86999484196738</v>
      </c>
      <c r="L102" s="5">
        <v>81.29835948899444</v>
      </c>
      <c r="M102" s="5">
        <v>85.1890275898463</v>
      </c>
      <c r="N102" s="5">
        <f>SUM(N101/N99/N191)</f>
        <v>88.2887400069517</v>
      </c>
      <c r="O102" s="5">
        <f>SUM(O101/O99/O191)</f>
        <v>83.24407590323625</v>
      </c>
    </row>
    <row r="103" spans="1:15" ht="15">
      <c r="A103" s="44" t="s">
        <v>25</v>
      </c>
      <c r="B103" s="45" t="s">
        <v>9</v>
      </c>
      <c r="C103" s="10">
        <v>0.05716423876153704</v>
      </c>
      <c r="D103" s="10">
        <v>0.055887570935868665</v>
      </c>
      <c r="E103" s="10">
        <v>0.05513489125276356</v>
      </c>
      <c r="F103" s="10">
        <v>0.05650750420581078</v>
      </c>
      <c r="G103" s="10">
        <v>0.05394840290518165</v>
      </c>
      <c r="H103" s="10">
        <v>0.05623951430948886</v>
      </c>
      <c r="I103" s="10">
        <v>0.055638556470885545</v>
      </c>
      <c r="J103" s="10">
        <v>0.05758533399349842</v>
      </c>
      <c r="K103" s="10">
        <v>0.05658779586447129</v>
      </c>
      <c r="L103" s="10">
        <v>0.05418376321213422</v>
      </c>
      <c r="M103" s="10">
        <v>0.05686533110259723</v>
      </c>
      <c r="N103" s="10">
        <f>SUM(N101/N100)</f>
        <v>0.05831343440907433</v>
      </c>
      <c r="O103" s="10">
        <f>SUM(O101/O100)</f>
        <v>0.056207927515361494</v>
      </c>
    </row>
    <row r="104" spans="2:15" ht="15">
      <c r="B104" s="46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  <c r="O104" s="1"/>
    </row>
    <row r="105" spans="1:15" ht="15">
      <c r="A105" s="44" t="s">
        <v>25</v>
      </c>
      <c r="B105" s="47" t="s">
        <v>38</v>
      </c>
      <c r="C105" s="60">
        <v>679</v>
      </c>
      <c r="D105" s="60">
        <v>733</v>
      </c>
      <c r="E105" s="60">
        <v>734</v>
      </c>
      <c r="F105" s="57">
        <v>753</v>
      </c>
      <c r="G105" s="57">
        <v>778</v>
      </c>
      <c r="H105" s="57">
        <v>840</v>
      </c>
      <c r="I105" s="57">
        <v>841</v>
      </c>
      <c r="J105" s="57">
        <v>886</v>
      </c>
      <c r="K105" s="57">
        <v>884</v>
      </c>
      <c r="L105" s="57">
        <v>916</v>
      </c>
      <c r="M105" s="57">
        <v>968</v>
      </c>
      <c r="N105" s="57">
        <v>1009</v>
      </c>
      <c r="O105" s="51">
        <f>SUM(C105:N105)</f>
        <v>10021</v>
      </c>
    </row>
    <row r="106" spans="1:15" ht="15">
      <c r="A106" s="44" t="s">
        <v>25</v>
      </c>
      <c r="B106" s="42" t="s">
        <v>7</v>
      </c>
      <c r="C106" s="61">
        <v>26351046.36</v>
      </c>
      <c r="D106" s="61">
        <v>25804909.73</v>
      </c>
      <c r="E106" s="61">
        <v>26527677.9</v>
      </c>
      <c r="F106" s="58">
        <v>27868281.92</v>
      </c>
      <c r="G106" s="58">
        <v>23882337.08</v>
      </c>
      <c r="H106" s="58">
        <v>27867899.64</v>
      </c>
      <c r="I106" s="58">
        <v>29661164.84</v>
      </c>
      <c r="J106" s="58">
        <v>30022409.43</v>
      </c>
      <c r="K106" s="58">
        <v>31306669.82</v>
      </c>
      <c r="L106" s="58">
        <v>33447694.39</v>
      </c>
      <c r="M106" s="58">
        <v>35858179.84</v>
      </c>
      <c r="N106" s="58">
        <v>36590916.77</v>
      </c>
      <c r="O106" s="34">
        <f>SUM(C106:N106)</f>
        <v>355189187.72</v>
      </c>
    </row>
    <row r="107" spans="1:15" ht="15">
      <c r="A107" s="44" t="s">
        <v>25</v>
      </c>
      <c r="B107" s="42" t="s">
        <v>0</v>
      </c>
      <c r="C107" s="61">
        <v>2056211.07</v>
      </c>
      <c r="D107" s="61">
        <v>1997004.75</v>
      </c>
      <c r="E107" s="61">
        <v>2059764.32</v>
      </c>
      <c r="F107" s="58">
        <v>2114500.51</v>
      </c>
      <c r="G107" s="58">
        <v>1860342.63</v>
      </c>
      <c r="H107" s="58">
        <v>2111694.51</v>
      </c>
      <c r="I107" s="58">
        <v>2261499.1</v>
      </c>
      <c r="J107" s="58">
        <v>2321839.48</v>
      </c>
      <c r="K107" s="58">
        <v>2368539.58</v>
      </c>
      <c r="L107" s="58">
        <v>2540240.88</v>
      </c>
      <c r="M107" s="58">
        <v>2812796.05</v>
      </c>
      <c r="N107" s="58">
        <v>2880917.15</v>
      </c>
      <c r="O107" s="34">
        <f>SUM(C107:N107)</f>
        <v>27385350.03</v>
      </c>
    </row>
    <row r="108" spans="1:15" ht="15">
      <c r="A108" s="44" t="s">
        <v>25</v>
      </c>
      <c r="B108" s="45" t="s">
        <v>8</v>
      </c>
      <c r="C108" s="61">
        <v>97.85301095548675</v>
      </c>
      <c r="D108" s="61">
        <v>87.88473132948995</v>
      </c>
      <c r="E108" s="61">
        <v>93.54061398728429</v>
      </c>
      <c r="F108" s="58">
        <v>90.58392280341002</v>
      </c>
      <c r="G108" s="58">
        <v>79.70619665809768</v>
      </c>
      <c r="H108" s="58">
        <v>81.09425921658986</v>
      </c>
      <c r="I108" s="58">
        <v>86.74385715929577</v>
      </c>
      <c r="J108" s="58">
        <v>93.59236859077717</v>
      </c>
      <c r="K108" s="58">
        <v>86.43043278353525</v>
      </c>
      <c r="L108" s="58">
        <v>92.9287229962339</v>
      </c>
      <c r="M108" s="58">
        <v>93.7348723673687</v>
      </c>
      <c r="N108" s="58">
        <v>95.17400561612158</v>
      </c>
      <c r="O108" s="37">
        <f>SUM(O107/O105/O191)</f>
        <v>89.89200431318548</v>
      </c>
    </row>
    <row r="109" spans="1:15" ht="15">
      <c r="A109" s="44" t="s">
        <v>25</v>
      </c>
      <c r="B109" s="45" t="s">
        <v>9</v>
      </c>
      <c r="C109" s="62">
        <v>0.0780314770771782</v>
      </c>
      <c r="D109" s="62">
        <v>0.0773885578711536</v>
      </c>
      <c r="E109" s="62">
        <v>0.077645858328218</v>
      </c>
      <c r="F109" s="59">
        <v>0.07587480692458849</v>
      </c>
      <c r="G109" s="59">
        <v>0.07789617170917178</v>
      </c>
      <c r="H109" s="59">
        <v>0.07577515841807445</v>
      </c>
      <c r="I109" s="59">
        <v>0.07624444664257495</v>
      </c>
      <c r="J109" s="59">
        <v>0.07733688015325957</v>
      </c>
      <c r="K109" s="59">
        <v>0.0756560692535518</v>
      </c>
      <c r="L109" s="59">
        <v>0.07594666617019398</v>
      </c>
      <c r="M109" s="59">
        <v>0.07844224281742015</v>
      </c>
      <c r="N109" s="59">
        <v>0.07873312297990834</v>
      </c>
      <c r="O109" s="10">
        <f>SUM(O107/O106)</f>
        <v>0.07710074229958883</v>
      </c>
    </row>
    <row r="110" spans="2:15" ht="15">
      <c r="B110" s="4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1"/>
    </row>
    <row r="111" spans="1:15" ht="15">
      <c r="A111" s="44" t="s">
        <v>25</v>
      </c>
      <c r="B111" s="47" t="s">
        <v>10</v>
      </c>
      <c r="C111" s="60">
        <v>1529</v>
      </c>
      <c r="D111" s="60">
        <v>1502</v>
      </c>
      <c r="E111" s="60">
        <v>1487</v>
      </c>
      <c r="F111" s="57">
        <v>1436</v>
      </c>
      <c r="G111" s="57">
        <v>1400</v>
      </c>
      <c r="H111" s="57">
        <v>1334</v>
      </c>
      <c r="I111" s="57">
        <v>1310</v>
      </c>
      <c r="J111" s="57">
        <v>1260</v>
      </c>
      <c r="K111" s="57">
        <v>1238</v>
      </c>
      <c r="L111" s="57">
        <v>1234</v>
      </c>
      <c r="M111" s="57">
        <v>1195</v>
      </c>
      <c r="N111" s="57">
        <v>1149</v>
      </c>
      <c r="O111" s="4">
        <f>SUM(C111:N111)</f>
        <v>16074</v>
      </c>
    </row>
    <row r="112" spans="1:15" ht="15">
      <c r="A112" s="44" t="s">
        <v>25</v>
      </c>
      <c r="B112" s="45" t="s">
        <v>7</v>
      </c>
      <c r="C112" s="61">
        <v>52384010.7</v>
      </c>
      <c r="D112" s="61">
        <v>46582683.8</v>
      </c>
      <c r="E112" s="61">
        <v>46804891.75</v>
      </c>
      <c r="F112" s="58">
        <v>44458022.45</v>
      </c>
      <c r="G112" s="58">
        <v>32975265.75</v>
      </c>
      <c r="H112" s="58">
        <v>36153107.1</v>
      </c>
      <c r="I112" s="58">
        <v>35859985.59</v>
      </c>
      <c r="J112" s="58">
        <v>35255654.6</v>
      </c>
      <c r="K112" s="58">
        <v>34413100.15</v>
      </c>
      <c r="L112" s="58">
        <v>34912175.75</v>
      </c>
      <c r="M112" s="58">
        <v>33641422.8</v>
      </c>
      <c r="N112" s="58">
        <v>33215160.55</v>
      </c>
      <c r="O112" s="5">
        <f>SUM(C112:N112)</f>
        <v>466655480.99</v>
      </c>
    </row>
    <row r="113" spans="1:15" ht="15">
      <c r="A113" s="44" t="s">
        <v>25</v>
      </c>
      <c r="B113" s="45" t="s">
        <v>0</v>
      </c>
      <c r="C113" s="61">
        <v>3510717.53</v>
      </c>
      <c r="D113" s="61">
        <v>2929629.56</v>
      </c>
      <c r="E113" s="61">
        <v>3109373.89</v>
      </c>
      <c r="F113" s="58">
        <v>2942554.69</v>
      </c>
      <c r="G113" s="58">
        <v>2107444.82</v>
      </c>
      <c r="H113" s="58">
        <v>2267167.74</v>
      </c>
      <c r="I113" s="58">
        <v>2199070.28</v>
      </c>
      <c r="J113" s="58">
        <v>2291756.02</v>
      </c>
      <c r="K113" s="58">
        <v>2249461.85</v>
      </c>
      <c r="L113" s="58">
        <v>2192304.95</v>
      </c>
      <c r="M113" s="58">
        <v>2168217.36</v>
      </c>
      <c r="N113" s="58">
        <v>2125211.82</v>
      </c>
      <c r="O113" s="5">
        <f>SUM(C113:N113)</f>
        <v>30092910.51</v>
      </c>
    </row>
    <row r="114" spans="1:15" ht="15">
      <c r="A114" s="44" t="s">
        <v>25</v>
      </c>
      <c r="B114" s="45" t="s">
        <v>8</v>
      </c>
      <c r="C114" s="61">
        <v>74.19329812958539</v>
      </c>
      <c r="D114" s="61">
        <v>62.918894377389286</v>
      </c>
      <c r="E114" s="61">
        <v>69.7012752746021</v>
      </c>
      <c r="F114" s="58">
        <v>66.10105782190674</v>
      </c>
      <c r="G114" s="58">
        <v>50.177257619047616</v>
      </c>
      <c r="H114" s="58">
        <v>54.823420709000345</v>
      </c>
      <c r="I114" s="58">
        <v>54.15095493720758</v>
      </c>
      <c r="J114" s="58">
        <v>64.95907086167801</v>
      </c>
      <c r="K114" s="58">
        <v>58.61331622283599</v>
      </c>
      <c r="L114" s="58">
        <v>59.532805161803005</v>
      </c>
      <c r="M114" s="58">
        <v>58.5292849237414</v>
      </c>
      <c r="N114" s="58">
        <v>61.65395474325501</v>
      </c>
      <c r="O114" s="5">
        <f>SUM(O113/O111/O191)</f>
        <v>61.582038291078675</v>
      </c>
    </row>
    <row r="115" spans="1:15" ht="15">
      <c r="A115" s="44" t="s">
        <v>25</v>
      </c>
      <c r="B115" s="45" t="s">
        <v>9</v>
      </c>
      <c r="C115" s="62">
        <v>0.06701887623889019</v>
      </c>
      <c r="D115" s="62">
        <v>0.06289095691820144</v>
      </c>
      <c r="E115" s="62">
        <v>0.0664326691878312</v>
      </c>
      <c r="F115" s="59">
        <v>0.06618725997786705</v>
      </c>
      <c r="G115" s="59">
        <v>0.06390986613959282</v>
      </c>
      <c r="H115" s="59">
        <v>0.06271017685226839</v>
      </c>
      <c r="I115" s="59">
        <v>0.06132379151354812</v>
      </c>
      <c r="J115" s="59">
        <v>0.06500392762527235</v>
      </c>
      <c r="K115" s="59">
        <v>0.06536644011132488</v>
      </c>
      <c r="L115" s="59">
        <v>0.06279485316809566</v>
      </c>
      <c r="M115" s="59">
        <v>0.06445082221671077</v>
      </c>
      <c r="N115" s="59">
        <v>0.06398318673790064</v>
      </c>
      <c r="O115" s="10">
        <f>SUM(O113/O112)</f>
        <v>0.06448635392893813</v>
      </c>
    </row>
    <row r="116" spans="2:15" ht="15">
      <c r="B116" s="4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1"/>
    </row>
    <row r="117" spans="1:15" ht="15">
      <c r="A117" s="44" t="s">
        <v>25</v>
      </c>
      <c r="B117" s="47" t="s">
        <v>11</v>
      </c>
      <c r="C117" s="60">
        <v>10</v>
      </c>
      <c r="D117" s="60">
        <v>10</v>
      </c>
      <c r="E117" s="60">
        <v>10</v>
      </c>
      <c r="F117" s="57">
        <v>10</v>
      </c>
      <c r="G117" s="57">
        <v>10</v>
      </c>
      <c r="H117" s="57">
        <v>10</v>
      </c>
      <c r="I117" s="57">
        <v>10</v>
      </c>
      <c r="J117" s="57">
        <v>10</v>
      </c>
      <c r="K117" s="57">
        <v>10</v>
      </c>
      <c r="L117" s="57">
        <v>10</v>
      </c>
      <c r="M117" s="57">
        <v>10</v>
      </c>
      <c r="N117" s="57">
        <v>10</v>
      </c>
      <c r="O117" s="4">
        <f>SUM(C117:N117)</f>
        <v>120</v>
      </c>
    </row>
    <row r="118" spans="1:15" ht="15">
      <c r="A118" s="44" t="s">
        <v>25</v>
      </c>
      <c r="B118" s="45" t="s">
        <v>7</v>
      </c>
      <c r="C118" s="61">
        <v>588324.2</v>
      </c>
      <c r="D118" s="61">
        <v>490068.9</v>
      </c>
      <c r="E118" s="61">
        <v>515549.2</v>
      </c>
      <c r="F118" s="58">
        <v>630177.8</v>
      </c>
      <c r="G118" s="58">
        <v>518478.1</v>
      </c>
      <c r="H118" s="58">
        <v>494896.4</v>
      </c>
      <c r="I118" s="58">
        <v>480529.3</v>
      </c>
      <c r="J118" s="58">
        <v>406530.6</v>
      </c>
      <c r="K118" s="58">
        <v>324519.2</v>
      </c>
      <c r="L118" s="58">
        <v>414784.4</v>
      </c>
      <c r="M118" s="58">
        <v>383043.6</v>
      </c>
      <c r="N118" s="58">
        <v>416106.1</v>
      </c>
      <c r="O118" s="5">
        <f>SUM(C118:N118)</f>
        <v>5663007.8</v>
      </c>
    </row>
    <row r="119" spans="1:17" ht="15">
      <c r="A119" s="44" t="s">
        <v>25</v>
      </c>
      <c r="B119" s="45" t="s">
        <v>0</v>
      </c>
      <c r="C119" s="61">
        <v>26076.4</v>
      </c>
      <c r="D119" s="61">
        <v>37941.1</v>
      </c>
      <c r="E119" s="61">
        <v>23592.1</v>
      </c>
      <c r="F119" s="58">
        <v>35315.9</v>
      </c>
      <c r="G119" s="58">
        <v>30102.2</v>
      </c>
      <c r="H119" s="58">
        <v>33721.9</v>
      </c>
      <c r="I119" s="58">
        <v>36618.9</v>
      </c>
      <c r="J119" s="58">
        <v>22754.7</v>
      </c>
      <c r="K119" s="58">
        <v>29608.6</v>
      </c>
      <c r="L119" s="58">
        <v>24149.1</v>
      </c>
      <c r="M119" s="58">
        <v>32427.4</v>
      </c>
      <c r="N119" s="58">
        <v>17018.4</v>
      </c>
      <c r="O119" s="5">
        <f>SUM(C119:N119)</f>
        <v>349326.7</v>
      </c>
      <c r="Q119" t="s">
        <v>29</v>
      </c>
    </row>
    <row r="120" spans="1:15" ht="15">
      <c r="A120" s="44" t="s">
        <v>25</v>
      </c>
      <c r="B120" s="45" t="s">
        <v>8</v>
      </c>
      <c r="C120" s="61">
        <v>84.26047619047618</v>
      </c>
      <c r="D120" s="61">
        <v>122.39064516129032</v>
      </c>
      <c r="E120" s="61">
        <v>78.64033333333333</v>
      </c>
      <c r="F120" s="58">
        <v>113.92225806451614</v>
      </c>
      <c r="G120" s="58">
        <v>100.34066666666668</v>
      </c>
      <c r="H120" s="58">
        <v>108.78032258064518</v>
      </c>
      <c r="I120" s="58">
        <v>118.12548387096774</v>
      </c>
      <c r="J120" s="58">
        <v>81.26678571428572</v>
      </c>
      <c r="K120" s="58">
        <v>95.51161290322581</v>
      </c>
      <c r="L120" s="58">
        <v>80.92291005291004</v>
      </c>
      <c r="M120" s="58">
        <v>104.60451612903225</v>
      </c>
      <c r="N120" s="58">
        <v>56.728</v>
      </c>
      <c r="O120" s="5">
        <f>SUM(O119/O117/O191)</f>
        <v>95.75564036613052</v>
      </c>
    </row>
    <row r="121" spans="1:15" ht="15">
      <c r="A121" s="44" t="s">
        <v>25</v>
      </c>
      <c r="B121" s="45" t="s">
        <v>9</v>
      </c>
      <c r="C121" s="62">
        <v>0.04432318099442451</v>
      </c>
      <c r="D121" s="62">
        <v>0.07741993013635429</v>
      </c>
      <c r="E121" s="62">
        <v>0.04576110291704458</v>
      </c>
      <c r="F121" s="59">
        <v>0.05604116806399718</v>
      </c>
      <c r="G121" s="59">
        <v>0.058058768538150396</v>
      </c>
      <c r="H121" s="59">
        <v>0.06813931158117134</v>
      </c>
      <c r="I121" s="59">
        <v>0.07620534273352324</v>
      </c>
      <c r="J121" s="59">
        <v>0.05597290831243701</v>
      </c>
      <c r="K121" s="59">
        <v>0.09123836124334093</v>
      </c>
      <c r="L121" s="59">
        <v>0.058220849192978326</v>
      </c>
      <c r="M121" s="59">
        <v>0.08465720351416914</v>
      </c>
      <c r="N121" s="59">
        <v>0.040899184126356236</v>
      </c>
      <c r="O121" s="10">
        <f>SUM(O119/O118)</f>
        <v>0.061685717614586376</v>
      </c>
    </row>
    <row r="122" spans="2:15" ht="15">
      <c r="B122" s="4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1"/>
    </row>
    <row r="123" spans="1:15" ht="15">
      <c r="A123" s="44" t="s">
        <v>25</v>
      </c>
      <c r="B123" s="47" t="s">
        <v>12</v>
      </c>
      <c r="C123" s="60">
        <v>1168</v>
      </c>
      <c r="D123" s="60">
        <v>1156</v>
      </c>
      <c r="E123" s="60">
        <v>1155</v>
      </c>
      <c r="F123" s="57">
        <v>1167</v>
      </c>
      <c r="G123" s="57">
        <v>1151</v>
      </c>
      <c r="H123" s="57">
        <v>1151</v>
      </c>
      <c r="I123" s="57">
        <v>1141</v>
      </c>
      <c r="J123" s="57">
        <v>1103</v>
      </c>
      <c r="K123" s="57">
        <v>1095</v>
      </c>
      <c r="L123" s="57">
        <v>1089</v>
      </c>
      <c r="M123" s="57">
        <v>1091</v>
      </c>
      <c r="N123" s="57">
        <v>1106</v>
      </c>
      <c r="O123" s="4">
        <f>SUM(C123:N123)</f>
        <v>13573</v>
      </c>
    </row>
    <row r="124" spans="1:15" ht="15">
      <c r="A124" s="44" t="s">
        <v>25</v>
      </c>
      <c r="B124" s="45" t="s">
        <v>7</v>
      </c>
      <c r="C124" s="61">
        <v>67623906.5</v>
      </c>
      <c r="D124" s="61">
        <v>62616646</v>
      </c>
      <c r="E124" s="61">
        <v>59745918.75</v>
      </c>
      <c r="F124" s="58">
        <v>59040982.25</v>
      </c>
      <c r="G124" s="58">
        <v>45263941.5</v>
      </c>
      <c r="H124" s="58">
        <v>51148301</v>
      </c>
      <c r="I124" s="58">
        <v>51832736</v>
      </c>
      <c r="J124" s="58">
        <v>50712032.96</v>
      </c>
      <c r="K124" s="58">
        <v>50832057</v>
      </c>
      <c r="L124" s="58">
        <v>51911394.25</v>
      </c>
      <c r="M124" s="58">
        <v>54106375.75</v>
      </c>
      <c r="N124" s="58">
        <v>54677888.66</v>
      </c>
      <c r="O124" s="5">
        <f>SUM(C124:N124)</f>
        <v>659512180.62</v>
      </c>
    </row>
    <row r="125" spans="1:15" ht="15">
      <c r="A125" s="44" t="s">
        <v>25</v>
      </c>
      <c r="B125" s="45" t="s">
        <v>0</v>
      </c>
      <c r="C125" s="61">
        <v>3549548.44</v>
      </c>
      <c r="D125" s="61">
        <v>3193212.78</v>
      </c>
      <c r="E125" s="61">
        <v>3177974.14</v>
      </c>
      <c r="F125" s="58">
        <v>3131435.57</v>
      </c>
      <c r="G125" s="58">
        <v>2109924.21</v>
      </c>
      <c r="H125" s="58">
        <v>2529850.79</v>
      </c>
      <c r="I125" s="58">
        <v>2665719.93</v>
      </c>
      <c r="J125" s="58">
        <v>2579653.76</v>
      </c>
      <c r="K125" s="58">
        <v>2532690.86</v>
      </c>
      <c r="L125" s="58">
        <v>2607704.13</v>
      </c>
      <c r="M125" s="58">
        <v>2657776.65</v>
      </c>
      <c r="N125" s="58">
        <v>2840065.44</v>
      </c>
      <c r="O125" s="5">
        <f>SUM(C125:N125)</f>
        <v>33575556.699999996</v>
      </c>
    </row>
    <row r="126" spans="1:15" ht="15">
      <c r="A126" s="44" t="s">
        <v>25</v>
      </c>
      <c r="B126" s="45" t="s">
        <v>8</v>
      </c>
      <c r="C126" s="61">
        <v>98.19888110381139</v>
      </c>
      <c r="D126" s="61">
        <v>89.10628362540461</v>
      </c>
      <c r="E126" s="61">
        <v>91.7164253968254</v>
      </c>
      <c r="F126" s="58">
        <v>86.5587409127346</v>
      </c>
      <c r="G126" s="58">
        <v>61.10408948740226</v>
      </c>
      <c r="H126" s="58">
        <v>70.90190269331016</v>
      </c>
      <c r="I126" s="58">
        <v>75.36456221198158</v>
      </c>
      <c r="J126" s="58">
        <v>83.52719077839657</v>
      </c>
      <c r="K126" s="58">
        <v>74.61160288702312</v>
      </c>
      <c r="L126" s="58">
        <v>80.24185816801977</v>
      </c>
      <c r="M126" s="58">
        <v>78.58362112297094</v>
      </c>
      <c r="N126" s="58">
        <v>85.5957034358047</v>
      </c>
      <c r="O126" s="5">
        <f>SUM(O125/O123/O191)</f>
        <v>81.36941673213866</v>
      </c>
    </row>
    <row r="127" spans="1:15" ht="15">
      <c r="A127" s="44" t="s">
        <v>25</v>
      </c>
      <c r="B127" s="45" t="s">
        <v>9</v>
      </c>
      <c r="C127" s="62">
        <v>0.05248955027465029</v>
      </c>
      <c r="D127" s="62">
        <v>0.050996228383104386</v>
      </c>
      <c r="E127" s="62">
        <v>0.0531914849832316</v>
      </c>
      <c r="F127" s="59">
        <v>0.053038337958884484</v>
      </c>
      <c r="G127" s="59">
        <v>0.04661379765171356</v>
      </c>
      <c r="H127" s="59">
        <v>0.04946109138600713</v>
      </c>
      <c r="I127" s="59">
        <v>0.05142927299843867</v>
      </c>
      <c r="J127" s="59">
        <v>0.05086867178120717</v>
      </c>
      <c r="K127" s="59">
        <v>0.049824677761909186</v>
      </c>
      <c r="L127" s="59">
        <v>0.05023375248681555</v>
      </c>
      <c r="M127" s="59">
        <v>0.0491213209748206</v>
      </c>
      <c r="N127" s="59">
        <v>0.051941753963109225</v>
      </c>
      <c r="O127" s="10">
        <f>SUM(O125/O124)</f>
        <v>0.050909683985572475</v>
      </c>
    </row>
    <row r="128" spans="2:15" ht="15">
      <c r="B128" s="4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1"/>
    </row>
    <row r="129" spans="1:15" ht="15" customHeight="1">
      <c r="A129" s="44" t="s">
        <v>25</v>
      </c>
      <c r="B129" s="47" t="s">
        <v>13</v>
      </c>
      <c r="C129" s="60">
        <v>92</v>
      </c>
      <c r="D129" s="60">
        <v>89</v>
      </c>
      <c r="E129" s="60">
        <v>91</v>
      </c>
      <c r="F129" s="57">
        <v>89</v>
      </c>
      <c r="G129" s="57">
        <v>89</v>
      </c>
      <c r="H129" s="57">
        <v>89</v>
      </c>
      <c r="I129" s="57">
        <v>89</v>
      </c>
      <c r="J129" s="57">
        <v>89</v>
      </c>
      <c r="K129" s="57">
        <v>89</v>
      </c>
      <c r="L129" s="57">
        <v>88</v>
      </c>
      <c r="M129" s="57">
        <v>88</v>
      </c>
      <c r="N129" s="57">
        <v>87</v>
      </c>
      <c r="O129" s="4">
        <f>SUM(C129:N129)</f>
        <v>1069</v>
      </c>
    </row>
    <row r="130" spans="1:15" ht="15" customHeight="1">
      <c r="A130" s="44" t="s">
        <v>25</v>
      </c>
      <c r="B130" s="45" t="s">
        <v>7</v>
      </c>
      <c r="C130" s="61">
        <v>6109702</v>
      </c>
      <c r="D130" s="61">
        <v>5805555</v>
      </c>
      <c r="E130" s="61">
        <v>5442408</v>
      </c>
      <c r="F130" s="58">
        <v>5643065</v>
      </c>
      <c r="G130" s="58">
        <v>6758474.5</v>
      </c>
      <c r="H130" s="58">
        <v>4359913</v>
      </c>
      <c r="I130" s="58">
        <v>4645266</v>
      </c>
      <c r="J130" s="58">
        <v>4719277.5</v>
      </c>
      <c r="K130" s="58">
        <v>4412655.5</v>
      </c>
      <c r="L130" s="58">
        <v>4989111</v>
      </c>
      <c r="M130" s="58">
        <v>5202443.5</v>
      </c>
      <c r="N130" s="58">
        <v>4993069.5</v>
      </c>
      <c r="O130" s="5">
        <f>SUM(C130:N130)</f>
        <v>63080940.5</v>
      </c>
    </row>
    <row r="131" spans="1:15" ht="15" customHeight="1">
      <c r="A131" s="44" t="s">
        <v>25</v>
      </c>
      <c r="B131" s="45" t="s">
        <v>0</v>
      </c>
      <c r="C131" s="61">
        <v>315065.2</v>
      </c>
      <c r="D131" s="61">
        <v>328784.48</v>
      </c>
      <c r="E131" s="61">
        <v>281140.1</v>
      </c>
      <c r="F131" s="58">
        <v>317116.39</v>
      </c>
      <c r="G131" s="58">
        <v>262078.43</v>
      </c>
      <c r="H131" s="58">
        <v>233317.41</v>
      </c>
      <c r="I131" s="58">
        <v>237936.12</v>
      </c>
      <c r="J131" s="58">
        <v>278715.12</v>
      </c>
      <c r="K131" s="58">
        <v>242269.52</v>
      </c>
      <c r="L131" s="58">
        <v>334832.7</v>
      </c>
      <c r="M131" s="58">
        <v>272523.11</v>
      </c>
      <c r="N131" s="58">
        <v>304800.48</v>
      </c>
      <c r="O131" s="5">
        <f>SUM(C131:N131)</f>
        <v>3408579.06</v>
      </c>
    </row>
    <row r="132" spans="1:15" ht="15" customHeight="1">
      <c r="A132" s="44" t="s">
        <v>25</v>
      </c>
      <c r="B132" s="45" t="s">
        <v>8</v>
      </c>
      <c r="C132" s="61">
        <v>110.65954599230994</v>
      </c>
      <c r="D132" s="61">
        <v>119.16798840159477</v>
      </c>
      <c r="E132" s="61">
        <v>102.98172161172162</v>
      </c>
      <c r="F132" s="58">
        <v>114.93888727799927</v>
      </c>
      <c r="G132" s="58">
        <v>98.15671535580523</v>
      </c>
      <c r="H132" s="58">
        <v>84.56593330916999</v>
      </c>
      <c r="I132" s="58">
        <v>86.23998550199347</v>
      </c>
      <c r="J132" s="58">
        <v>111.84394863563402</v>
      </c>
      <c r="K132" s="58">
        <v>87.81062703878217</v>
      </c>
      <c r="L132" s="58">
        <v>127.50162938912938</v>
      </c>
      <c r="M132" s="58">
        <v>99.89850073313784</v>
      </c>
      <c r="N132" s="58">
        <v>116.78179310344827</v>
      </c>
      <c r="O132" s="5">
        <f>SUM(O131/O129/O191)</f>
        <v>104.88406143603326</v>
      </c>
    </row>
    <row r="133" spans="1:15" ht="15" customHeight="1">
      <c r="A133" s="44" t="s">
        <v>25</v>
      </c>
      <c r="B133" s="45" t="s">
        <v>9</v>
      </c>
      <c r="C133" s="62">
        <v>0.05156801428285701</v>
      </c>
      <c r="D133" s="62">
        <v>0.05663273881653003</v>
      </c>
      <c r="E133" s="62">
        <v>0.05165729948949069</v>
      </c>
      <c r="F133" s="59">
        <v>0.0561957712696912</v>
      </c>
      <c r="G133" s="59">
        <v>0.03877774932789937</v>
      </c>
      <c r="H133" s="59">
        <v>0.05351423526111645</v>
      </c>
      <c r="I133" s="59">
        <v>0.05122120455534731</v>
      </c>
      <c r="J133" s="59">
        <v>0.05905885381819567</v>
      </c>
      <c r="K133" s="59">
        <v>0.05490333881718163</v>
      </c>
      <c r="L133" s="59">
        <v>0.06711269803377795</v>
      </c>
      <c r="M133" s="59">
        <v>0.05238367509421294</v>
      </c>
      <c r="N133" s="59">
        <v>0.06104471007263168</v>
      </c>
      <c r="O133" s="10">
        <f>SUM(O131/O130)</f>
        <v>0.05403500697647334</v>
      </c>
    </row>
    <row r="134" spans="2:15" ht="15">
      <c r="B134" s="4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1"/>
    </row>
    <row r="135" spans="1:15" ht="15">
      <c r="A135" s="44" t="s">
        <v>25</v>
      </c>
      <c r="B135" s="47" t="s">
        <v>14</v>
      </c>
      <c r="C135" s="60">
        <v>897</v>
      </c>
      <c r="D135" s="60">
        <v>904</v>
      </c>
      <c r="E135" s="60">
        <v>908</v>
      </c>
      <c r="F135" s="57">
        <v>908</v>
      </c>
      <c r="G135" s="57">
        <v>921</v>
      </c>
      <c r="H135" s="57">
        <v>934</v>
      </c>
      <c r="I135" s="57">
        <v>925</v>
      </c>
      <c r="J135" s="57">
        <v>899</v>
      </c>
      <c r="K135" s="57">
        <v>887</v>
      </c>
      <c r="L135" s="57">
        <v>877</v>
      </c>
      <c r="M135" s="57">
        <v>873</v>
      </c>
      <c r="N135" s="57">
        <v>873</v>
      </c>
      <c r="O135" s="4">
        <f>SUM(C135:N135)</f>
        <v>10806</v>
      </c>
    </row>
    <row r="136" spans="1:15" ht="15">
      <c r="A136" s="44" t="s">
        <v>25</v>
      </c>
      <c r="B136" s="45" t="s">
        <v>7</v>
      </c>
      <c r="C136" s="61">
        <v>79104732.5</v>
      </c>
      <c r="D136" s="61">
        <v>72493096.5</v>
      </c>
      <c r="E136" s="61">
        <v>71359305</v>
      </c>
      <c r="F136" s="58">
        <v>72145634</v>
      </c>
      <c r="G136" s="58">
        <v>54851261.5</v>
      </c>
      <c r="H136" s="58">
        <v>61467911</v>
      </c>
      <c r="I136" s="58">
        <v>62496620</v>
      </c>
      <c r="J136" s="58">
        <v>61677053</v>
      </c>
      <c r="K136" s="58">
        <v>60834056.93</v>
      </c>
      <c r="L136" s="58">
        <v>65173389.7</v>
      </c>
      <c r="M136" s="58">
        <v>68677214</v>
      </c>
      <c r="N136" s="58">
        <v>65344144</v>
      </c>
      <c r="O136" s="5">
        <f>SUM(C136:N136)</f>
        <v>795624418.13</v>
      </c>
    </row>
    <row r="137" spans="1:15" ht="15">
      <c r="A137" s="44" t="s">
        <v>25</v>
      </c>
      <c r="B137" s="45" t="s">
        <v>0</v>
      </c>
      <c r="C137" s="61">
        <v>3656755.12</v>
      </c>
      <c r="D137" s="61">
        <v>3417567.22</v>
      </c>
      <c r="E137" s="61">
        <v>3019777.04</v>
      </c>
      <c r="F137" s="58">
        <v>3319238.14</v>
      </c>
      <c r="G137" s="58">
        <v>2545711.86</v>
      </c>
      <c r="H137" s="58">
        <v>2901390.35</v>
      </c>
      <c r="I137" s="58">
        <v>2813887.16</v>
      </c>
      <c r="J137" s="58">
        <v>2904519.88</v>
      </c>
      <c r="K137" s="58">
        <v>2959510.45</v>
      </c>
      <c r="L137" s="58">
        <v>2679411.77</v>
      </c>
      <c r="M137" s="58">
        <v>3296016.88</v>
      </c>
      <c r="N137" s="58">
        <v>3204547.32</v>
      </c>
      <c r="O137" s="5">
        <f>SUM(C137:N137)</f>
        <v>36718333.19</v>
      </c>
    </row>
    <row r="138" spans="1:16" ht="15">
      <c r="A138" s="44" t="s">
        <v>25</v>
      </c>
      <c r="B138" s="45" t="s">
        <v>8</v>
      </c>
      <c r="C138" s="61">
        <v>131.72848891619077</v>
      </c>
      <c r="D138" s="61">
        <v>121.95144233514131</v>
      </c>
      <c r="E138" s="61">
        <v>110.85818795888399</v>
      </c>
      <c r="F138" s="58">
        <v>117.92092297854198</v>
      </c>
      <c r="G138" s="58">
        <v>92.13578935939195</v>
      </c>
      <c r="H138" s="58">
        <v>100.20689196656765</v>
      </c>
      <c r="I138" s="58">
        <v>98.13032816041849</v>
      </c>
      <c r="J138" s="58">
        <v>115.38693310027014</v>
      </c>
      <c r="K138" s="58">
        <v>107.63030330581518</v>
      </c>
      <c r="L138" s="58">
        <v>102.37888832580204</v>
      </c>
      <c r="M138" s="58">
        <v>121.79052137604846</v>
      </c>
      <c r="N138" s="58">
        <v>122.35766781214203</v>
      </c>
      <c r="O138" s="5">
        <f>SUM(O137/O135/O191)</f>
        <v>111.77169191065636</v>
      </c>
      <c r="P138" s="20"/>
    </row>
    <row r="139" spans="1:16" ht="15">
      <c r="A139" s="44" t="s">
        <v>25</v>
      </c>
      <c r="B139" s="45" t="s">
        <v>9</v>
      </c>
      <c r="C139" s="62">
        <v>0.0462267553967141</v>
      </c>
      <c r="D139" s="62">
        <v>0.04714334722893234</v>
      </c>
      <c r="E139" s="62">
        <v>0.042317915512209654</v>
      </c>
      <c r="F139" s="59">
        <v>0.046007470666901355</v>
      </c>
      <c r="G139" s="59">
        <v>0.046411181627974044</v>
      </c>
      <c r="H139" s="59">
        <v>0.047201707407951446</v>
      </c>
      <c r="I139" s="59">
        <v>0.045024629491962925</v>
      </c>
      <c r="J139" s="59">
        <v>0.047092390747009265</v>
      </c>
      <c r="K139" s="59">
        <v>0.048648908183214275</v>
      </c>
      <c r="L139" s="59">
        <v>0.041112051748936417</v>
      </c>
      <c r="M139" s="59">
        <v>0.047992874026602184</v>
      </c>
      <c r="N139" s="59">
        <v>0.0490410788761729</v>
      </c>
      <c r="O139" s="10">
        <f>SUM(O137/O136)</f>
        <v>0.04615033469724462</v>
      </c>
      <c r="P139" s="20"/>
    </row>
    <row r="140" spans="2:15" ht="15">
      <c r="B140" s="4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1"/>
    </row>
    <row r="141" spans="1:15" ht="15">
      <c r="A141" s="44" t="s">
        <v>25</v>
      </c>
      <c r="B141" s="47" t="s">
        <v>43</v>
      </c>
      <c r="C141" s="60">
        <v>16</v>
      </c>
      <c r="D141" s="60">
        <v>16</v>
      </c>
      <c r="E141" s="60">
        <v>16</v>
      </c>
      <c r="F141" s="57">
        <v>16</v>
      </c>
      <c r="G141" s="57">
        <v>16</v>
      </c>
      <c r="H141" s="57">
        <v>16</v>
      </c>
      <c r="I141" s="57">
        <v>16</v>
      </c>
      <c r="J141" s="57">
        <v>16</v>
      </c>
      <c r="K141" s="57">
        <v>16</v>
      </c>
      <c r="L141" s="57">
        <v>16</v>
      </c>
      <c r="M141" s="57">
        <v>16</v>
      </c>
      <c r="N141" s="57">
        <v>16</v>
      </c>
      <c r="O141" s="4">
        <f>SUM(C141:N141)</f>
        <v>192</v>
      </c>
    </row>
    <row r="142" spans="1:15" ht="15">
      <c r="A142" s="44" t="s">
        <v>25</v>
      </c>
      <c r="B142" s="45" t="s">
        <v>7</v>
      </c>
      <c r="C142" s="61">
        <v>1569630</v>
      </c>
      <c r="D142" s="61">
        <v>1625576</v>
      </c>
      <c r="E142" s="61">
        <v>1621200</v>
      </c>
      <c r="F142" s="58">
        <v>1642296</v>
      </c>
      <c r="G142" s="58">
        <v>1311418</v>
      </c>
      <c r="H142" s="58">
        <v>1349086</v>
      </c>
      <c r="I142" s="58">
        <v>1276626</v>
      </c>
      <c r="J142" s="58">
        <v>1451080</v>
      </c>
      <c r="K142" s="58">
        <v>1122250</v>
      </c>
      <c r="L142" s="58">
        <v>1315050</v>
      </c>
      <c r="M142" s="58">
        <v>1398468</v>
      </c>
      <c r="N142" s="58">
        <v>1127352</v>
      </c>
      <c r="O142" s="5">
        <f>SUM(C142:N142)</f>
        <v>16810032</v>
      </c>
    </row>
    <row r="143" spans="1:15" ht="15">
      <c r="A143" s="44" t="s">
        <v>25</v>
      </c>
      <c r="B143" s="45" t="s">
        <v>0</v>
      </c>
      <c r="C143" s="61">
        <v>35213</v>
      </c>
      <c r="D143" s="61">
        <v>107967</v>
      </c>
      <c r="E143" s="61">
        <v>122718</v>
      </c>
      <c r="F143" s="58">
        <v>98980</v>
      </c>
      <c r="G143" s="58">
        <v>97158</v>
      </c>
      <c r="H143" s="58">
        <v>65392</v>
      </c>
      <c r="I143" s="58">
        <v>89754</v>
      </c>
      <c r="J143" s="58">
        <v>63206</v>
      </c>
      <c r="K143" s="58">
        <v>53610</v>
      </c>
      <c r="L143" s="58">
        <v>104124</v>
      </c>
      <c r="M143" s="58">
        <v>104046</v>
      </c>
      <c r="N143" s="58">
        <v>46547</v>
      </c>
      <c r="O143" s="5">
        <f>SUM(C143:N143)</f>
        <v>988715</v>
      </c>
    </row>
    <row r="144" spans="1:15" ht="15">
      <c r="A144" s="44" t="s">
        <v>25</v>
      </c>
      <c r="B144" s="45" t="s">
        <v>8</v>
      </c>
      <c r="C144" s="61">
        <v>71.11468962585033</v>
      </c>
      <c r="D144" s="61">
        <v>217.67540322580643</v>
      </c>
      <c r="E144" s="61">
        <v>255.6625</v>
      </c>
      <c r="F144" s="58">
        <v>199.55645161290323</v>
      </c>
      <c r="G144" s="58">
        <v>202.4125</v>
      </c>
      <c r="H144" s="58">
        <v>131.83870967741936</v>
      </c>
      <c r="I144" s="58">
        <v>180.95564516129033</v>
      </c>
      <c r="J144" s="58">
        <v>141.08482142857144</v>
      </c>
      <c r="K144" s="58">
        <v>108.08467741935483</v>
      </c>
      <c r="L144" s="58">
        <v>218.07275132275132</v>
      </c>
      <c r="M144" s="58">
        <v>209.77016129032256</v>
      </c>
      <c r="N144" s="58">
        <v>96.97291666666666</v>
      </c>
      <c r="O144" s="16">
        <f>(O143/O191)/O141</f>
        <v>169.3884227225523</v>
      </c>
    </row>
    <row r="145" spans="1:15" ht="15">
      <c r="A145" s="44" t="s">
        <v>25</v>
      </c>
      <c r="B145" s="45" t="s">
        <v>9</v>
      </c>
      <c r="C145" s="62">
        <v>0.022433949402088392</v>
      </c>
      <c r="D145" s="62">
        <v>0.06641768825327145</v>
      </c>
      <c r="E145" s="62">
        <v>0.0756957809030348</v>
      </c>
      <c r="F145" s="59">
        <v>0.06026928154242597</v>
      </c>
      <c r="G145" s="59">
        <v>0.0740862181241984</v>
      </c>
      <c r="H145" s="59">
        <v>0.048471335407824265</v>
      </c>
      <c r="I145" s="59">
        <v>0.07030563375647997</v>
      </c>
      <c r="J145" s="59">
        <v>0.043557901700802155</v>
      </c>
      <c r="K145" s="59">
        <v>0.04777010470037871</v>
      </c>
      <c r="L145" s="59">
        <v>0.07917873845100948</v>
      </c>
      <c r="M145" s="59">
        <v>0.0743999862706905</v>
      </c>
      <c r="N145" s="59">
        <v>0.041288790014121585</v>
      </c>
      <c r="O145" s="17">
        <f>(O143/O142)</f>
        <v>0.05881696120507088</v>
      </c>
    </row>
    <row r="146" spans="2:15" ht="15">
      <c r="B146" s="4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1"/>
    </row>
    <row r="147" spans="1:15" ht="15">
      <c r="A147" s="44" t="s">
        <v>25</v>
      </c>
      <c r="B147" s="47" t="s">
        <v>15</v>
      </c>
      <c r="C147" s="60">
        <v>75</v>
      </c>
      <c r="D147" s="60">
        <v>73</v>
      </c>
      <c r="E147" s="60">
        <v>72</v>
      </c>
      <c r="F147" s="57">
        <v>67</v>
      </c>
      <c r="G147" s="57">
        <v>72</v>
      </c>
      <c r="H147" s="57">
        <v>71</v>
      </c>
      <c r="I147" s="57">
        <v>71</v>
      </c>
      <c r="J147" s="57">
        <v>77</v>
      </c>
      <c r="K147" s="57">
        <v>77</v>
      </c>
      <c r="L147" s="57">
        <v>77</v>
      </c>
      <c r="M147" s="57">
        <v>72</v>
      </c>
      <c r="N147" s="57">
        <v>66</v>
      </c>
      <c r="O147" s="4">
        <f>SUM(C147:N147)</f>
        <v>870</v>
      </c>
    </row>
    <row r="148" spans="1:15" ht="15">
      <c r="A148" s="44" t="s">
        <v>25</v>
      </c>
      <c r="B148" s="45" t="s">
        <v>7</v>
      </c>
      <c r="C148" s="61">
        <v>6614090</v>
      </c>
      <c r="D148" s="61">
        <v>6506040</v>
      </c>
      <c r="E148" s="61">
        <v>9361315</v>
      </c>
      <c r="F148" s="58">
        <v>6756675</v>
      </c>
      <c r="G148" s="58">
        <v>4018960</v>
      </c>
      <c r="H148" s="58">
        <v>4715615</v>
      </c>
      <c r="I148" s="58">
        <v>4011755</v>
      </c>
      <c r="J148" s="58">
        <v>5067625</v>
      </c>
      <c r="K148" s="58">
        <v>5783450</v>
      </c>
      <c r="L148" s="58">
        <v>5572088</v>
      </c>
      <c r="M148" s="58">
        <v>5794440.67</v>
      </c>
      <c r="N148" s="58">
        <v>5057645</v>
      </c>
      <c r="O148" s="5">
        <f>SUM(C148:N148)</f>
        <v>69259698.67</v>
      </c>
    </row>
    <row r="149" spans="1:15" ht="15">
      <c r="A149" s="44" t="s">
        <v>25</v>
      </c>
      <c r="B149" s="45" t="s">
        <v>0</v>
      </c>
      <c r="C149" s="61">
        <v>440284.75</v>
      </c>
      <c r="D149" s="61">
        <v>257554.15</v>
      </c>
      <c r="E149" s="61">
        <v>392178.55</v>
      </c>
      <c r="F149" s="58">
        <v>272921.03</v>
      </c>
      <c r="G149" s="58">
        <v>69005.58</v>
      </c>
      <c r="H149" s="58">
        <v>222225.8</v>
      </c>
      <c r="I149" s="58">
        <v>132161.5</v>
      </c>
      <c r="J149" s="58">
        <v>281529.35</v>
      </c>
      <c r="K149" s="58">
        <v>209947.75</v>
      </c>
      <c r="L149" s="58">
        <v>133161.41</v>
      </c>
      <c r="M149" s="58">
        <v>298809.8</v>
      </c>
      <c r="N149" s="58">
        <v>350695.25</v>
      </c>
      <c r="O149" s="5">
        <f>SUM(C149:N149)</f>
        <v>3060474.92</v>
      </c>
    </row>
    <row r="150" spans="1:15" ht="15">
      <c r="A150" s="44" t="s">
        <v>25</v>
      </c>
      <c r="B150" s="45" t="s">
        <v>8</v>
      </c>
      <c r="C150" s="61">
        <v>189.6918424036281</v>
      </c>
      <c r="D150" s="61">
        <v>113.81093680954487</v>
      </c>
      <c r="E150" s="61">
        <v>181.5641435185185</v>
      </c>
      <c r="F150" s="58">
        <v>131.40155512758787</v>
      </c>
      <c r="G150" s="58">
        <v>31.947027777777777</v>
      </c>
      <c r="H150" s="58">
        <v>100.9658337119491</v>
      </c>
      <c r="I150" s="58">
        <v>60.04611540208996</v>
      </c>
      <c r="J150" s="58">
        <v>130.57947588126163</v>
      </c>
      <c r="K150" s="58">
        <v>87.95465018852116</v>
      </c>
      <c r="L150" s="58">
        <v>57.950635378730624</v>
      </c>
      <c r="M150" s="58">
        <v>133.87535842293906</v>
      </c>
      <c r="N150" s="58">
        <v>177.11881313131315</v>
      </c>
      <c r="O150" s="5">
        <f>SUM(O149/O147/O191)</f>
        <v>115.71333270707062</v>
      </c>
    </row>
    <row r="151" spans="1:15" ht="15">
      <c r="A151" s="44" t="s">
        <v>25</v>
      </c>
      <c r="B151" s="45" t="s">
        <v>9</v>
      </c>
      <c r="C151" s="62">
        <v>0.06656769865544618</v>
      </c>
      <c r="D151" s="62">
        <v>0.03958692999120817</v>
      </c>
      <c r="E151" s="62">
        <v>0.04189353205185383</v>
      </c>
      <c r="F151" s="59">
        <v>0.04039280119289443</v>
      </c>
      <c r="G151" s="59">
        <v>0.017170009156597724</v>
      </c>
      <c r="H151" s="59">
        <v>0.047125518092549966</v>
      </c>
      <c r="I151" s="59">
        <v>0.032943562106858476</v>
      </c>
      <c r="J151" s="59">
        <v>0.05555449544905157</v>
      </c>
      <c r="K151" s="59">
        <v>0.03630147230459328</v>
      </c>
      <c r="L151" s="59">
        <v>0.023897937362080426</v>
      </c>
      <c r="M151" s="59">
        <v>0.051568359573867205</v>
      </c>
      <c r="N151" s="59">
        <v>0.06933963336691287</v>
      </c>
      <c r="O151" s="10">
        <f>SUM(O149/O148)</f>
        <v>0.044188394965189934</v>
      </c>
    </row>
    <row r="152" spans="2:15" ht="15">
      <c r="B152" s="4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1"/>
    </row>
    <row r="153" spans="1:15" ht="15">
      <c r="A153" s="44" t="s">
        <v>25</v>
      </c>
      <c r="B153" s="47" t="s">
        <v>44</v>
      </c>
      <c r="C153" s="60">
        <v>365</v>
      </c>
      <c r="D153" s="60">
        <v>338</v>
      </c>
      <c r="E153" s="60">
        <v>347</v>
      </c>
      <c r="F153" s="57">
        <v>338</v>
      </c>
      <c r="G153" s="57">
        <v>353</v>
      </c>
      <c r="H153" s="57">
        <v>350</v>
      </c>
      <c r="I153" s="57">
        <v>379</v>
      </c>
      <c r="J153" s="57">
        <v>446</v>
      </c>
      <c r="K153" s="57">
        <v>457</v>
      </c>
      <c r="L153" s="57">
        <v>465</v>
      </c>
      <c r="M153" s="57">
        <v>455</v>
      </c>
      <c r="N153" s="57">
        <v>479</v>
      </c>
      <c r="O153" s="4">
        <f>SUM(C153:N153)</f>
        <v>4772</v>
      </c>
    </row>
    <row r="154" spans="1:15" ht="15">
      <c r="A154" s="44" t="s">
        <v>25</v>
      </c>
      <c r="B154" s="45" t="s">
        <v>7</v>
      </c>
      <c r="C154" s="61">
        <v>13475365.02</v>
      </c>
      <c r="D154" s="61">
        <v>10554557.13</v>
      </c>
      <c r="E154" s="61">
        <v>11685308.99</v>
      </c>
      <c r="F154" s="58">
        <v>12321264.74</v>
      </c>
      <c r="G154" s="58">
        <v>10396499.71</v>
      </c>
      <c r="H154" s="58">
        <v>10960275.8</v>
      </c>
      <c r="I154" s="58">
        <v>11581444.71</v>
      </c>
      <c r="J154" s="58">
        <v>13560765.18</v>
      </c>
      <c r="K154" s="58">
        <v>13728717.19</v>
      </c>
      <c r="L154" s="58">
        <v>15933801</v>
      </c>
      <c r="M154" s="58">
        <v>16367172.49</v>
      </c>
      <c r="N154" s="58">
        <v>16372045.24</v>
      </c>
      <c r="O154" s="5">
        <f>SUM(C154:N154)</f>
        <v>156937217.20000002</v>
      </c>
    </row>
    <row r="155" spans="1:15" ht="15">
      <c r="A155" s="44" t="s">
        <v>25</v>
      </c>
      <c r="B155" s="45" t="s">
        <v>0</v>
      </c>
      <c r="C155" s="61">
        <v>919601.72</v>
      </c>
      <c r="D155" s="61">
        <v>723033</v>
      </c>
      <c r="E155" s="61">
        <v>663416.7</v>
      </c>
      <c r="F155" s="58">
        <v>793279.09</v>
      </c>
      <c r="G155" s="58">
        <v>627684.35</v>
      </c>
      <c r="H155" s="58">
        <v>799739.44</v>
      </c>
      <c r="I155" s="58">
        <v>793780.17</v>
      </c>
      <c r="J155" s="58">
        <v>938502.23</v>
      </c>
      <c r="K155" s="58">
        <v>827960.04</v>
      </c>
      <c r="L155" s="58">
        <v>961488.03</v>
      </c>
      <c r="M155" s="58">
        <v>949006.54</v>
      </c>
      <c r="N155" s="58">
        <v>930532.39</v>
      </c>
      <c r="O155" s="5">
        <f>SUM(C155:N155)</f>
        <v>9928023.7</v>
      </c>
    </row>
    <row r="156" spans="1:15" ht="15">
      <c r="A156" s="44" t="s">
        <v>25</v>
      </c>
      <c r="B156" s="45" t="s">
        <v>8</v>
      </c>
      <c r="C156" s="61">
        <v>81.41101798527629</v>
      </c>
      <c r="D156" s="61">
        <v>69.00486734109563</v>
      </c>
      <c r="E156" s="61">
        <v>63.728789625360236</v>
      </c>
      <c r="F156" s="58">
        <v>75.70901794235542</v>
      </c>
      <c r="G156" s="58">
        <v>59.271421152030214</v>
      </c>
      <c r="H156" s="58">
        <v>73.70870414746544</v>
      </c>
      <c r="I156" s="58">
        <v>67.56150906460124</v>
      </c>
      <c r="J156" s="58">
        <v>75.15232463164638</v>
      </c>
      <c r="K156" s="58">
        <v>58.44286299145903</v>
      </c>
      <c r="L156" s="58">
        <v>69.28854969562495</v>
      </c>
      <c r="M156" s="58">
        <v>67.2815696561503</v>
      </c>
      <c r="N156" s="58">
        <v>64.75521155184411</v>
      </c>
      <c r="O156" s="5">
        <f>SUM(O155/O153/O191)</f>
        <v>68.43467356796694</v>
      </c>
    </row>
    <row r="157" spans="1:15" ht="15">
      <c r="A157" s="44" t="s">
        <v>25</v>
      </c>
      <c r="B157" s="45" t="s">
        <v>9</v>
      </c>
      <c r="C157" s="62">
        <v>0.06824317698519755</v>
      </c>
      <c r="D157" s="62">
        <v>0.06850434282504092</v>
      </c>
      <c r="E157" s="62">
        <v>0.05677356932262003</v>
      </c>
      <c r="F157" s="59">
        <v>0.06438292713772174</v>
      </c>
      <c r="G157" s="59">
        <v>0.06037458447637469</v>
      </c>
      <c r="H157" s="59">
        <v>0.0729670908463818</v>
      </c>
      <c r="I157" s="59">
        <v>0.06853895950602866</v>
      </c>
      <c r="J157" s="59">
        <v>0.06920717360286892</v>
      </c>
      <c r="K157" s="59">
        <v>0.0603086237804568</v>
      </c>
      <c r="L157" s="59">
        <v>0.06034266588367709</v>
      </c>
      <c r="M157" s="59">
        <v>0.05798231432948013</v>
      </c>
      <c r="N157" s="59">
        <v>0.0568366612942489</v>
      </c>
      <c r="O157" s="10">
        <f>SUM(O155/O154)</f>
        <v>0.06326111726161025</v>
      </c>
    </row>
    <row r="158" spans="1:15" ht="15">
      <c r="A158" s="44"/>
      <c r="B158" s="45"/>
      <c r="C158" s="5"/>
      <c r="D158" s="5"/>
      <c r="E158" s="5"/>
      <c r="F158" s="5"/>
      <c r="G158" s="5"/>
      <c r="H158" s="5"/>
      <c r="I158" s="5"/>
      <c r="J158" s="5"/>
      <c r="K158" s="56"/>
      <c r="L158" s="56"/>
      <c r="M158" s="56"/>
      <c r="N158" s="56"/>
      <c r="O158" s="1"/>
    </row>
    <row r="159" spans="1:15" ht="15">
      <c r="A159" s="44" t="s">
        <v>25</v>
      </c>
      <c r="B159" s="47" t="s">
        <v>16</v>
      </c>
      <c r="C159" s="60">
        <v>38</v>
      </c>
      <c r="D159" s="60">
        <v>39</v>
      </c>
      <c r="E159" s="60">
        <v>39</v>
      </c>
      <c r="F159" s="57">
        <v>39</v>
      </c>
      <c r="G159" s="57">
        <v>39</v>
      </c>
      <c r="H159" s="57">
        <v>39</v>
      </c>
      <c r="I159" s="57">
        <v>40</v>
      </c>
      <c r="J159" s="57">
        <v>38</v>
      </c>
      <c r="K159" s="57">
        <v>43</v>
      </c>
      <c r="L159" s="57">
        <v>43</v>
      </c>
      <c r="M159" s="57">
        <v>45</v>
      </c>
      <c r="N159" s="57">
        <v>45</v>
      </c>
      <c r="O159" s="4">
        <f>SUM(C159:N159)</f>
        <v>487</v>
      </c>
    </row>
    <row r="160" spans="1:15" ht="15">
      <c r="A160" s="44" t="s">
        <v>25</v>
      </c>
      <c r="B160" s="45" t="s">
        <v>0</v>
      </c>
      <c r="C160" s="61">
        <v>565670.56</v>
      </c>
      <c r="D160" s="61">
        <v>469366.6</v>
      </c>
      <c r="E160" s="61">
        <v>423857.2</v>
      </c>
      <c r="F160" s="58">
        <v>421816.55</v>
      </c>
      <c r="G160" s="58">
        <v>361030.31</v>
      </c>
      <c r="H160" s="58">
        <v>419596.85</v>
      </c>
      <c r="I160" s="58">
        <v>407564.75</v>
      </c>
      <c r="J160" s="58">
        <v>424311.75</v>
      </c>
      <c r="K160" s="58">
        <v>389168.75</v>
      </c>
      <c r="L160" s="58">
        <v>365256.31</v>
      </c>
      <c r="M160" s="58">
        <v>372336.01</v>
      </c>
      <c r="N160" s="58">
        <v>399263.75</v>
      </c>
      <c r="O160" s="5">
        <f>SUM(C160:N160)</f>
        <v>5019239.39</v>
      </c>
    </row>
    <row r="161" spans="1:15" ht="15">
      <c r="A161" s="44" t="s">
        <v>25</v>
      </c>
      <c r="B161" s="45" t="s">
        <v>8</v>
      </c>
      <c r="C161" s="61">
        <v>481.01238095238085</v>
      </c>
      <c r="D161" s="61">
        <v>388.22712985938796</v>
      </c>
      <c r="E161" s="61">
        <v>362.2711111111111</v>
      </c>
      <c r="F161" s="58">
        <v>348.8970636889992</v>
      </c>
      <c r="G161" s="58">
        <v>308.57291452991456</v>
      </c>
      <c r="H161" s="58">
        <v>347.0610835401158</v>
      </c>
      <c r="I161" s="58">
        <v>328.68125</v>
      </c>
      <c r="J161" s="58">
        <v>398.7892387218045</v>
      </c>
      <c r="K161" s="58">
        <v>291.9495498874719</v>
      </c>
      <c r="L161" s="58">
        <v>284.6425450145605</v>
      </c>
      <c r="M161" s="58">
        <v>266.9075340501792</v>
      </c>
      <c r="N161" s="58">
        <v>295.7509259259259</v>
      </c>
      <c r="O161" s="21">
        <f>SUM(O160/O159/O191)</f>
        <v>339.01801617597306</v>
      </c>
    </row>
    <row r="162" spans="1:18" ht="15">
      <c r="A162" s="44"/>
      <c r="B162" s="4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1"/>
      <c r="P162" s="20"/>
      <c r="Q162" s="40"/>
      <c r="R162" s="40"/>
    </row>
    <row r="163" spans="1:18" ht="15">
      <c r="A163" s="44" t="s">
        <v>25</v>
      </c>
      <c r="B163" s="47" t="s">
        <v>17</v>
      </c>
      <c r="C163" s="60">
        <v>18</v>
      </c>
      <c r="D163" s="60">
        <v>19</v>
      </c>
      <c r="E163" s="60">
        <v>19</v>
      </c>
      <c r="F163" s="57">
        <v>19</v>
      </c>
      <c r="G163" s="57">
        <v>18</v>
      </c>
      <c r="H163" s="57">
        <v>16</v>
      </c>
      <c r="I163" s="57">
        <v>17</v>
      </c>
      <c r="J163" s="57">
        <v>15</v>
      </c>
      <c r="K163" s="57">
        <v>15</v>
      </c>
      <c r="L163" s="57">
        <v>15</v>
      </c>
      <c r="M163" s="57">
        <v>17</v>
      </c>
      <c r="N163" s="57">
        <v>17</v>
      </c>
      <c r="O163" s="4">
        <f>SUM(C163:N163)</f>
        <v>205</v>
      </c>
      <c r="P163" s="20"/>
      <c r="Q163" s="20"/>
      <c r="R163" s="20"/>
    </row>
    <row r="164" spans="1:15" ht="15">
      <c r="A164" s="44" t="s">
        <v>25</v>
      </c>
      <c r="B164" s="47" t="s">
        <v>18</v>
      </c>
      <c r="C164" s="61">
        <v>936592.01</v>
      </c>
      <c r="D164" s="61">
        <v>799773.25</v>
      </c>
      <c r="E164" s="61">
        <v>690549.5</v>
      </c>
      <c r="F164" s="58">
        <v>688088.8</v>
      </c>
      <c r="G164" s="58">
        <v>485320.01</v>
      </c>
      <c r="H164" s="58">
        <v>556775.75</v>
      </c>
      <c r="I164" s="58">
        <v>506566</v>
      </c>
      <c r="J164" s="58">
        <v>529333.5</v>
      </c>
      <c r="K164" s="58">
        <v>527842</v>
      </c>
      <c r="L164" s="58">
        <v>512480.56</v>
      </c>
      <c r="M164" s="58">
        <v>563801.51</v>
      </c>
      <c r="N164" s="58">
        <v>589792.5</v>
      </c>
      <c r="O164" s="5">
        <f>SUM(C164:N164)</f>
        <v>7386915.389999999</v>
      </c>
    </row>
    <row r="165" spans="1:15" ht="15">
      <c r="A165" s="44" t="s">
        <v>25</v>
      </c>
      <c r="B165" s="45" t="s">
        <v>0</v>
      </c>
      <c r="C165" s="61">
        <v>195233.51</v>
      </c>
      <c r="D165" s="61">
        <v>143806.25</v>
      </c>
      <c r="E165" s="61">
        <v>132351</v>
      </c>
      <c r="F165" s="58">
        <v>139114.8</v>
      </c>
      <c r="G165" s="58">
        <v>85830.01</v>
      </c>
      <c r="H165" s="58">
        <v>129097.5</v>
      </c>
      <c r="I165" s="58">
        <v>103961</v>
      </c>
      <c r="J165" s="58">
        <v>101850.75</v>
      </c>
      <c r="K165" s="58">
        <v>94385</v>
      </c>
      <c r="L165" s="58">
        <v>96012.31</v>
      </c>
      <c r="M165" s="58">
        <v>88377.51</v>
      </c>
      <c r="N165" s="58">
        <v>110180.25</v>
      </c>
      <c r="O165" s="5">
        <f>SUM(C165:N165)</f>
        <v>1420199.8900000001</v>
      </c>
    </row>
    <row r="166" spans="1:15" ht="15">
      <c r="A166" s="44" t="s">
        <v>25</v>
      </c>
      <c r="B166" s="45" t="s">
        <v>8</v>
      </c>
      <c r="C166" s="61">
        <v>350.47587773998487</v>
      </c>
      <c r="D166" s="61">
        <v>244.15322580645162</v>
      </c>
      <c r="E166" s="61">
        <v>232.1947368421053</v>
      </c>
      <c r="F166" s="58">
        <v>236.1881154499151</v>
      </c>
      <c r="G166" s="58">
        <v>158.94446296296294</v>
      </c>
      <c r="H166" s="58">
        <v>260.2772177419355</v>
      </c>
      <c r="I166" s="58">
        <v>197.26944971537003</v>
      </c>
      <c r="J166" s="58">
        <v>242.50178571428572</v>
      </c>
      <c r="K166" s="58">
        <v>202.97849462365593</v>
      </c>
      <c r="L166" s="58">
        <v>214.4895814226925</v>
      </c>
      <c r="M166" s="58">
        <v>167.69925996204933</v>
      </c>
      <c r="N166" s="58">
        <v>216.03970588235293</v>
      </c>
      <c r="O166" s="5">
        <f>SUM(O165/O163/O191)</f>
        <v>227.88169620521595</v>
      </c>
    </row>
    <row r="167" spans="1:15" ht="15">
      <c r="A167" s="44" t="s">
        <v>25</v>
      </c>
      <c r="B167" s="45" t="s">
        <v>9</v>
      </c>
      <c r="C167" s="62">
        <v>0.20845096681958672</v>
      </c>
      <c r="D167" s="62">
        <v>0.17980877705024517</v>
      </c>
      <c r="E167" s="62">
        <v>0.19166040957237676</v>
      </c>
      <c r="F167" s="59">
        <v>0.2021756494219932</v>
      </c>
      <c r="G167" s="59">
        <v>0.17685240301548663</v>
      </c>
      <c r="H167" s="59">
        <v>0.23186624058249664</v>
      </c>
      <c r="I167" s="59">
        <v>0.20522695956696657</v>
      </c>
      <c r="J167" s="59">
        <v>0.19241319508400656</v>
      </c>
      <c r="K167" s="59">
        <v>0.17881297812603011</v>
      </c>
      <c r="L167" s="59">
        <v>0.18734819911998224</v>
      </c>
      <c r="M167" s="59">
        <v>0.156752879218078</v>
      </c>
      <c r="N167" s="59">
        <v>0.18681188723152634</v>
      </c>
      <c r="O167" s="10">
        <f>SUM(O165/O164)</f>
        <v>0.19225885434163614</v>
      </c>
    </row>
    <row r="168" spans="2:15" ht="15">
      <c r="B168" s="4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1"/>
    </row>
    <row r="169" spans="1:15" ht="15">
      <c r="A169" s="44" t="s">
        <v>25</v>
      </c>
      <c r="B169" s="47" t="s">
        <v>19</v>
      </c>
      <c r="C169" s="60">
        <v>20</v>
      </c>
      <c r="D169" s="60">
        <v>20</v>
      </c>
      <c r="E169" s="60">
        <v>20</v>
      </c>
      <c r="F169" s="57">
        <v>20</v>
      </c>
      <c r="G169" s="57">
        <v>21</v>
      </c>
      <c r="H169" s="57">
        <v>23</v>
      </c>
      <c r="I169" s="57">
        <v>23</v>
      </c>
      <c r="J169" s="57">
        <v>23</v>
      </c>
      <c r="K169" s="57">
        <v>28</v>
      </c>
      <c r="L169" s="57">
        <v>28</v>
      </c>
      <c r="M169" s="57">
        <v>28</v>
      </c>
      <c r="N169" s="57">
        <v>28</v>
      </c>
      <c r="O169" s="4">
        <f>SUM(C169:N169)</f>
        <v>282</v>
      </c>
    </row>
    <row r="170" spans="1:15" ht="15">
      <c r="A170" s="44" t="s">
        <v>25</v>
      </c>
      <c r="B170" s="45" t="s">
        <v>30</v>
      </c>
      <c r="C170" s="61">
        <v>373842.75</v>
      </c>
      <c r="D170" s="61">
        <v>329993.75</v>
      </c>
      <c r="E170" s="61">
        <v>324067.5</v>
      </c>
      <c r="F170" s="58">
        <v>317519.75</v>
      </c>
      <c r="G170" s="58">
        <v>229024.5</v>
      </c>
      <c r="H170" s="58">
        <v>256336</v>
      </c>
      <c r="I170" s="58">
        <v>266554.5</v>
      </c>
      <c r="J170" s="58">
        <v>290382.5</v>
      </c>
      <c r="K170" s="58">
        <v>264908</v>
      </c>
      <c r="L170" s="58">
        <v>264436.5</v>
      </c>
      <c r="M170" s="58">
        <v>284728</v>
      </c>
      <c r="N170" s="58">
        <v>266278</v>
      </c>
      <c r="O170" s="5">
        <f>SUM(C170:N170)</f>
        <v>3468071.75</v>
      </c>
    </row>
    <row r="171" spans="1:16" ht="15">
      <c r="A171" s="44" t="s">
        <v>25</v>
      </c>
      <c r="B171" s="45" t="s">
        <v>0</v>
      </c>
      <c r="C171" s="61">
        <v>370437.05</v>
      </c>
      <c r="D171" s="61">
        <v>325560.35</v>
      </c>
      <c r="E171" s="61">
        <v>291506.2</v>
      </c>
      <c r="F171" s="58">
        <v>282701.75</v>
      </c>
      <c r="G171" s="58">
        <v>275200.3</v>
      </c>
      <c r="H171" s="58">
        <v>290499.35</v>
      </c>
      <c r="I171" s="58">
        <v>303603.75</v>
      </c>
      <c r="J171" s="58">
        <v>322461</v>
      </c>
      <c r="K171" s="58">
        <v>294783.75</v>
      </c>
      <c r="L171" s="58">
        <v>269244</v>
      </c>
      <c r="M171" s="58">
        <v>283958.5</v>
      </c>
      <c r="N171" s="58">
        <v>289083.5</v>
      </c>
      <c r="O171" s="5">
        <f>SUM(C171:N171)</f>
        <v>3599039.5</v>
      </c>
      <c r="P171" s="20"/>
    </row>
    <row r="172" spans="1:15" ht="15">
      <c r="A172" s="44" t="s">
        <v>25</v>
      </c>
      <c r="B172" s="45" t="s">
        <v>8</v>
      </c>
      <c r="C172" s="61">
        <v>598.4952338435373</v>
      </c>
      <c r="D172" s="61">
        <v>525.0973387096774</v>
      </c>
      <c r="E172" s="61">
        <v>485.8436666666667</v>
      </c>
      <c r="F172" s="58">
        <v>455.970564516129</v>
      </c>
      <c r="G172" s="58">
        <v>436.825873015873</v>
      </c>
      <c r="H172" s="58">
        <v>407.4324684431978</v>
      </c>
      <c r="I172" s="58">
        <v>425.8117110799439</v>
      </c>
      <c r="J172" s="58">
        <v>500.71583850931677</v>
      </c>
      <c r="K172" s="58">
        <v>339.6126152073732</v>
      </c>
      <c r="L172" s="58">
        <v>322.2244897959184</v>
      </c>
      <c r="M172" s="58">
        <v>327.14112903225805</v>
      </c>
      <c r="N172" s="58">
        <v>344.14702380952383</v>
      </c>
      <c r="O172" s="16">
        <f>(O171/O169)/O191</f>
        <v>419.80860338875755</v>
      </c>
    </row>
    <row r="173" spans="1:15" ht="15">
      <c r="A173" s="44" t="s">
        <v>25</v>
      </c>
      <c r="B173" s="45" t="s">
        <v>9</v>
      </c>
      <c r="C173" s="62">
        <v>0.26102753096054426</v>
      </c>
      <c r="D173" s="62">
        <v>0.2084183412564632</v>
      </c>
      <c r="E173" s="62">
        <v>0.1681964405563656</v>
      </c>
      <c r="F173" s="59">
        <v>0.1427005721691328</v>
      </c>
      <c r="G173" s="59">
        <v>0.2514709125006277</v>
      </c>
      <c r="H173" s="59">
        <v>0.16456233225142</v>
      </c>
      <c r="I173" s="59">
        <v>0.24368843894963318</v>
      </c>
      <c r="J173" s="59">
        <v>0.23854054565960414</v>
      </c>
      <c r="K173" s="59">
        <v>0.2451228350974678</v>
      </c>
      <c r="L173" s="59">
        <v>0.21999421411189451</v>
      </c>
      <c r="M173" s="59">
        <v>0.209487651372538</v>
      </c>
      <c r="N173" s="59">
        <v>0.23265534516557881</v>
      </c>
      <c r="O173" s="17">
        <f>O183</f>
        <v>0.21478369067767988</v>
      </c>
    </row>
    <row r="174" spans="2:15" ht="15">
      <c r="B174" s="4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1"/>
    </row>
    <row r="175" spans="1:15" ht="15">
      <c r="A175" s="44" t="s">
        <v>25</v>
      </c>
      <c r="B175" s="45" t="s">
        <v>40</v>
      </c>
      <c r="C175" s="60">
        <v>13</v>
      </c>
      <c r="D175" s="60">
        <v>14</v>
      </c>
      <c r="E175" s="60">
        <v>14</v>
      </c>
      <c r="F175" s="57">
        <v>14</v>
      </c>
      <c r="G175" s="57">
        <v>15</v>
      </c>
      <c r="H175" s="57">
        <v>16</v>
      </c>
      <c r="I175" s="57">
        <v>17</v>
      </c>
      <c r="J175" s="57">
        <v>16</v>
      </c>
      <c r="K175" s="57">
        <v>21</v>
      </c>
      <c r="L175" s="57">
        <v>21</v>
      </c>
      <c r="M175" s="57">
        <v>21</v>
      </c>
      <c r="N175" s="57">
        <v>21</v>
      </c>
      <c r="O175" s="6">
        <f>SUM(C175:N175)</f>
        <v>203</v>
      </c>
    </row>
    <row r="176" spans="1:15" ht="15">
      <c r="A176" s="44" t="s">
        <v>25</v>
      </c>
      <c r="B176" s="42" t="s">
        <v>0</v>
      </c>
      <c r="C176" s="61">
        <v>272853.8</v>
      </c>
      <c r="D176" s="61">
        <v>256783.6</v>
      </c>
      <c r="E176" s="61">
        <v>236999.2</v>
      </c>
      <c r="F176" s="58">
        <v>237391.5</v>
      </c>
      <c r="G176" s="58">
        <v>217607.3</v>
      </c>
      <c r="H176" s="58">
        <v>248316.1</v>
      </c>
      <c r="I176" s="58">
        <v>238647.5</v>
      </c>
      <c r="J176" s="58">
        <v>253193</v>
      </c>
      <c r="K176" s="58">
        <v>229848.75</v>
      </c>
      <c r="L176" s="58">
        <v>211069.5</v>
      </c>
      <c r="M176" s="58">
        <v>224311.5</v>
      </c>
      <c r="N176" s="58">
        <v>227132.5</v>
      </c>
      <c r="O176" s="36">
        <f>SUM(C176:N176)</f>
        <v>2854154.25</v>
      </c>
    </row>
    <row r="177" spans="1:15" ht="15">
      <c r="A177" s="44" t="s">
        <v>25</v>
      </c>
      <c r="B177" s="42" t="s">
        <v>8</v>
      </c>
      <c r="C177" s="61">
        <v>678.2080324437467</v>
      </c>
      <c r="D177" s="61">
        <v>591.6672811059908</v>
      </c>
      <c r="E177" s="61">
        <v>564.2838095238095</v>
      </c>
      <c r="F177" s="58">
        <v>546.9850230414746</v>
      </c>
      <c r="G177" s="58">
        <v>483.5717777777777</v>
      </c>
      <c r="H177" s="58">
        <v>500.63729838709673</v>
      </c>
      <c r="I177" s="58">
        <v>452.84155597722963</v>
      </c>
      <c r="J177" s="58">
        <v>565.1629464285714</v>
      </c>
      <c r="K177" s="58">
        <v>353.07027649769583</v>
      </c>
      <c r="L177" s="58">
        <v>336.80360292265055</v>
      </c>
      <c r="M177" s="58">
        <v>344.56451612903226</v>
      </c>
      <c r="N177" s="58">
        <v>360.5277777777777</v>
      </c>
      <c r="O177" s="32">
        <f>(O176/O191)/O175</f>
        <v>462.4824236581691</v>
      </c>
    </row>
    <row r="178" spans="2:15" ht="15">
      <c r="B178" s="45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1"/>
    </row>
    <row r="179" spans="1:15" ht="15">
      <c r="A179" s="44" t="s">
        <v>25</v>
      </c>
      <c r="B179" s="45" t="s">
        <v>41</v>
      </c>
      <c r="C179" s="60">
        <v>7</v>
      </c>
      <c r="D179" s="60">
        <v>6</v>
      </c>
      <c r="E179" s="60">
        <v>6</v>
      </c>
      <c r="F179" s="57">
        <v>6</v>
      </c>
      <c r="G179" s="57">
        <v>6</v>
      </c>
      <c r="H179" s="57">
        <v>7</v>
      </c>
      <c r="I179" s="57">
        <v>6</v>
      </c>
      <c r="J179" s="57">
        <v>7</v>
      </c>
      <c r="K179" s="57">
        <v>7</v>
      </c>
      <c r="L179" s="57">
        <v>7</v>
      </c>
      <c r="M179" s="57">
        <v>7</v>
      </c>
      <c r="N179" s="57">
        <v>7</v>
      </c>
      <c r="O179" s="6">
        <f>SUM(C179:N179)</f>
        <v>79</v>
      </c>
    </row>
    <row r="180" spans="1:15" ht="15">
      <c r="A180" s="44" t="s">
        <v>25</v>
      </c>
      <c r="B180" s="42" t="s">
        <v>42</v>
      </c>
      <c r="C180" s="61">
        <v>373842.75</v>
      </c>
      <c r="D180" s="61">
        <v>329993.75</v>
      </c>
      <c r="E180" s="61">
        <v>324067.5</v>
      </c>
      <c r="F180" s="58">
        <v>317519.75</v>
      </c>
      <c r="G180" s="58">
        <v>229024.5</v>
      </c>
      <c r="H180" s="58">
        <v>256336</v>
      </c>
      <c r="I180" s="58">
        <v>266554.5</v>
      </c>
      <c r="J180" s="58">
        <v>290382.5</v>
      </c>
      <c r="K180" s="58">
        <v>264908</v>
      </c>
      <c r="L180" s="58">
        <v>264436.5</v>
      </c>
      <c r="M180" s="58">
        <v>284728</v>
      </c>
      <c r="N180" s="58">
        <v>266278</v>
      </c>
      <c r="O180" s="36">
        <f>SUM(C180:N180)</f>
        <v>3468071.75</v>
      </c>
    </row>
    <row r="181" spans="1:15" ht="15">
      <c r="A181" s="44" t="s">
        <v>25</v>
      </c>
      <c r="B181" s="42" t="s">
        <v>0</v>
      </c>
      <c r="C181" s="61">
        <v>97583.25</v>
      </c>
      <c r="D181" s="61">
        <v>68776.75</v>
      </c>
      <c r="E181" s="61">
        <v>54507</v>
      </c>
      <c r="F181" s="58">
        <v>45310.25</v>
      </c>
      <c r="G181" s="58">
        <v>57593</v>
      </c>
      <c r="H181" s="58">
        <v>42183.25</v>
      </c>
      <c r="I181" s="58">
        <v>64956.25</v>
      </c>
      <c r="J181" s="58">
        <v>69268</v>
      </c>
      <c r="K181" s="58">
        <v>64935</v>
      </c>
      <c r="L181" s="58">
        <v>58174.5</v>
      </c>
      <c r="M181" s="58">
        <v>59647</v>
      </c>
      <c r="N181" s="58">
        <v>61951</v>
      </c>
      <c r="O181" s="36">
        <f>SUM(C181:N181)</f>
        <v>744885.25</v>
      </c>
    </row>
    <row r="182" spans="1:15" ht="15">
      <c r="A182" s="44" t="s">
        <v>25</v>
      </c>
      <c r="B182" s="45" t="s">
        <v>8</v>
      </c>
      <c r="C182" s="61">
        <v>450.45717930029156</v>
      </c>
      <c r="D182" s="61">
        <v>369.7674731182796</v>
      </c>
      <c r="E182" s="61">
        <v>302.81666666666666</v>
      </c>
      <c r="F182" s="58">
        <v>243.60349462365593</v>
      </c>
      <c r="G182" s="58">
        <v>319.9611111111111</v>
      </c>
      <c r="H182" s="58">
        <v>194.39285714285714</v>
      </c>
      <c r="I182" s="58">
        <v>349.22715053763443</v>
      </c>
      <c r="J182" s="58">
        <v>353.40816326530614</v>
      </c>
      <c r="K182" s="58">
        <v>299.2396313364055</v>
      </c>
      <c r="L182" s="58">
        <v>278.4871504157218</v>
      </c>
      <c r="M182" s="58">
        <v>274.8709677419355</v>
      </c>
      <c r="N182" s="58">
        <v>295.0047619047619</v>
      </c>
      <c r="O182" s="16">
        <f>(O181/O191)/O179</f>
        <v>310.15309054457344</v>
      </c>
    </row>
    <row r="183" spans="1:15" ht="15">
      <c r="A183" s="44" t="s">
        <v>25</v>
      </c>
      <c r="B183" s="45" t="s">
        <v>9</v>
      </c>
      <c r="C183" s="62">
        <v>0.26102753096054426</v>
      </c>
      <c r="D183" s="17">
        <v>0.2084183412564632</v>
      </c>
      <c r="E183" s="62">
        <v>0.1681964405563656</v>
      </c>
      <c r="F183" s="59">
        <v>0.1427005721691328</v>
      </c>
      <c r="G183" s="59">
        <v>0.2514709125006277</v>
      </c>
      <c r="H183" s="59">
        <v>0.16456233225142</v>
      </c>
      <c r="I183" s="59">
        <v>0.24368843894963318</v>
      </c>
      <c r="J183" s="59">
        <v>0.23854054565960414</v>
      </c>
      <c r="K183" s="59">
        <v>0.2451228350974678</v>
      </c>
      <c r="L183" s="59">
        <v>0.21999421411189451</v>
      </c>
      <c r="M183" s="59">
        <v>0.209487651372538</v>
      </c>
      <c r="N183" s="59">
        <v>0.23265534516557881</v>
      </c>
      <c r="O183" s="17">
        <f>O181/O180</f>
        <v>0.21478369067767988</v>
      </c>
    </row>
    <row r="184" spans="2:15" ht="15">
      <c r="B184" s="46"/>
      <c r="C184" s="1"/>
      <c r="D184" s="1"/>
      <c r="E184" s="1"/>
      <c r="F184" s="6"/>
      <c r="G184" s="6"/>
      <c r="H184" s="6"/>
      <c r="I184" s="6"/>
      <c r="J184" s="6"/>
      <c r="K184" s="6"/>
      <c r="L184" s="56"/>
      <c r="M184" s="56"/>
      <c r="N184" s="56"/>
      <c r="O184" s="1"/>
    </row>
    <row r="185" spans="1:15" ht="15">
      <c r="A185" s="44" t="s">
        <v>25</v>
      </c>
      <c r="B185" s="46" t="s">
        <v>20</v>
      </c>
      <c r="C185" s="11">
        <v>4869</v>
      </c>
      <c r="D185" s="11">
        <v>4860</v>
      </c>
      <c r="E185" s="11">
        <v>4859</v>
      </c>
      <c r="F185" s="11">
        <v>4823</v>
      </c>
      <c r="G185" s="11">
        <v>4829</v>
      </c>
      <c r="H185" s="11">
        <v>4834</v>
      </c>
      <c r="I185" s="11">
        <v>4822</v>
      </c>
      <c r="J185" s="11">
        <v>4824</v>
      </c>
      <c r="K185" s="11">
        <v>4796</v>
      </c>
      <c r="L185" s="57">
        <v>4815</v>
      </c>
      <c r="M185" s="57">
        <v>4813</v>
      </c>
      <c r="N185" s="57">
        <v>4840</v>
      </c>
      <c r="O185" s="11">
        <f>SUM(O99+O159)</f>
        <v>57984</v>
      </c>
    </row>
    <row r="186" spans="1:15" ht="15">
      <c r="A186" s="44" t="s">
        <v>25</v>
      </c>
      <c r="B186" s="47" t="s">
        <v>21</v>
      </c>
      <c r="C186" s="5">
        <v>15075143.79</v>
      </c>
      <c r="D186" s="5">
        <v>13462060.64</v>
      </c>
      <c r="E186" s="5">
        <v>13273792.04</v>
      </c>
      <c r="F186" s="5">
        <v>13447157.870000001</v>
      </c>
      <c r="G186" s="5">
        <v>10070482.389999999</v>
      </c>
      <c r="H186" s="5">
        <v>11584096.790000001</v>
      </c>
      <c r="I186" s="5">
        <v>11637991.910000002</v>
      </c>
      <c r="J186" s="5">
        <v>12106788.290000001</v>
      </c>
      <c r="K186" s="5">
        <v>11862767.399999999</v>
      </c>
      <c r="L186" s="58">
        <v>11942673.28</v>
      </c>
      <c r="M186" s="58">
        <v>12963955.8</v>
      </c>
      <c r="N186" s="58">
        <v>13099599</v>
      </c>
      <c r="O186" s="5">
        <f>O101+O160</f>
        <v>150526509.19999996</v>
      </c>
    </row>
    <row r="187" spans="1:15" ht="15">
      <c r="A187" s="44" t="s">
        <v>25</v>
      </c>
      <c r="B187" s="47" t="s">
        <v>8</v>
      </c>
      <c r="C187" s="5">
        <v>100.04559318428542</v>
      </c>
      <c r="D187" s="5">
        <v>89.35391371299615</v>
      </c>
      <c r="E187" s="5">
        <v>91.05983425944981</v>
      </c>
      <c r="F187" s="5">
        <v>89.93972343542035</v>
      </c>
      <c r="G187" s="5">
        <v>69.51392551943121</v>
      </c>
      <c r="H187" s="5">
        <v>77.30255308500274</v>
      </c>
      <c r="I187" s="5">
        <v>77.85547363562169</v>
      </c>
      <c r="J187" s="5">
        <v>89.63210946754324</v>
      </c>
      <c r="K187" s="5">
        <v>79.78939035217519</v>
      </c>
      <c r="L187" s="58">
        <v>83.1143096401054</v>
      </c>
      <c r="M187" s="58">
        <v>86.88803710381158</v>
      </c>
      <c r="N187" s="58">
        <v>90.21762396694216</v>
      </c>
      <c r="O187" s="5">
        <f>SUM(O186/O185/O191)</f>
        <v>85.39228763255507</v>
      </c>
    </row>
    <row r="188" spans="2:14" ht="15">
      <c r="B188" s="47"/>
      <c r="C188" s="5"/>
      <c r="D188" s="5"/>
      <c r="E188" s="5"/>
      <c r="F188" s="5"/>
      <c r="G188" s="5"/>
      <c r="H188" s="5"/>
      <c r="I188" s="5"/>
      <c r="J188" s="5"/>
      <c r="K188" s="5"/>
      <c r="L188" s="56"/>
      <c r="M188" s="56"/>
      <c r="N188" s="56"/>
    </row>
    <row r="189" spans="1:15" ht="15">
      <c r="A189" s="44" t="s">
        <v>25</v>
      </c>
      <c r="B189" s="47" t="s">
        <v>22</v>
      </c>
      <c r="C189" s="5">
        <v>46219.72</v>
      </c>
      <c r="D189" s="5">
        <v>133538.72</v>
      </c>
      <c r="E189" s="5">
        <v>403196.01</v>
      </c>
      <c r="F189" s="5">
        <v>615292.59</v>
      </c>
      <c r="G189" s="5">
        <v>642085.01</v>
      </c>
      <c r="H189" s="5">
        <v>885130.98</v>
      </c>
      <c r="I189" s="65">
        <v>986695.97</v>
      </c>
      <c r="J189" s="5">
        <v>1277514.72</v>
      </c>
      <c r="K189" s="58">
        <v>1352582.8</v>
      </c>
      <c r="L189" s="58">
        <v>1430786.76</v>
      </c>
      <c r="M189" s="58">
        <v>1663355.37</v>
      </c>
      <c r="N189" s="58">
        <v>1802020.25</v>
      </c>
      <c r="O189" s="5">
        <f>SUM(C189:N189)</f>
        <v>11238418.899999999</v>
      </c>
    </row>
    <row r="190" spans="1:15" ht="15">
      <c r="A190" s="44" t="s">
        <v>25</v>
      </c>
      <c r="B190" s="47" t="s">
        <v>23</v>
      </c>
      <c r="C190" s="4">
        <v>19</v>
      </c>
      <c r="D190" s="4">
        <v>19</v>
      </c>
      <c r="E190" s="4">
        <v>19</v>
      </c>
      <c r="F190" s="4">
        <v>19</v>
      </c>
      <c r="G190" s="4">
        <v>19</v>
      </c>
      <c r="H190" s="4">
        <v>19</v>
      </c>
      <c r="I190" s="54">
        <v>19</v>
      </c>
      <c r="J190" s="4">
        <v>19</v>
      </c>
      <c r="K190" s="57">
        <v>19</v>
      </c>
      <c r="L190" s="57">
        <v>19</v>
      </c>
      <c r="M190" s="57">
        <v>19</v>
      </c>
      <c r="N190" s="57">
        <v>19</v>
      </c>
      <c r="O190" s="4">
        <f>AVERAGE(C190:N190)</f>
        <v>19</v>
      </c>
    </row>
    <row r="191" spans="1:15" ht="15">
      <c r="A191" s="44" t="s">
        <v>25</v>
      </c>
      <c r="B191" s="47" t="s">
        <v>24</v>
      </c>
      <c r="C191" s="5">
        <v>30.94736842105263</v>
      </c>
      <c r="D191" s="5">
        <v>31</v>
      </c>
      <c r="E191" s="5">
        <v>30</v>
      </c>
      <c r="F191" s="5">
        <v>31</v>
      </c>
      <c r="G191" s="5">
        <v>30</v>
      </c>
      <c r="H191" s="5">
        <v>31</v>
      </c>
      <c r="I191" s="55">
        <v>31</v>
      </c>
      <c r="J191" s="5">
        <v>28</v>
      </c>
      <c r="K191" s="58">
        <v>31</v>
      </c>
      <c r="L191" s="58">
        <v>29.842105263157897</v>
      </c>
      <c r="M191" s="58">
        <v>31</v>
      </c>
      <c r="N191" s="58">
        <v>30</v>
      </c>
      <c r="O191" s="58">
        <v>30.40088105726872</v>
      </c>
    </row>
    <row r="192" spans="2:15" ht="15">
      <c r="B192" s="46"/>
      <c r="C192" s="1"/>
      <c r="D192" s="1"/>
      <c r="E192" s="1"/>
      <c r="F192" s="6"/>
      <c r="G192" s="6"/>
      <c r="H192" s="6"/>
      <c r="I192" s="6"/>
      <c r="J192" s="6"/>
      <c r="K192" s="6"/>
      <c r="L192" s="6"/>
      <c r="M192" s="6"/>
      <c r="N192" s="6"/>
      <c r="O192" s="1"/>
    </row>
    <row r="193" spans="2:15" ht="15" customHeight="1">
      <c r="B193" s="43"/>
      <c r="C193" s="1"/>
      <c r="D193" s="1"/>
      <c r="E193" s="1"/>
      <c r="F193" s="6"/>
      <c r="G193" s="6"/>
      <c r="H193" s="6"/>
      <c r="I193" s="6"/>
      <c r="J193" s="6"/>
      <c r="K193" s="6"/>
      <c r="L193" s="6"/>
      <c r="M193" s="6"/>
      <c r="N193" s="6"/>
      <c r="O193" s="1"/>
    </row>
    <row r="194" spans="2:15" ht="15" thickBot="1">
      <c r="B194" s="44"/>
      <c r="C194" s="2" t="s">
        <v>35</v>
      </c>
      <c r="D194" s="2" t="s">
        <v>36</v>
      </c>
      <c r="E194" s="2" t="s">
        <v>37</v>
      </c>
      <c r="F194" s="3" t="s">
        <v>1</v>
      </c>
      <c r="G194" s="3" t="s">
        <v>2</v>
      </c>
      <c r="H194" s="3" t="s">
        <v>3</v>
      </c>
      <c r="I194" s="3" t="s">
        <v>4</v>
      </c>
      <c r="J194" s="3" t="s">
        <v>31</v>
      </c>
      <c r="K194" s="3" t="s">
        <v>32</v>
      </c>
      <c r="L194" s="3" t="s">
        <v>33</v>
      </c>
      <c r="M194" s="3" t="s">
        <v>34</v>
      </c>
      <c r="N194" s="3" t="s">
        <v>46</v>
      </c>
      <c r="O194" s="3" t="s">
        <v>28</v>
      </c>
    </row>
    <row r="195" spans="1:15" ht="15" thickTop="1">
      <c r="A195" s="44" t="s">
        <v>26</v>
      </c>
      <c r="B195" s="45" t="s">
        <v>6</v>
      </c>
      <c r="C195" s="8">
        <v>9378</v>
      </c>
      <c r="D195" s="8">
        <v>9300</v>
      </c>
      <c r="E195" s="8">
        <v>9310</v>
      </c>
      <c r="F195" s="8">
        <v>9313</v>
      </c>
      <c r="G195" s="8">
        <v>9317</v>
      </c>
      <c r="H195" s="8">
        <v>9246</v>
      </c>
      <c r="I195" s="8">
        <v>9222</v>
      </c>
      <c r="J195" s="8">
        <v>9276</v>
      </c>
      <c r="K195" s="8">
        <v>9496</v>
      </c>
      <c r="L195" s="8">
        <v>9364</v>
      </c>
      <c r="M195" s="8">
        <v>9288</v>
      </c>
      <c r="N195" s="8">
        <f aca="true" t="shared" si="1" ref="N195:O197">SUM(N201+N207+N213+N219+N225+N231+N237+N243+N249)</f>
        <v>9365</v>
      </c>
      <c r="O195" s="8">
        <f t="shared" si="1"/>
        <v>111875</v>
      </c>
    </row>
    <row r="196" spans="1:15" ht="15">
      <c r="A196" s="44" t="s">
        <v>26</v>
      </c>
      <c r="B196" s="45" t="s">
        <v>7</v>
      </c>
      <c r="C196" s="9">
        <v>808002074.88</v>
      </c>
      <c r="D196" s="9">
        <v>763867854.9</v>
      </c>
      <c r="E196" s="9">
        <v>742593720.64</v>
      </c>
      <c r="F196" s="9">
        <v>756023443.04</v>
      </c>
      <c r="G196" s="9">
        <v>657745315.3</v>
      </c>
      <c r="H196" s="9">
        <v>714168460.5400001</v>
      </c>
      <c r="I196" s="9">
        <v>718153968.8699999</v>
      </c>
      <c r="J196" s="9">
        <v>728644966.4300001</v>
      </c>
      <c r="K196" s="9">
        <v>752265799.36</v>
      </c>
      <c r="L196" s="9">
        <v>733076603.8299999</v>
      </c>
      <c r="M196" s="9">
        <v>749779774.0999999</v>
      </c>
      <c r="N196" s="9">
        <f t="shared" si="1"/>
        <v>697370955.63</v>
      </c>
      <c r="O196" s="9">
        <f t="shared" si="1"/>
        <v>8821692937.52</v>
      </c>
    </row>
    <row r="197" spans="1:15" ht="15">
      <c r="A197" s="44" t="s">
        <v>26</v>
      </c>
      <c r="B197" s="45" t="s">
        <v>0</v>
      </c>
      <c r="C197" s="9">
        <v>45813172.33</v>
      </c>
      <c r="D197" s="9">
        <v>42385245.10999999</v>
      </c>
      <c r="E197" s="9">
        <v>41628931.31</v>
      </c>
      <c r="F197" s="9">
        <v>43147662.45</v>
      </c>
      <c r="G197" s="9">
        <v>37018896.900000006</v>
      </c>
      <c r="H197" s="9">
        <v>41094154.95</v>
      </c>
      <c r="I197" s="9">
        <v>40557980.48</v>
      </c>
      <c r="J197" s="9">
        <v>42116640.11</v>
      </c>
      <c r="K197" s="9">
        <v>43701065</v>
      </c>
      <c r="L197" s="9">
        <v>42216650.88</v>
      </c>
      <c r="M197" s="9">
        <v>44762338.57</v>
      </c>
      <c r="N197" s="9">
        <f t="shared" si="1"/>
        <v>41373258.49000001</v>
      </c>
      <c r="O197" s="9">
        <f t="shared" si="1"/>
        <v>505815996.58</v>
      </c>
    </row>
    <row r="198" spans="1:15" ht="15">
      <c r="A198" s="44" t="s">
        <v>26</v>
      </c>
      <c r="B198" s="45" t="s">
        <v>8</v>
      </c>
      <c r="C198" s="5">
        <v>165.0904036377586</v>
      </c>
      <c r="D198" s="5">
        <v>147.0178463753035</v>
      </c>
      <c r="E198" s="5">
        <v>149.0473731113498</v>
      </c>
      <c r="F198" s="5">
        <v>149.45346064987203</v>
      </c>
      <c r="G198" s="5">
        <v>132.44211978104542</v>
      </c>
      <c r="H198" s="5">
        <v>150.199282240371</v>
      </c>
      <c r="I198" s="5">
        <v>162.63639864342616</v>
      </c>
      <c r="J198" s="5">
        <v>162.1567182206</v>
      </c>
      <c r="K198" s="5">
        <v>148.4532196918227</v>
      </c>
      <c r="L198" s="5">
        <v>150.51889495948697</v>
      </c>
      <c r="M198" s="5">
        <v>155.46365261454253</v>
      </c>
      <c r="N198" s="5">
        <f>SUM(N197/N195/N287)</f>
        <v>147.26199854066562</v>
      </c>
      <c r="O198" s="5">
        <f>SUM(O197/O195/O287)</f>
        <v>151.7001812736254</v>
      </c>
    </row>
    <row r="199" spans="1:15" ht="15">
      <c r="A199" s="44" t="s">
        <v>26</v>
      </c>
      <c r="B199" s="45" t="s">
        <v>9</v>
      </c>
      <c r="C199" s="10">
        <v>0.0566993251060697</v>
      </c>
      <c r="D199" s="10">
        <v>0.055487666928396615</v>
      </c>
      <c r="E199" s="10">
        <v>0.05605882483644267</v>
      </c>
      <c r="F199" s="10">
        <v>0.05707185782030985</v>
      </c>
      <c r="G199" s="10">
        <v>0.05628150598551288</v>
      </c>
      <c r="H199" s="10">
        <v>0.0575412626300071</v>
      </c>
      <c r="I199" s="10">
        <v>0.05647532735050831</v>
      </c>
      <c r="J199" s="10">
        <v>0.05780131895558231</v>
      </c>
      <c r="K199" s="10">
        <v>0.05809258514368094</v>
      </c>
      <c r="L199" s="10">
        <v>0.057588321137841174</v>
      </c>
      <c r="M199" s="10">
        <v>0.05970064826532643</v>
      </c>
      <c r="N199" s="10">
        <f>SUM(N197/N196)</f>
        <v>0.0593274757946059</v>
      </c>
      <c r="O199" s="10">
        <f>SUM(O197/O196)</f>
        <v>0.05733774686587511</v>
      </c>
    </row>
    <row r="200" spans="2:15" ht="15">
      <c r="B200" s="46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1"/>
      <c r="O200" s="1"/>
    </row>
    <row r="201" spans="1:15" ht="15">
      <c r="A201" s="44" t="s">
        <v>26</v>
      </c>
      <c r="B201" s="47" t="s">
        <v>38</v>
      </c>
      <c r="C201" s="60">
        <v>1208</v>
      </c>
      <c r="D201" s="60">
        <v>1240</v>
      </c>
      <c r="E201" s="60">
        <v>1263</v>
      </c>
      <c r="F201" s="57">
        <v>1300</v>
      </c>
      <c r="G201" s="57">
        <v>1336</v>
      </c>
      <c r="H201" s="57">
        <v>1396</v>
      </c>
      <c r="I201" s="57">
        <v>1450</v>
      </c>
      <c r="J201" s="57">
        <v>1602</v>
      </c>
      <c r="K201" s="57">
        <v>1845</v>
      </c>
      <c r="L201" s="57">
        <v>1888</v>
      </c>
      <c r="M201" s="57">
        <v>2001</v>
      </c>
      <c r="N201" s="57">
        <v>2057</v>
      </c>
      <c r="O201" s="51">
        <f>SUM(C201:N201)</f>
        <v>18586</v>
      </c>
    </row>
    <row r="202" spans="1:15" ht="15">
      <c r="A202" s="44" t="s">
        <v>26</v>
      </c>
      <c r="B202" s="42" t="s">
        <v>7</v>
      </c>
      <c r="C202" s="61">
        <v>77222851.42</v>
      </c>
      <c r="D202" s="61">
        <v>77073671.23</v>
      </c>
      <c r="E202" s="61">
        <v>75835020.79</v>
      </c>
      <c r="F202" s="58">
        <v>82992807.35</v>
      </c>
      <c r="G202" s="58">
        <v>75478687.21</v>
      </c>
      <c r="H202" s="58">
        <v>85816128.25</v>
      </c>
      <c r="I202" s="58">
        <v>88869370.56</v>
      </c>
      <c r="J202" s="58">
        <v>94479782.4</v>
      </c>
      <c r="K202" s="58">
        <v>107732421.24</v>
      </c>
      <c r="L202" s="58">
        <v>110151254.1</v>
      </c>
      <c r="M202" s="58">
        <v>117940015.64</v>
      </c>
      <c r="N202" s="58">
        <v>114357950.4</v>
      </c>
      <c r="O202" s="34">
        <f>SUM(C202:N202)</f>
        <v>1107949960.59</v>
      </c>
    </row>
    <row r="203" spans="1:15" ht="15">
      <c r="A203" s="44" t="s">
        <v>26</v>
      </c>
      <c r="B203" s="42" t="s">
        <v>0</v>
      </c>
      <c r="C203" s="61">
        <v>6162672.38</v>
      </c>
      <c r="D203" s="61">
        <v>6256220.78</v>
      </c>
      <c r="E203" s="61">
        <v>6259684.37</v>
      </c>
      <c r="F203" s="58">
        <v>6778687.21</v>
      </c>
      <c r="G203" s="58">
        <v>6082630.17</v>
      </c>
      <c r="H203" s="58">
        <v>6866989.33</v>
      </c>
      <c r="I203" s="58">
        <v>7252932.75</v>
      </c>
      <c r="J203" s="58">
        <v>7893201.25</v>
      </c>
      <c r="K203" s="58">
        <v>9308801.31</v>
      </c>
      <c r="L203" s="58">
        <v>9408136.91</v>
      </c>
      <c r="M203" s="58">
        <v>10509430.53</v>
      </c>
      <c r="N203" s="58">
        <v>10173663.44</v>
      </c>
      <c r="O203" s="34">
        <f>SUM(C203:N203)</f>
        <v>92953050.43</v>
      </c>
    </row>
    <row r="204" spans="1:15" ht="15">
      <c r="A204" s="44" t="s">
        <v>26</v>
      </c>
      <c r="B204" s="45" t="s">
        <v>8</v>
      </c>
      <c r="C204" s="61">
        <v>172.40261080762147</v>
      </c>
      <c r="D204" s="61">
        <v>162.75288189386058</v>
      </c>
      <c r="E204" s="61">
        <v>165.20676616521507</v>
      </c>
      <c r="F204" s="58">
        <v>168.20563796526054</v>
      </c>
      <c r="G204" s="58">
        <v>151.76222979041916</v>
      </c>
      <c r="H204" s="58">
        <v>166.23506844220265</v>
      </c>
      <c r="I204" s="58">
        <v>184.97464109239684</v>
      </c>
      <c r="J204" s="58">
        <v>175.9675684412342</v>
      </c>
      <c r="K204" s="58">
        <v>162.75550852347232</v>
      </c>
      <c r="L204" s="58">
        <v>166.36818860142543</v>
      </c>
      <c r="M204" s="58">
        <v>169.42223291580015</v>
      </c>
      <c r="N204" s="58">
        <v>164.86247674607034</v>
      </c>
      <c r="O204" s="37">
        <f>SUM(O203/O201/O287)</f>
        <v>167.80476999984427</v>
      </c>
    </row>
    <row r="205" spans="1:15" ht="15">
      <c r="A205" s="44" t="s">
        <v>26</v>
      </c>
      <c r="B205" s="45" t="s">
        <v>9</v>
      </c>
      <c r="C205" s="62">
        <v>0.07980374030068418</v>
      </c>
      <c r="D205" s="62">
        <v>0.0811719576887735</v>
      </c>
      <c r="E205" s="62">
        <v>0.08254345162420572</v>
      </c>
      <c r="F205" s="59">
        <v>0.08167800832923625</v>
      </c>
      <c r="G205" s="59">
        <v>0.080587386914622</v>
      </c>
      <c r="H205" s="59">
        <v>0.08001979895894452</v>
      </c>
      <c r="I205" s="59">
        <v>0.08161341420892809</v>
      </c>
      <c r="J205" s="59">
        <v>0.08354381275543667</v>
      </c>
      <c r="K205" s="59">
        <v>0.08640668429109559</v>
      </c>
      <c r="L205" s="59">
        <v>0.08541107395344671</v>
      </c>
      <c r="M205" s="59">
        <v>0.08910826807144893</v>
      </c>
      <c r="N205" s="59">
        <v>0.08896332440739511</v>
      </c>
      <c r="O205" s="10">
        <f>SUM(O203/O202)</f>
        <v>0.08389643371664648</v>
      </c>
    </row>
    <row r="206" spans="2:15" ht="15">
      <c r="B206" s="4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1"/>
    </row>
    <row r="207" spans="1:15" ht="15">
      <c r="A207" s="44" t="s">
        <v>26</v>
      </c>
      <c r="B207" s="47" t="s">
        <v>10</v>
      </c>
      <c r="C207" s="60">
        <v>2775</v>
      </c>
      <c r="D207" s="60">
        <v>2686</v>
      </c>
      <c r="E207" s="60">
        <v>2643</v>
      </c>
      <c r="F207" s="57">
        <v>2593</v>
      </c>
      <c r="G207" s="57">
        <v>2559</v>
      </c>
      <c r="H207" s="57">
        <v>2491</v>
      </c>
      <c r="I207" s="57">
        <v>2409</v>
      </c>
      <c r="J207" s="57">
        <v>2341</v>
      </c>
      <c r="K207" s="57">
        <v>2361</v>
      </c>
      <c r="L207" s="57">
        <v>2267</v>
      </c>
      <c r="M207" s="57">
        <v>2119</v>
      </c>
      <c r="N207" s="57">
        <v>2067</v>
      </c>
      <c r="O207" s="4">
        <f>SUM(C207:N207)</f>
        <v>29311</v>
      </c>
    </row>
    <row r="208" spans="1:15" ht="15">
      <c r="A208" s="44" t="s">
        <v>26</v>
      </c>
      <c r="B208" s="45" t="s">
        <v>7</v>
      </c>
      <c r="C208" s="61">
        <v>163202511.85</v>
      </c>
      <c r="D208" s="61">
        <v>147845181.45</v>
      </c>
      <c r="E208" s="61">
        <v>141654620.9</v>
      </c>
      <c r="F208" s="58">
        <v>140936157.04</v>
      </c>
      <c r="G208" s="58">
        <v>119382524.95</v>
      </c>
      <c r="H208" s="58">
        <v>125486395.91</v>
      </c>
      <c r="I208" s="58">
        <v>124086000.95</v>
      </c>
      <c r="J208" s="58">
        <v>119297098.51</v>
      </c>
      <c r="K208" s="58">
        <v>120815536.9</v>
      </c>
      <c r="L208" s="58">
        <v>114957807.9</v>
      </c>
      <c r="M208" s="58">
        <v>111544877.5</v>
      </c>
      <c r="N208" s="58">
        <v>98849250.21</v>
      </c>
      <c r="O208" s="5">
        <f>SUM(C208:N208)</f>
        <v>1528057964.0700002</v>
      </c>
    </row>
    <row r="209" spans="1:15" ht="15" customHeight="1">
      <c r="A209" s="44" t="s">
        <v>26</v>
      </c>
      <c r="B209" s="45" t="s">
        <v>0</v>
      </c>
      <c r="C209" s="61">
        <v>11308500.24</v>
      </c>
      <c r="D209" s="61">
        <v>9920928.61</v>
      </c>
      <c r="E209" s="61">
        <v>9791908.24</v>
      </c>
      <c r="F209" s="58">
        <v>9790354.9</v>
      </c>
      <c r="G209" s="58">
        <v>8134462.08</v>
      </c>
      <c r="H209" s="58">
        <v>8813611.82</v>
      </c>
      <c r="I209" s="58">
        <v>8367380.12</v>
      </c>
      <c r="J209" s="58">
        <v>8176560.31</v>
      </c>
      <c r="K209" s="58">
        <v>8413760.08</v>
      </c>
      <c r="L209" s="58">
        <v>7676214.64</v>
      </c>
      <c r="M209" s="58">
        <v>7500626.56</v>
      </c>
      <c r="N209" s="58">
        <v>6928152.04</v>
      </c>
      <c r="O209" s="5">
        <f>SUM(C209:N209)</f>
        <v>104822459.64</v>
      </c>
    </row>
    <row r="210" spans="1:15" ht="15" customHeight="1">
      <c r="A210" s="44" t="s">
        <v>26</v>
      </c>
      <c r="B210" s="45" t="s">
        <v>8</v>
      </c>
      <c r="C210" s="61">
        <v>137.71578321916385</v>
      </c>
      <c r="D210" s="61">
        <v>119.14741443086014</v>
      </c>
      <c r="E210" s="61">
        <v>123.49486997099255</v>
      </c>
      <c r="F210" s="58">
        <v>121.79633629001158</v>
      </c>
      <c r="G210" s="58">
        <v>105.9588651817116</v>
      </c>
      <c r="H210" s="58">
        <v>119.56990483097059</v>
      </c>
      <c r="I210" s="58">
        <v>128.44560356291032</v>
      </c>
      <c r="J210" s="58">
        <v>124.74156816378837</v>
      </c>
      <c r="K210" s="58">
        <v>114.95621155606563</v>
      </c>
      <c r="L210" s="58">
        <v>113.04835287245001</v>
      </c>
      <c r="M210" s="58">
        <v>114.18390537228457</v>
      </c>
      <c r="N210" s="58">
        <v>111.72636736010321</v>
      </c>
      <c r="O210" s="5">
        <f>SUM(O209/O207/O287)</f>
        <v>119.99144926819282</v>
      </c>
    </row>
    <row r="211" spans="1:15" ht="15" customHeight="1">
      <c r="A211" s="44" t="s">
        <v>26</v>
      </c>
      <c r="B211" s="45" t="s">
        <v>9</v>
      </c>
      <c r="C211" s="62">
        <v>0.06929121440479839</v>
      </c>
      <c r="D211" s="62">
        <v>0.0671034964596068</v>
      </c>
      <c r="E211" s="62">
        <v>0.06912522992746226</v>
      </c>
      <c r="F211" s="59">
        <v>0.06946659470231856</v>
      </c>
      <c r="G211" s="59">
        <v>0.0681377955727347</v>
      </c>
      <c r="H211" s="59">
        <v>0.07023559610653894</v>
      </c>
      <c r="I211" s="59">
        <v>0.06743210399190482</v>
      </c>
      <c r="J211" s="59">
        <v>0.06853947339980448</v>
      </c>
      <c r="K211" s="59">
        <v>0.06964137474275463</v>
      </c>
      <c r="L211" s="59">
        <v>0.06677419115957238</v>
      </c>
      <c r="M211" s="59">
        <v>0.06724312875775044</v>
      </c>
      <c r="N211" s="59">
        <v>0.07008805858700502</v>
      </c>
      <c r="O211" s="10">
        <f>SUM(O209/O208)</f>
        <v>0.0685984838957314</v>
      </c>
    </row>
    <row r="212" spans="2:15" ht="15" customHeight="1">
      <c r="B212" s="4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1"/>
    </row>
    <row r="213" spans="1:15" ht="15" customHeight="1">
      <c r="A213" s="44" t="s">
        <v>26</v>
      </c>
      <c r="B213" s="47" t="s">
        <v>11</v>
      </c>
      <c r="C213" s="60">
        <v>112</v>
      </c>
      <c r="D213" s="60">
        <v>111</v>
      </c>
      <c r="E213" s="60">
        <v>119</v>
      </c>
      <c r="F213" s="57">
        <v>119</v>
      </c>
      <c r="G213" s="57">
        <v>119</v>
      </c>
      <c r="H213" s="57">
        <v>119</v>
      </c>
      <c r="I213" s="57">
        <v>119</v>
      </c>
      <c r="J213" s="57">
        <v>151</v>
      </c>
      <c r="K213" s="57">
        <v>103</v>
      </c>
      <c r="L213" s="57">
        <v>144</v>
      </c>
      <c r="M213" s="57">
        <v>94</v>
      </c>
      <c r="N213" s="57">
        <v>103</v>
      </c>
      <c r="O213" s="4">
        <f>SUM(C213:N213)</f>
        <v>1413</v>
      </c>
    </row>
    <row r="214" spans="1:15" ht="15">
      <c r="A214" s="44" t="s">
        <v>26</v>
      </c>
      <c r="B214" s="45" t="s">
        <v>7</v>
      </c>
      <c r="C214" s="61">
        <v>15966326.7</v>
      </c>
      <c r="D214" s="61">
        <v>14942562.7</v>
      </c>
      <c r="E214" s="61">
        <v>14953975.7</v>
      </c>
      <c r="F214" s="58">
        <v>15415913.2</v>
      </c>
      <c r="G214" s="58">
        <v>14332892.6</v>
      </c>
      <c r="H214" s="58">
        <v>14513416.8</v>
      </c>
      <c r="I214" s="58">
        <v>14357086.8</v>
      </c>
      <c r="J214" s="58">
        <v>14122185.9</v>
      </c>
      <c r="K214" s="58">
        <v>12876276.07</v>
      </c>
      <c r="L214" s="58">
        <v>12820584.3</v>
      </c>
      <c r="M214" s="58">
        <v>13112826.85</v>
      </c>
      <c r="N214" s="58">
        <v>11609258.1</v>
      </c>
      <c r="O214" s="5">
        <f>SUM(C214:N214)</f>
        <v>169023305.72</v>
      </c>
    </row>
    <row r="215" spans="1:15" ht="15">
      <c r="A215" s="44" t="s">
        <v>26</v>
      </c>
      <c r="B215" s="45" t="s">
        <v>0</v>
      </c>
      <c r="C215" s="61">
        <v>933430.4</v>
      </c>
      <c r="D215" s="61">
        <v>766669.74</v>
      </c>
      <c r="E215" s="61">
        <v>818123</v>
      </c>
      <c r="F215" s="58">
        <v>846234.8</v>
      </c>
      <c r="G215" s="58">
        <v>823874.9</v>
      </c>
      <c r="H215" s="58">
        <v>851953.75</v>
      </c>
      <c r="I215" s="58">
        <v>824491.45</v>
      </c>
      <c r="J215" s="58">
        <v>815819.3</v>
      </c>
      <c r="K215" s="58">
        <v>738882.58</v>
      </c>
      <c r="L215" s="58">
        <v>657667.69</v>
      </c>
      <c r="M215" s="58">
        <v>791869.59</v>
      </c>
      <c r="N215" s="58">
        <v>679639.91</v>
      </c>
      <c r="O215" s="5">
        <f>SUM(C215:N215)</f>
        <v>9548657.11</v>
      </c>
    </row>
    <row r="216" spans="1:15" ht="15">
      <c r="A216" s="44" t="s">
        <v>26</v>
      </c>
      <c r="B216" s="45" t="s">
        <v>8</v>
      </c>
      <c r="C216" s="61">
        <v>281.64731182795697</v>
      </c>
      <c r="D216" s="61">
        <v>222.80434176111598</v>
      </c>
      <c r="E216" s="61">
        <v>229.166106442577</v>
      </c>
      <c r="F216" s="58">
        <v>229.3940905394416</v>
      </c>
      <c r="G216" s="58">
        <v>230.7772829131653</v>
      </c>
      <c r="H216" s="58">
        <v>241.94171216873846</v>
      </c>
      <c r="I216" s="58">
        <v>256.2157009491008</v>
      </c>
      <c r="J216" s="58">
        <v>192.9563150425733</v>
      </c>
      <c r="K216" s="58">
        <v>231.4070090823677</v>
      </c>
      <c r="L216" s="58">
        <v>152.479922827239</v>
      </c>
      <c r="M216" s="58">
        <v>271.74659917638985</v>
      </c>
      <c r="N216" s="58">
        <v>219.94819093851132</v>
      </c>
      <c r="O216" s="5">
        <f>SUM(O215/O213/O287)</f>
        <v>226.7392597915968</v>
      </c>
    </row>
    <row r="217" spans="1:15" ht="15">
      <c r="A217" s="44" t="s">
        <v>26</v>
      </c>
      <c r="B217" s="45" t="s">
        <v>9</v>
      </c>
      <c r="C217" s="62">
        <v>0.05846243895284944</v>
      </c>
      <c r="D217" s="62">
        <v>0.05130778136202834</v>
      </c>
      <c r="E217" s="62">
        <v>0.054709397448064606</v>
      </c>
      <c r="F217" s="59">
        <v>0.054893588788499405</v>
      </c>
      <c r="G217" s="59">
        <v>0.05748141167261659</v>
      </c>
      <c r="H217" s="59">
        <v>0.058701115095102896</v>
      </c>
      <c r="I217" s="59">
        <v>0.05742748939847602</v>
      </c>
      <c r="J217" s="59">
        <v>0.05776862773064048</v>
      </c>
      <c r="K217" s="59">
        <v>0.057383250870296075</v>
      </c>
      <c r="L217" s="59">
        <v>0.051297793814280374</v>
      </c>
      <c r="M217" s="59">
        <v>0.06038893055314004</v>
      </c>
      <c r="N217" s="59">
        <v>0.058542923599915475</v>
      </c>
      <c r="O217" s="10">
        <f>SUM(O215/O214)</f>
        <v>0.05649313903384471</v>
      </c>
    </row>
    <row r="218" spans="2:15" ht="15">
      <c r="B218" s="4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1"/>
    </row>
    <row r="219" spans="1:15" ht="15">
      <c r="A219" s="44" t="s">
        <v>26</v>
      </c>
      <c r="B219" s="47" t="s">
        <v>12</v>
      </c>
      <c r="C219" s="60">
        <v>2565</v>
      </c>
      <c r="D219" s="60">
        <v>2509</v>
      </c>
      <c r="E219" s="60">
        <v>2488</v>
      </c>
      <c r="F219" s="57">
        <v>2466</v>
      </c>
      <c r="G219" s="57">
        <v>2445</v>
      </c>
      <c r="H219" s="57">
        <v>2400</v>
      </c>
      <c r="I219" s="57">
        <v>2366</v>
      </c>
      <c r="J219" s="57">
        <v>2312</v>
      </c>
      <c r="K219" s="57">
        <v>2334</v>
      </c>
      <c r="L219" s="57">
        <v>2293</v>
      </c>
      <c r="M219" s="57">
        <v>2210</v>
      </c>
      <c r="N219" s="57">
        <v>2210</v>
      </c>
      <c r="O219" s="4">
        <f>SUM(C219:N219)</f>
        <v>28598</v>
      </c>
    </row>
    <row r="220" spans="1:15" ht="15">
      <c r="A220" s="44" t="s">
        <v>26</v>
      </c>
      <c r="B220" s="45" t="s">
        <v>7</v>
      </c>
      <c r="C220" s="61">
        <v>215526486.5</v>
      </c>
      <c r="D220" s="61">
        <v>200000319</v>
      </c>
      <c r="E220" s="61">
        <v>189337636</v>
      </c>
      <c r="F220" s="58">
        <v>191395635</v>
      </c>
      <c r="G220" s="58">
        <v>164687786.25</v>
      </c>
      <c r="H220" s="58">
        <v>177971630.75</v>
      </c>
      <c r="I220" s="58">
        <v>179285015.75</v>
      </c>
      <c r="J220" s="58">
        <v>177943658.66</v>
      </c>
      <c r="K220" s="58">
        <v>193813419.57</v>
      </c>
      <c r="L220" s="58">
        <v>185328323.35</v>
      </c>
      <c r="M220" s="58">
        <v>187235207.66</v>
      </c>
      <c r="N220" s="58">
        <v>171340345.72</v>
      </c>
      <c r="O220" s="5">
        <f>SUM(C220:N220)</f>
        <v>2233865464.21</v>
      </c>
    </row>
    <row r="221" spans="1:15" ht="15">
      <c r="A221" s="44" t="s">
        <v>26</v>
      </c>
      <c r="B221" s="45" t="s">
        <v>0</v>
      </c>
      <c r="C221" s="61">
        <v>11146787.07</v>
      </c>
      <c r="D221" s="61">
        <v>10286513.04</v>
      </c>
      <c r="E221" s="61">
        <v>9746368.85</v>
      </c>
      <c r="F221" s="58">
        <v>9654916.01</v>
      </c>
      <c r="G221" s="58">
        <v>8253901.84</v>
      </c>
      <c r="H221" s="58">
        <v>9008932.92</v>
      </c>
      <c r="I221" s="58">
        <v>8831726.13</v>
      </c>
      <c r="J221" s="58">
        <v>9299132.01</v>
      </c>
      <c r="K221" s="58">
        <v>9561084.13</v>
      </c>
      <c r="L221" s="58">
        <v>9087995.33</v>
      </c>
      <c r="M221" s="58">
        <v>9626729.93</v>
      </c>
      <c r="N221" s="58">
        <v>8711834.61</v>
      </c>
      <c r="O221" s="5">
        <f>SUM(C221:N221)</f>
        <v>113215921.86999999</v>
      </c>
    </row>
    <row r="222" spans="1:15" ht="15">
      <c r="A222" s="44" t="s">
        <v>26</v>
      </c>
      <c r="B222" s="45" t="s">
        <v>8</v>
      </c>
      <c r="C222" s="61">
        <v>146.86017046199726</v>
      </c>
      <c r="D222" s="61">
        <v>132.2530893943095</v>
      </c>
      <c r="E222" s="61">
        <v>130.57836079849946</v>
      </c>
      <c r="F222" s="58">
        <v>126.29720338539623</v>
      </c>
      <c r="G222" s="58">
        <v>112.52763244717111</v>
      </c>
      <c r="H222" s="58">
        <v>126.8538941628264</v>
      </c>
      <c r="I222" s="58">
        <v>138.03759937585235</v>
      </c>
      <c r="J222" s="58">
        <v>143.6469971885813</v>
      </c>
      <c r="K222" s="58">
        <v>132.14313140945904</v>
      </c>
      <c r="L222" s="58">
        <v>132.32219295332376</v>
      </c>
      <c r="M222" s="58">
        <v>140.51569011823094</v>
      </c>
      <c r="N222" s="58">
        <v>131.40022036199096</v>
      </c>
      <c r="O222" s="5">
        <f>SUM(O221/O219/O287)</f>
        <v>132.8306914950346</v>
      </c>
    </row>
    <row r="223" spans="1:15" ht="15">
      <c r="A223" s="44" t="s">
        <v>26</v>
      </c>
      <c r="B223" s="45" t="s">
        <v>9</v>
      </c>
      <c r="C223" s="62">
        <v>0.05171887340166889</v>
      </c>
      <c r="D223" s="62">
        <v>0.051432483165189356</v>
      </c>
      <c r="E223" s="62">
        <v>0.05147613045089461</v>
      </c>
      <c r="F223" s="59">
        <v>0.050444807740782596</v>
      </c>
      <c r="G223" s="59">
        <v>0.050118481934479216</v>
      </c>
      <c r="H223" s="59">
        <v>0.050620050409354356</v>
      </c>
      <c r="I223" s="59">
        <v>0.049260815763405484</v>
      </c>
      <c r="J223" s="59">
        <v>0.052258855864979206</v>
      </c>
      <c r="K223" s="59">
        <v>0.04933138350900828</v>
      </c>
      <c r="L223" s="59">
        <v>0.04903727161464119</v>
      </c>
      <c r="M223" s="59">
        <v>0.05141516945616957</v>
      </c>
      <c r="N223" s="59">
        <v>0.050845202706878256</v>
      </c>
      <c r="O223" s="10">
        <f>SUM(O221/O220)</f>
        <v>0.05068162057379694</v>
      </c>
    </row>
    <row r="224" spans="2:15" ht="15">
      <c r="B224" s="4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1"/>
    </row>
    <row r="225" spans="1:16" ht="15">
      <c r="A225" s="44" t="s">
        <v>26</v>
      </c>
      <c r="B225" s="47" t="s">
        <v>13</v>
      </c>
      <c r="C225" s="60">
        <v>157</v>
      </c>
      <c r="D225" s="60">
        <v>149</v>
      </c>
      <c r="E225" s="60">
        <v>148</v>
      </c>
      <c r="F225" s="57">
        <v>155</v>
      </c>
      <c r="G225" s="57">
        <v>157</v>
      </c>
      <c r="H225" s="57">
        <v>156</v>
      </c>
      <c r="I225" s="57">
        <v>154</v>
      </c>
      <c r="J225" s="57">
        <v>178</v>
      </c>
      <c r="K225" s="57">
        <v>141</v>
      </c>
      <c r="L225" s="57">
        <v>125</v>
      </c>
      <c r="M225" s="57">
        <v>130</v>
      </c>
      <c r="N225" s="57">
        <v>123</v>
      </c>
      <c r="O225" s="4">
        <f>SUM(C225:N225)</f>
        <v>1773</v>
      </c>
      <c r="P225" s="20"/>
    </row>
    <row r="226" spans="1:15" ht="15">
      <c r="A226" s="44" t="s">
        <v>26</v>
      </c>
      <c r="B226" s="45" t="s">
        <v>7</v>
      </c>
      <c r="C226" s="61">
        <v>18606075</v>
      </c>
      <c r="D226" s="61">
        <v>16763283</v>
      </c>
      <c r="E226" s="61">
        <v>15862453.5</v>
      </c>
      <c r="F226" s="58">
        <v>16557366.5</v>
      </c>
      <c r="G226" s="58">
        <v>14206935.5</v>
      </c>
      <c r="H226" s="58">
        <v>15956635</v>
      </c>
      <c r="I226" s="58">
        <v>15642725</v>
      </c>
      <c r="J226" s="58">
        <v>15245507.5</v>
      </c>
      <c r="K226" s="58">
        <v>14936467.5</v>
      </c>
      <c r="L226" s="58">
        <v>12713165.5</v>
      </c>
      <c r="M226" s="58">
        <v>14297484</v>
      </c>
      <c r="N226" s="58">
        <v>13139006</v>
      </c>
      <c r="O226" s="5">
        <f>SUM(C226:N226)</f>
        <v>183927104</v>
      </c>
    </row>
    <row r="227" spans="1:15" ht="15">
      <c r="A227" s="44" t="s">
        <v>26</v>
      </c>
      <c r="B227" s="45" t="s">
        <v>0</v>
      </c>
      <c r="C227" s="61">
        <v>940306</v>
      </c>
      <c r="D227" s="61">
        <v>909327.25</v>
      </c>
      <c r="E227" s="61">
        <v>774873.75</v>
      </c>
      <c r="F227" s="58">
        <v>779190.49</v>
      </c>
      <c r="G227" s="58">
        <v>625516.22</v>
      </c>
      <c r="H227" s="58">
        <v>820433.45</v>
      </c>
      <c r="I227" s="58">
        <v>735239.9</v>
      </c>
      <c r="J227" s="58">
        <v>789270.41</v>
      </c>
      <c r="K227" s="58">
        <v>770586.34</v>
      </c>
      <c r="L227" s="58">
        <v>693835.44</v>
      </c>
      <c r="M227" s="58">
        <v>759936.25</v>
      </c>
      <c r="N227" s="58">
        <v>628733.19</v>
      </c>
      <c r="O227" s="5">
        <f>SUM(C227:N227)</f>
        <v>9227248.69</v>
      </c>
    </row>
    <row r="228" spans="1:15" ht="15">
      <c r="A228" s="44" t="s">
        <v>26</v>
      </c>
      <c r="B228" s="45" t="s">
        <v>8</v>
      </c>
      <c r="C228" s="61">
        <v>202.4003443991116</v>
      </c>
      <c r="D228" s="61">
        <v>196.86669192465902</v>
      </c>
      <c r="E228" s="61">
        <v>174.52111486486487</v>
      </c>
      <c r="F228" s="58">
        <v>162.16243288241415</v>
      </c>
      <c r="G228" s="58">
        <v>132.805991507431</v>
      </c>
      <c r="H228" s="58">
        <v>177.7298820355272</v>
      </c>
      <c r="I228" s="58">
        <v>176.55291457386994</v>
      </c>
      <c r="J228" s="58">
        <v>158.3608366773676</v>
      </c>
      <c r="K228" s="58">
        <v>176.2952047586365</v>
      </c>
      <c r="L228" s="58">
        <v>185.3169378696343</v>
      </c>
      <c r="M228" s="58">
        <v>188.56978908188586</v>
      </c>
      <c r="N228" s="58">
        <v>170.38839837398376</v>
      </c>
      <c r="O228" s="5">
        <f>SUM(O227/O225/O287)</f>
        <v>174.61842965758302</v>
      </c>
    </row>
    <row r="229" spans="1:15" ht="15">
      <c r="A229" s="44" t="s">
        <v>26</v>
      </c>
      <c r="B229" s="45" t="s">
        <v>9</v>
      </c>
      <c r="C229" s="62">
        <v>0.05053757979584625</v>
      </c>
      <c r="D229" s="62">
        <v>0.05424517679502279</v>
      </c>
      <c r="E229" s="62">
        <v>0.04884955218308441</v>
      </c>
      <c r="F229" s="59">
        <v>0.04706004967637819</v>
      </c>
      <c r="G229" s="59">
        <v>0.044028933614853105</v>
      </c>
      <c r="H229" s="59">
        <v>0.05141644525929182</v>
      </c>
      <c r="I229" s="59">
        <v>0.047002034492072194</v>
      </c>
      <c r="J229" s="59">
        <v>0.0517706878567342</v>
      </c>
      <c r="K229" s="59">
        <v>0.05159093607641832</v>
      </c>
      <c r="L229" s="59">
        <v>0.054576135267019064</v>
      </c>
      <c r="M229" s="59">
        <v>0.053151746838814434</v>
      </c>
      <c r="N229" s="59">
        <v>0.04785241668966434</v>
      </c>
      <c r="O229" s="10">
        <f>SUM(O227/O226)</f>
        <v>0.05016796594589996</v>
      </c>
    </row>
    <row r="230" spans="2:15" ht="15">
      <c r="B230" s="4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1"/>
    </row>
    <row r="231" spans="1:15" ht="15">
      <c r="A231" s="44" t="s">
        <v>26</v>
      </c>
      <c r="B231" s="47" t="s">
        <v>14</v>
      </c>
      <c r="C231" s="60">
        <v>1748</v>
      </c>
      <c r="D231" s="60">
        <v>1735</v>
      </c>
      <c r="E231" s="60">
        <v>1732</v>
      </c>
      <c r="F231" s="57">
        <v>1724</v>
      </c>
      <c r="G231" s="57">
        <v>1730</v>
      </c>
      <c r="H231" s="57">
        <v>1708</v>
      </c>
      <c r="I231" s="57">
        <v>1689</v>
      </c>
      <c r="J231" s="57">
        <v>1608</v>
      </c>
      <c r="K231" s="57">
        <v>1625</v>
      </c>
      <c r="L231" s="57">
        <v>1592</v>
      </c>
      <c r="M231" s="57">
        <v>1601</v>
      </c>
      <c r="N231" s="57">
        <v>1627</v>
      </c>
      <c r="O231" s="4">
        <f>SUM(C231:N231)</f>
        <v>20119</v>
      </c>
    </row>
    <row r="232" spans="1:15" ht="15">
      <c r="A232" s="44" t="s">
        <v>26</v>
      </c>
      <c r="B232" s="45" t="s">
        <v>7</v>
      </c>
      <c r="C232" s="61">
        <v>223556623.5</v>
      </c>
      <c r="D232" s="61">
        <v>215545046</v>
      </c>
      <c r="E232" s="61">
        <v>210872188</v>
      </c>
      <c r="F232" s="58">
        <v>214950738</v>
      </c>
      <c r="G232" s="58">
        <v>183287083</v>
      </c>
      <c r="H232" s="58">
        <v>200382326</v>
      </c>
      <c r="I232" s="58">
        <v>200504260</v>
      </c>
      <c r="J232" s="58">
        <v>192744067</v>
      </c>
      <c r="K232" s="58">
        <v>196986320</v>
      </c>
      <c r="L232" s="58">
        <v>192687885</v>
      </c>
      <c r="M232" s="58">
        <v>199530047.52</v>
      </c>
      <c r="N232" s="58">
        <v>190253749.27</v>
      </c>
      <c r="O232" s="5">
        <f>SUM(C232:N232)</f>
        <v>2421300333.29</v>
      </c>
    </row>
    <row r="233" spans="1:15" ht="15">
      <c r="A233" s="44" t="s">
        <v>26</v>
      </c>
      <c r="B233" s="45" t="s">
        <v>0</v>
      </c>
      <c r="C233" s="61">
        <v>10544891.62</v>
      </c>
      <c r="D233" s="61">
        <v>9686142.18</v>
      </c>
      <c r="E233" s="61">
        <v>9512948.32</v>
      </c>
      <c r="F233" s="58">
        <v>10572006.26</v>
      </c>
      <c r="G233" s="58">
        <v>8395675.46</v>
      </c>
      <c r="H233" s="58">
        <v>9256026.21</v>
      </c>
      <c r="I233" s="58">
        <v>9199505.4</v>
      </c>
      <c r="J233" s="58">
        <v>9520877.48</v>
      </c>
      <c r="K233" s="58">
        <v>9588013.61</v>
      </c>
      <c r="L233" s="58">
        <v>8873908.39</v>
      </c>
      <c r="M233" s="58">
        <v>9740109.72</v>
      </c>
      <c r="N233" s="58">
        <v>8723430.23</v>
      </c>
      <c r="O233" s="5">
        <f>SUM(C233:N233)</f>
        <v>113613534.88000001</v>
      </c>
    </row>
    <row r="234" spans="1:15" ht="15">
      <c r="A234" s="44" t="s">
        <v>26</v>
      </c>
      <c r="B234" s="45" t="s">
        <v>8</v>
      </c>
      <c r="C234" s="61">
        <v>203.86486521352464</v>
      </c>
      <c r="D234" s="61">
        <v>180.09002844659292</v>
      </c>
      <c r="E234" s="61">
        <v>183.08214626635876</v>
      </c>
      <c r="F234" s="58">
        <v>197.81465197215778</v>
      </c>
      <c r="G234" s="58">
        <v>161.7663865125241</v>
      </c>
      <c r="H234" s="58">
        <v>183.13797240419171</v>
      </c>
      <c r="I234" s="58">
        <v>201.4194352836856</v>
      </c>
      <c r="J234" s="58">
        <v>211.4622752309879</v>
      </c>
      <c r="K234" s="58">
        <v>190.3327763771712</v>
      </c>
      <c r="L234" s="58">
        <v>186.09749481709022</v>
      </c>
      <c r="M234" s="58">
        <v>196.25052326167116</v>
      </c>
      <c r="N234" s="58">
        <v>178.72219278836306</v>
      </c>
      <c r="O234" s="5">
        <f>SUM(O233/O231/O287)</f>
        <v>189.47428193302483</v>
      </c>
    </row>
    <row r="235" spans="1:15" ht="15">
      <c r="A235" s="44" t="s">
        <v>26</v>
      </c>
      <c r="B235" s="45" t="s">
        <v>9</v>
      </c>
      <c r="C235" s="62">
        <v>0.04716877297084422</v>
      </c>
      <c r="D235" s="62">
        <v>0.04493790212186088</v>
      </c>
      <c r="E235" s="62">
        <v>0.04511238969076377</v>
      </c>
      <c r="F235" s="59">
        <v>0.04918339131266439</v>
      </c>
      <c r="G235" s="59">
        <v>0.04580614914363605</v>
      </c>
      <c r="H235" s="59">
        <v>0.04619182936323437</v>
      </c>
      <c r="I235" s="59">
        <v>0.04588184510393944</v>
      </c>
      <c r="J235" s="59">
        <v>0.0493964749638701</v>
      </c>
      <c r="K235" s="59">
        <v>0.04867349981460642</v>
      </c>
      <c r="L235" s="59">
        <v>0.0460532762088286</v>
      </c>
      <c r="M235" s="59">
        <v>0.04881525284568328</v>
      </c>
      <c r="N235" s="59">
        <v>0.045851554902185294</v>
      </c>
      <c r="O235" s="10">
        <f>SUM(O233/O232)</f>
        <v>0.046922528906451225</v>
      </c>
    </row>
    <row r="236" spans="2:18" ht="15">
      <c r="B236" s="4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1"/>
      <c r="P236" s="20"/>
      <c r="Q236" s="40"/>
      <c r="R236" s="40"/>
    </row>
    <row r="237" spans="1:18" ht="15">
      <c r="A237" s="44" t="s">
        <v>26</v>
      </c>
      <c r="B237" s="47" t="s">
        <v>43</v>
      </c>
      <c r="C237" s="60">
        <v>38</v>
      </c>
      <c r="D237" s="60">
        <v>38</v>
      </c>
      <c r="E237" s="60">
        <v>38</v>
      </c>
      <c r="F237" s="57">
        <v>38</v>
      </c>
      <c r="G237" s="57">
        <v>36</v>
      </c>
      <c r="H237" s="57">
        <v>34</v>
      </c>
      <c r="I237" s="57">
        <v>33</v>
      </c>
      <c r="J237" s="57">
        <v>35</v>
      </c>
      <c r="K237" s="57">
        <v>32</v>
      </c>
      <c r="L237" s="57">
        <v>33</v>
      </c>
      <c r="M237" s="57">
        <v>33</v>
      </c>
      <c r="N237" s="57">
        <v>35</v>
      </c>
      <c r="O237" s="4">
        <f>SUM(C237:N237)</f>
        <v>423</v>
      </c>
      <c r="P237" s="20"/>
      <c r="Q237" s="20"/>
      <c r="R237" s="20"/>
    </row>
    <row r="238" spans="1:15" ht="15">
      <c r="A238" s="44" t="s">
        <v>26</v>
      </c>
      <c r="B238" s="45" t="s">
        <v>7</v>
      </c>
      <c r="C238" s="61">
        <v>5654810</v>
      </c>
      <c r="D238" s="61">
        <v>5508530</v>
      </c>
      <c r="E238" s="61">
        <v>5421984</v>
      </c>
      <c r="F238" s="58">
        <v>5230686</v>
      </c>
      <c r="G238" s="58">
        <v>4326172</v>
      </c>
      <c r="H238" s="58">
        <v>4283802</v>
      </c>
      <c r="I238" s="58">
        <v>4066648</v>
      </c>
      <c r="J238" s="58">
        <v>3811448</v>
      </c>
      <c r="K238" s="58">
        <v>3935898</v>
      </c>
      <c r="L238" s="58">
        <v>3995464</v>
      </c>
      <c r="M238" s="58">
        <v>5200532</v>
      </c>
      <c r="N238" s="58">
        <v>4143335</v>
      </c>
      <c r="O238" s="5">
        <f>SUM(C238:N238)</f>
        <v>55579309</v>
      </c>
    </row>
    <row r="239" spans="1:15" ht="15">
      <c r="A239" s="44" t="s">
        <v>26</v>
      </c>
      <c r="B239" s="45" t="s">
        <v>0</v>
      </c>
      <c r="C239" s="61">
        <v>342503.65</v>
      </c>
      <c r="D239" s="61">
        <v>162329.79</v>
      </c>
      <c r="E239" s="61">
        <v>122521.46</v>
      </c>
      <c r="F239" s="58">
        <v>216164.8</v>
      </c>
      <c r="G239" s="58">
        <v>198964.4</v>
      </c>
      <c r="H239" s="58">
        <v>360307.2</v>
      </c>
      <c r="I239" s="58">
        <v>257611.23</v>
      </c>
      <c r="J239" s="58">
        <v>197670.95</v>
      </c>
      <c r="K239" s="58">
        <v>217497.05</v>
      </c>
      <c r="L239" s="58">
        <v>237053.49</v>
      </c>
      <c r="M239" s="58">
        <v>299722.95</v>
      </c>
      <c r="N239" s="58">
        <v>310175.81</v>
      </c>
      <c r="O239" s="5">
        <f>SUM(C239:N239)</f>
        <v>2922522.7800000003</v>
      </c>
    </row>
    <row r="240" spans="1:15" ht="15">
      <c r="A240" s="44" t="s">
        <v>26</v>
      </c>
      <c r="B240" s="45" t="s">
        <v>8</v>
      </c>
      <c r="C240" s="61">
        <v>304.59537149324916</v>
      </c>
      <c r="D240" s="61">
        <v>137.80117996604415</v>
      </c>
      <c r="E240" s="61">
        <v>107.47496491228068</v>
      </c>
      <c r="F240" s="58">
        <v>183.50152801358234</v>
      </c>
      <c r="G240" s="58">
        <v>184.22629629629628</v>
      </c>
      <c r="H240" s="58">
        <v>358.12588777446456</v>
      </c>
      <c r="I240" s="58">
        <v>288.68046505112767</v>
      </c>
      <c r="J240" s="58">
        <v>201.70505102040818</v>
      </c>
      <c r="K240" s="58">
        <v>219.25105846774193</v>
      </c>
      <c r="L240" s="58">
        <v>239.8286500939442</v>
      </c>
      <c r="M240" s="58">
        <v>292.9843108504399</v>
      </c>
      <c r="N240" s="58">
        <v>295.4055333333333</v>
      </c>
      <c r="O240" s="16">
        <f>(O239/O287)/O237</f>
        <v>231.81638325867863</v>
      </c>
    </row>
    <row r="241" spans="1:15" ht="15">
      <c r="A241" s="44" t="s">
        <v>26</v>
      </c>
      <c r="B241" s="45" t="s">
        <v>9</v>
      </c>
      <c r="C241" s="62">
        <v>0.060568551374847256</v>
      </c>
      <c r="D241" s="62">
        <v>0.029468803836958317</v>
      </c>
      <c r="E241" s="62">
        <v>0.022597163695060703</v>
      </c>
      <c r="F241" s="59">
        <v>0.04132628110347286</v>
      </c>
      <c r="G241" s="59">
        <v>0.04599086675240836</v>
      </c>
      <c r="H241" s="59">
        <v>0.08410920952929198</v>
      </c>
      <c r="I241" s="59">
        <v>0.06334731454505037</v>
      </c>
      <c r="J241" s="59">
        <v>0.05186242866228267</v>
      </c>
      <c r="K241" s="59">
        <v>0.055259828887842116</v>
      </c>
      <c r="L241" s="59">
        <v>0.0593306534610248</v>
      </c>
      <c r="M241" s="59">
        <v>0.05763313253336389</v>
      </c>
      <c r="N241" s="59">
        <v>0.07486138822953008</v>
      </c>
      <c r="O241" s="17">
        <f>(O239/O238)</f>
        <v>0.05258292757831876</v>
      </c>
    </row>
    <row r="242" spans="2:18" ht="15">
      <c r="B242" s="4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1"/>
      <c r="P242" s="20"/>
      <c r="Q242" s="40"/>
      <c r="R242" s="40"/>
    </row>
    <row r="243" spans="1:18" ht="15">
      <c r="A243" s="44" t="s">
        <v>26</v>
      </c>
      <c r="B243" s="47" t="s">
        <v>15</v>
      </c>
      <c r="C243" s="60">
        <v>205</v>
      </c>
      <c r="D243" s="60">
        <v>206</v>
      </c>
      <c r="E243" s="60">
        <v>207</v>
      </c>
      <c r="F243" s="57">
        <v>207</v>
      </c>
      <c r="G243" s="57">
        <v>203</v>
      </c>
      <c r="H243" s="57">
        <v>205</v>
      </c>
      <c r="I243" s="57">
        <v>208</v>
      </c>
      <c r="J243" s="57">
        <v>204</v>
      </c>
      <c r="K243" s="57">
        <v>208</v>
      </c>
      <c r="L243" s="57">
        <v>210</v>
      </c>
      <c r="M243" s="57">
        <v>201</v>
      </c>
      <c r="N243" s="57">
        <v>199</v>
      </c>
      <c r="O243" s="4">
        <f>SUM(C243:N243)</f>
        <v>2463</v>
      </c>
      <c r="P243" s="20"/>
      <c r="Q243" s="20"/>
      <c r="R243" s="20"/>
    </row>
    <row r="244" spans="1:15" ht="15">
      <c r="A244" s="44" t="s">
        <v>26</v>
      </c>
      <c r="B244" s="45" t="s">
        <v>7</v>
      </c>
      <c r="C244" s="61">
        <v>45334420</v>
      </c>
      <c r="D244" s="61">
        <v>41528105</v>
      </c>
      <c r="E244" s="61">
        <v>41619940</v>
      </c>
      <c r="F244" s="58">
        <v>42304710</v>
      </c>
      <c r="G244" s="58">
        <v>39263680</v>
      </c>
      <c r="H244" s="58">
        <v>41423785</v>
      </c>
      <c r="I244" s="58">
        <v>39345300</v>
      </c>
      <c r="J244" s="58">
        <v>39862035</v>
      </c>
      <c r="K244" s="58">
        <v>45339045</v>
      </c>
      <c r="L244" s="58">
        <v>44834215</v>
      </c>
      <c r="M244" s="58">
        <v>41088539</v>
      </c>
      <c r="N244" s="58">
        <v>36762500</v>
      </c>
      <c r="O244" s="5">
        <f>SUM(C244:N244)</f>
        <v>498706274</v>
      </c>
    </row>
    <row r="245" spans="1:15" ht="15">
      <c r="A245" s="44" t="s">
        <v>26</v>
      </c>
      <c r="B245" s="45" t="s">
        <v>0</v>
      </c>
      <c r="C245" s="61">
        <v>1795710.74</v>
      </c>
      <c r="D245" s="61">
        <v>1558411.32</v>
      </c>
      <c r="E245" s="61">
        <v>1864332.23</v>
      </c>
      <c r="F245" s="58">
        <v>1575540.2</v>
      </c>
      <c r="G245" s="58">
        <v>1695074.06</v>
      </c>
      <c r="H245" s="58">
        <v>1907432.3</v>
      </c>
      <c r="I245" s="58">
        <v>1682629.57</v>
      </c>
      <c r="J245" s="58">
        <v>1926484.42</v>
      </c>
      <c r="K245" s="58">
        <v>1677808.09</v>
      </c>
      <c r="L245" s="58">
        <v>1974096.23</v>
      </c>
      <c r="M245" s="58">
        <v>1728448.4</v>
      </c>
      <c r="N245" s="58">
        <v>1648721.77</v>
      </c>
      <c r="O245" s="5">
        <f>SUM(C245:N245)</f>
        <v>21034689.33</v>
      </c>
    </row>
    <row r="246" spans="1:15" ht="15">
      <c r="A246" s="44" t="s">
        <v>26</v>
      </c>
      <c r="B246" s="45" t="s">
        <v>8</v>
      </c>
      <c r="C246" s="61">
        <v>296.0221518864036</v>
      </c>
      <c r="D246" s="61">
        <v>244.03559661760102</v>
      </c>
      <c r="E246" s="61">
        <v>300.2145297906602</v>
      </c>
      <c r="F246" s="58">
        <v>245.52597787127942</v>
      </c>
      <c r="G246" s="58">
        <v>278.3372840722496</v>
      </c>
      <c r="H246" s="58">
        <v>314.4394035442658</v>
      </c>
      <c r="I246" s="58">
        <v>299.1518732961954</v>
      </c>
      <c r="J246" s="58">
        <v>337.26968137254903</v>
      </c>
      <c r="K246" s="58">
        <v>260.20596929280396</v>
      </c>
      <c r="L246" s="58">
        <v>313.8467774244833</v>
      </c>
      <c r="M246" s="58">
        <v>277.3950248756219</v>
      </c>
      <c r="N246" s="58">
        <v>276.1678006700168</v>
      </c>
      <c r="O246" s="5">
        <f>SUM(O245/O243/O287)</f>
        <v>286.5485917446631</v>
      </c>
    </row>
    <row r="247" spans="1:15" ht="15">
      <c r="A247" s="44" t="s">
        <v>26</v>
      </c>
      <c r="B247" s="45" t="s">
        <v>9</v>
      </c>
      <c r="C247" s="62">
        <v>0.03961031684093455</v>
      </c>
      <c r="D247" s="62">
        <v>0.03752666585677338</v>
      </c>
      <c r="E247" s="62">
        <v>0.044794207536099286</v>
      </c>
      <c r="F247" s="59">
        <v>0.03724266636031779</v>
      </c>
      <c r="G247" s="59">
        <v>0.043171553456018384</v>
      </c>
      <c r="H247" s="59">
        <v>0.04604678930232957</v>
      </c>
      <c r="I247" s="59">
        <v>0.04276570695864563</v>
      </c>
      <c r="J247" s="59">
        <v>0.04832880258120289</v>
      </c>
      <c r="K247" s="59">
        <v>0.03700581011355664</v>
      </c>
      <c r="L247" s="59">
        <v>0.0440310202821662</v>
      </c>
      <c r="M247" s="59">
        <v>0.04206643609304288</v>
      </c>
      <c r="N247" s="59">
        <v>0.04484792301938116</v>
      </c>
      <c r="O247" s="10">
        <f>SUM(O245/O244)</f>
        <v>0.04217851353921406</v>
      </c>
    </row>
    <row r="248" spans="2:15" ht="15">
      <c r="B248" s="4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1"/>
    </row>
    <row r="249" spans="1:15" ht="15">
      <c r="A249" s="44" t="s">
        <v>26</v>
      </c>
      <c r="B249" s="47" t="s">
        <v>44</v>
      </c>
      <c r="C249" s="60">
        <v>570</v>
      </c>
      <c r="D249" s="60">
        <v>626</v>
      </c>
      <c r="E249" s="60">
        <v>672</v>
      </c>
      <c r="F249" s="57">
        <v>711</v>
      </c>
      <c r="G249" s="57">
        <v>732</v>
      </c>
      <c r="H249" s="57">
        <v>737</v>
      </c>
      <c r="I249" s="57">
        <v>794</v>
      </c>
      <c r="J249" s="57">
        <v>845</v>
      </c>
      <c r="K249" s="57">
        <v>847</v>
      </c>
      <c r="L249" s="57">
        <v>812</v>
      </c>
      <c r="M249" s="57">
        <v>899</v>
      </c>
      <c r="N249" s="57">
        <v>944</v>
      </c>
      <c r="O249" s="4">
        <f>SUM(C249:N249)</f>
        <v>9189</v>
      </c>
    </row>
    <row r="250" spans="1:15" ht="15">
      <c r="A250" s="44" t="s">
        <v>26</v>
      </c>
      <c r="B250" s="45" t="s">
        <v>7</v>
      </c>
      <c r="C250" s="61">
        <v>42931969.91</v>
      </c>
      <c r="D250" s="61">
        <v>44661156.52</v>
      </c>
      <c r="E250" s="61">
        <v>47035901.75</v>
      </c>
      <c r="F250" s="58">
        <v>46239429.95</v>
      </c>
      <c r="G250" s="58">
        <v>42779553.79</v>
      </c>
      <c r="H250" s="58">
        <v>48334340.83</v>
      </c>
      <c r="I250" s="58">
        <v>51997561.81</v>
      </c>
      <c r="J250" s="58">
        <v>71139183.46</v>
      </c>
      <c r="K250" s="58">
        <v>55830415.08</v>
      </c>
      <c r="L250" s="58">
        <v>55587904.68</v>
      </c>
      <c r="M250" s="58">
        <v>59830243.93</v>
      </c>
      <c r="N250" s="58">
        <v>56915560.93</v>
      </c>
      <c r="O250" s="5">
        <f>SUM(C250:N250)</f>
        <v>623283222.6399999</v>
      </c>
    </row>
    <row r="251" spans="1:15" ht="15">
      <c r="A251" s="44" t="s">
        <v>26</v>
      </c>
      <c r="B251" s="45" t="s">
        <v>0</v>
      </c>
      <c r="C251" s="61">
        <v>2638370.23</v>
      </c>
      <c r="D251" s="61">
        <v>2838702.4</v>
      </c>
      <c r="E251" s="61">
        <v>2738171.09</v>
      </c>
      <c r="F251" s="58">
        <v>2934567.78</v>
      </c>
      <c r="G251" s="58">
        <v>2808797.77</v>
      </c>
      <c r="H251" s="58">
        <v>3208467.97</v>
      </c>
      <c r="I251" s="58">
        <v>3406463.93</v>
      </c>
      <c r="J251" s="58">
        <v>3497623.98</v>
      </c>
      <c r="K251" s="58">
        <v>3424631.81</v>
      </c>
      <c r="L251" s="58">
        <v>3607742.76</v>
      </c>
      <c r="M251" s="58">
        <v>3805464.64</v>
      </c>
      <c r="N251" s="58">
        <v>3568907.49</v>
      </c>
      <c r="O251" s="5">
        <f>SUM(C251:N251)</f>
        <v>38477911.85</v>
      </c>
    </row>
    <row r="252" spans="1:15" ht="15">
      <c r="A252" s="44" t="s">
        <v>26</v>
      </c>
      <c r="B252" s="45" t="s">
        <v>8</v>
      </c>
      <c r="C252" s="61">
        <v>156.42370727895005</v>
      </c>
      <c r="D252" s="61">
        <v>146.2796248582912</v>
      </c>
      <c r="E252" s="61">
        <v>135.8219786706349</v>
      </c>
      <c r="F252" s="58">
        <v>133.14131754457603</v>
      </c>
      <c r="G252" s="58">
        <v>127.90518078324227</v>
      </c>
      <c r="H252" s="58">
        <v>147.12006648783728</v>
      </c>
      <c r="I252" s="58">
        <v>158.65356568718397</v>
      </c>
      <c r="J252" s="58">
        <v>147.8285705832629</v>
      </c>
      <c r="K252" s="58">
        <v>130.42738355486156</v>
      </c>
      <c r="L252" s="58">
        <v>148.3365533687846</v>
      </c>
      <c r="M252" s="58">
        <v>136.54830241486957</v>
      </c>
      <c r="N252" s="58">
        <v>126.02074470338982</v>
      </c>
      <c r="O252" s="5">
        <f>SUM(O251/O249/O287)</f>
        <v>140.4978996876987</v>
      </c>
    </row>
    <row r="253" spans="1:15" ht="15">
      <c r="A253" s="44" t="s">
        <v>26</v>
      </c>
      <c r="B253" s="45" t="s">
        <v>9</v>
      </c>
      <c r="C253" s="62">
        <v>0.061454674349463126</v>
      </c>
      <c r="D253" s="62">
        <v>0.06356087977096568</v>
      </c>
      <c r="E253" s="62">
        <v>0.058214491231689855</v>
      </c>
      <c r="F253" s="59">
        <v>0.06346461846898267</v>
      </c>
      <c r="G253" s="59">
        <v>0.06565748169763692</v>
      </c>
      <c r="H253" s="59">
        <v>0.06638071224111075</v>
      </c>
      <c r="I253" s="59">
        <v>0.06551199347475711</v>
      </c>
      <c r="J253" s="59">
        <v>0.049165928112833025</v>
      </c>
      <c r="K253" s="59">
        <v>0.06133989520036362</v>
      </c>
      <c r="L253" s="59">
        <v>0.06490157851368036</v>
      </c>
      <c r="M253" s="59">
        <v>0.063604364449062</v>
      </c>
      <c r="N253" s="59">
        <v>0.06270530293796756</v>
      </c>
      <c r="O253" s="10">
        <f>SUM(O251/O250)</f>
        <v>0.061734233254380946</v>
      </c>
    </row>
    <row r="254" spans="2:15" ht="15">
      <c r="B254" s="46"/>
      <c r="C254" s="5"/>
      <c r="D254" s="5"/>
      <c r="E254" s="5"/>
      <c r="F254" s="5"/>
      <c r="G254" s="5"/>
      <c r="H254" s="5"/>
      <c r="I254" s="5"/>
      <c r="J254" s="5"/>
      <c r="K254" s="56"/>
      <c r="L254" s="56"/>
      <c r="M254" s="56"/>
      <c r="N254" s="56"/>
      <c r="O254" s="1"/>
    </row>
    <row r="255" spans="1:15" ht="15">
      <c r="A255" s="44" t="s">
        <v>26</v>
      </c>
      <c r="B255" s="47" t="s">
        <v>16</v>
      </c>
      <c r="C255" s="60">
        <v>113</v>
      </c>
      <c r="D255" s="60">
        <v>112</v>
      </c>
      <c r="E255" s="60">
        <v>113</v>
      </c>
      <c r="F255" s="57">
        <v>113</v>
      </c>
      <c r="G255" s="57">
        <v>111</v>
      </c>
      <c r="H255" s="57">
        <v>118</v>
      </c>
      <c r="I255" s="57">
        <v>117</v>
      </c>
      <c r="J255" s="57">
        <v>118</v>
      </c>
      <c r="K255" s="57">
        <v>144</v>
      </c>
      <c r="L255" s="57">
        <v>142</v>
      </c>
      <c r="M255" s="57">
        <v>148</v>
      </c>
      <c r="N255" s="57">
        <v>133</v>
      </c>
      <c r="O255" s="4">
        <f>SUM(C255:N255)</f>
        <v>1482</v>
      </c>
    </row>
    <row r="256" spans="1:15" ht="15">
      <c r="A256" s="44" t="s">
        <v>26</v>
      </c>
      <c r="B256" s="45" t="s">
        <v>0</v>
      </c>
      <c r="C256" s="61">
        <v>1929846.47</v>
      </c>
      <c r="D256" s="61">
        <v>1865428.8</v>
      </c>
      <c r="E256" s="61">
        <v>1696207.35</v>
      </c>
      <c r="F256" s="58">
        <v>1760757.7</v>
      </c>
      <c r="G256" s="58">
        <v>1631563.11</v>
      </c>
      <c r="H256" s="58">
        <v>1800333.61</v>
      </c>
      <c r="I256" s="58">
        <v>1886224</v>
      </c>
      <c r="J256" s="58">
        <v>1826567.7</v>
      </c>
      <c r="K256" s="58">
        <v>2028945.52</v>
      </c>
      <c r="L256" s="58">
        <v>1895444.05</v>
      </c>
      <c r="M256" s="58">
        <v>1873055</v>
      </c>
      <c r="N256" s="58">
        <v>1668198</v>
      </c>
      <c r="O256" s="5">
        <f>SUM(C256:N256)</f>
        <v>21862571.31</v>
      </c>
    </row>
    <row r="257" spans="1:16" ht="15">
      <c r="A257" s="44" t="s">
        <v>26</v>
      </c>
      <c r="B257" s="45" t="s">
        <v>8</v>
      </c>
      <c r="C257" s="61">
        <v>577.1464233378192</v>
      </c>
      <c r="D257" s="61">
        <v>537.2778801843318</v>
      </c>
      <c r="E257" s="61">
        <v>500.3561504424779</v>
      </c>
      <c r="F257" s="58">
        <v>502.64279189266347</v>
      </c>
      <c r="G257" s="58">
        <v>489.958891891892</v>
      </c>
      <c r="H257" s="58">
        <v>515.5997216798146</v>
      </c>
      <c r="I257" s="58">
        <v>596.1752597684803</v>
      </c>
      <c r="J257" s="58">
        <v>552.8352602905569</v>
      </c>
      <c r="K257" s="58">
        <v>454.5128853046595</v>
      </c>
      <c r="L257" s="58">
        <v>445.64729449830935</v>
      </c>
      <c r="M257" s="58">
        <v>408.2508718395815</v>
      </c>
      <c r="N257" s="58">
        <v>418.09473684210525</v>
      </c>
      <c r="O257" s="21">
        <f>SUM(O256/O255/O287)</f>
        <v>494.9708505620072</v>
      </c>
      <c r="P257" s="20"/>
    </row>
    <row r="258" spans="1:15" ht="15">
      <c r="A258" s="44"/>
      <c r="B258" s="4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1"/>
    </row>
    <row r="259" spans="1:15" ht="15">
      <c r="A259" s="44" t="s">
        <v>26</v>
      </c>
      <c r="B259" s="47" t="s">
        <v>17</v>
      </c>
      <c r="C259" s="60">
        <v>56</v>
      </c>
      <c r="D259" s="60">
        <v>56</v>
      </c>
      <c r="E259" s="60">
        <v>57</v>
      </c>
      <c r="F259" s="57">
        <v>57</v>
      </c>
      <c r="G259" s="57">
        <v>54</v>
      </c>
      <c r="H259" s="57">
        <v>56</v>
      </c>
      <c r="I259" s="57">
        <v>55</v>
      </c>
      <c r="J259" s="57">
        <v>54</v>
      </c>
      <c r="K259" s="57">
        <v>61</v>
      </c>
      <c r="L259" s="57">
        <v>59</v>
      </c>
      <c r="M259" s="57">
        <v>60</v>
      </c>
      <c r="N259" s="57">
        <v>52</v>
      </c>
      <c r="O259" s="4">
        <f>SUM(C259:N259)</f>
        <v>677</v>
      </c>
    </row>
    <row r="260" spans="1:15" ht="15">
      <c r="A260" s="44" t="s">
        <v>26</v>
      </c>
      <c r="B260" s="47" t="s">
        <v>18</v>
      </c>
      <c r="C260" s="61">
        <v>3770612.67</v>
      </c>
      <c r="D260" s="61">
        <v>3402860.5</v>
      </c>
      <c r="E260" s="61">
        <v>3066621.35</v>
      </c>
      <c r="F260" s="58">
        <v>3314125.45</v>
      </c>
      <c r="G260" s="58">
        <v>2805246.86</v>
      </c>
      <c r="H260" s="58">
        <v>3012851.76</v>
      </c>
      <c r="I260" s="58">
        <v>3075692.75</v>
      </c>
      <c r="J260" s="58">
        <v>2902957.35</v>
      </c>
      <c r="K260" s="58">
        <v>3179543.77</v>
      </c>
      <c r="L260" s="58">
        <v>2959276.75</v>
      </c>
      <c r="M260" s="58">
        <v>3000657.05</v>
      </c>
      <c r="N260" s="58">
        <v>2688066.15</v>
      </c>
      <c r="O260" s="5">
        <f>SUM(C260:N260)</f>
        <v>37178512.41</v>
      </c>
    </row>
    <row r="261" spans="1:16" ht="15">
      <c r="A261" s="44" t="s">
        <v>26</v>
      </c>
      <c r="B261" s="45" t="s">
        <v>0</v>
      </c>
      <c r="C261" s="61">
        <v>694737.92</v>
      </c>
      <c r="D261" s="61">
        <v>661899.5</v>
      </c>
      <c r="E261" s="61">
        <v>611060.85</v>
      </c>
      <c r="F261" s="58">
        <v>644995.45</v>
      </c>
      <c r="G261" s="58">
        <v>611495.86</v>
      </c>
      <c r="H261" s="58">
        <v>607479.01</v>
      </c>
      <c r="I261" s="58">
        <v>644275.5</v>
      </c>
      <c r="J261" s="58">
        <v>612276.1</v>
      </c>
      <c r="K261" s="58">
        <v>619681.02</v>
      </c>
      <c r="L261" s="58">
        <v>655262.25</v>
      </c>
      <c r="M261" s="58">
        <v>599379.1</v>
      </c>
      <c r="N261" s="58">
        <v>517785.9</v>
      </c>
      <c r="O261" s="5">
        <f>SUM(C261:N261)</f>
        <v>7480328.459999999</v>
      </c>
      <c r="P261" s="22" t="s">
        <v>29</v>
      </c>
    </row>
    <row r="262" spans="1:16" ht="15">
      <c r="A262" s="44" t="s">
        <v>26</v>
      </c>
      <c r="B262" s="45" t="s">
        <v>8</v>
      </c>
      <c r="C262" s="61">
        <v>419.2515426815888</v>
      </c>
      <c r="D262" s="61">
        <v>381.27851382488484</v>
      </c>
      <c r="E262" s="61">
        <v>357.3455263157894</v>
      </c>
      <c r="F262" s="58">
        <v>365.0228919071874</v>
      </c>
      <c r="G262" s="58">
        <v>377.4665802469135</v>
      </c>
      <c r="H262" s="58">
        <v>366.5936531709457</v>
      </c>
      <c r="I262" s="58">
        <v>433.18705701078596</v>
      </c>
      <c r="J262" s="58">
        <v>404.94451058201065</v>
      </c>
      <c r="K262" s="58">
        <v>327.7001692226336</v>
      </c>
      <c r="L262" s="58">
        <v>370.7932216862924</v>
      </c>
      <c r="M262" s="58">
        <v>322.2468279569892</v>
      </c>
      <c r="N262" s="58">
        <v>331.91403846153844</v>
      </c>
      <c r="O262" s="5">
        <f>SUM(O261/O259/O287)</f>
        <v>370.73073103086364</v>
      </c>
      <c r="P262" s="19" t="s">
        <v>29</v>
      </c>
    </row>
    <row r="263" spans="1:15" ht="15">
      <c r="A263" s="44" t="s">
        <v>26</v>
      </c>
      <c r="B263" s="45" t="s">
        <v>9</v>
      </c>
      <c r="C263" s="62">
        <v>0.18425067245106352</v>
      </c>
      <c r="D263" s="62">
        <v>0.19451267543879627</v>
      </c>
      <c r="E263" s="62">
        <v>0.19926191735409393</v>
      </c>
      <c r="F263" s="59">
        <v>0.19462010709341132</v>
      </c>
      <c r="G263" s="59">
        <v>0.21798290507666768</v>
      </c>
      <c r="H263" s="59">
        <v>0.20162923980036773</v>
      </c>
      <c r="I263" s="59">
        <v>0.20947329670689638</v>
      </c>
      <c r="J263" s="59">
        <v>0.21091460403302173</v>
      </c>
      <c r="K263" s="59">
        <v>0.1948962067598774</v>
      </c>
      <c r="L263" s="59">
        <v>0.2214264853734954</v>
      </c>
      <c r="M263" s="59">
        <v>0.1997492849107831</v>
      </c>
      <c r="N263" s="59">
        <v>0.19262394268087488</v>
      </c>
      <c r="O263" s="10">
        <f>SUM(O261/O260)</f>
        <v>0.20120031639533797</v>
      </c>
    </row>
    <row r="264" spans="2:15" ht="15">
      <c r="B264" s="4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1"/>
    </row>
    <row r="265" spans="1:15" ht="15">
      <c r="A265" s="44" t="s">
        <v>26</v>
      </c>
      <c r="B265" s="47" t="s">
        <v>19</v>
      </c>
      <c r="C265" s="60">
        <v>57</v>
      </c>
      <c r="D265" s="60">
        <v>56</v>
      </c>
      <c r="E265" s="60">
        <v>56</v>
      </c>
      <c r="F265" s="57">
        <v>56</v>
      </c>
      <c r="G265" s="57">
        <v>57</v>
      </c>
      <c r="H265" s="57">
        <v>62</v>
      </c>
      <c r="I265" s="57">
        <v>62</v>
      </c>
      <c r="J265" s="57">
        <v>64</v>
      </c>
      <c r="K265" s="57">
        <v>83</v>
      </c>
      <c r="L265" s="57">
        <v>83</v>
      </c>
      <c r="M265" s="57">
        <v>88</v>
      </c>
      <c r="N265" s="57">
        <v>81</v>
      </c>
      <c r="O265" s="4">
        <f>SUM(C265:N265)</f>
        <v>805</v>
      </c>
    </row>
    <row r="266" spans="1:15" ht="15">
      <c r="A266" s="44" t="s">
        <v>26</v>
      </c>
      <c r="B266" s="47" t="s">
        <v>30</v>
      </c>
      <c r="C266" s="61">
        <v>2418942.05</v>
      </c>
      <c r="D266" s="61">
        <v>2178843.3</v>
      </c>
      <c r="E266" s="61">
        <v>1969751.25</v>
      </c>
      <c r="F266" s="58">
        <v>2082338.5</v>
      </c>
      <c r="G266" s="58">
        <v>1832584.25</v>
      </c>
      <c r="H266" s="58">
        <v>2152518.85</v>
      </c>
      <c r="I266" s="58">
        <v>2125888.25</v>
      </c>
      <c r="J266" s="58">
        <v>2180859.1</v>
      </c>
      <c r="K266" s="58">
        <v>2358572</v>
      </c>
      <c r="L266" s="58">
        <v>2116243.8</v>
      </c>
      <c r="M266" s="58">
        <v>2159190.35</v>
      </c>
      <c r="N266" s="58">
        <v>1965176.35</v>
      </c>
      <c r="O266" s="5">
        <f>SUM(C266:N266)</f>
        <v>25540908.050000004</v>
      </c>
    </row>
    <row r="267" spans="1:15" ht="15">
      <c r="A267" s="44" t="s">
        <v>26</v>
      </c>
      <c r="B267" s="45" t="s">
        <v>0</v>
      </c>
      <c r="C267" s="61">
        <v>1235108.55</v>
      </c>
      <c r="D267" s="61">
        <v>1203529.3</v>
      </c>
      <c r="E267" s="61">
        <v>1085146.5</v>
      </c>
      <c r="F267" s="58">
        <v>1115762.25</v>
      </c>
      <c r="G267" s="58">
        <v>1020067.25</v>
      </c>
      <c r="H267" s="58">
        <v>1192854.6</v>
      </c>
      <c r="I267" s="58">
        <v>1241948.5</v>
      </c>
      <c r="J267" s="58">
        <v>1214291.6</v>
      </c>
      <c r="K267" s="58">
        <v>1409264.5</v>
      </c>
      <c r="L267" s="58">
        <v>1240181.8</v>
      </c>
      <c r="M267" s="58">
        <v>1273675.9</v>
      </c>
      <c r="N267" s="58">
        <v>1150412.1</v>
      </c>
      <c r="O267" s="5">
        <f>SUM(C267:N267)</f>
        <v>14382242.85</v>
      </c>
    </row>
    <row r="268" spans="1:15" ht="15">
      <c r="A268" s="44" t="s">
        <v>26</v>
      </c>
      <c r="B268" s="45" t="s">
        <v>8</v>
      </c>
      <c r="C268" s="61">
        <v>732.2712183685018</v>
      </c>
      <c r="D268" s="61">
        <v>693.2772465437788</v>
      </c>
      <c r="E268" s="61">
        <v>645.9205357142856</v>
      </c>
      <c r="F268" s="58">
        <v>642.7201900921659</v>
      </c>
      <c r="G268" s="58">
        <v>596.5305555555556</v>
      </c>
      <c r="H268" s="58">
        <v>650.1858480749219</v>
      </c>
      <c r="I268" s="58">
        <v>740.7615686664349</v>
      </c>
      <c r="J268" s="58">
        <v>677.6180803571428</v>
      </c>
      <c r="K268" s="58">
        <v>547.7125923047028</v>
      </c>
      <c r="L268" s="58">
        <v>498.85681613576713</v>
      </c>
      <c r="M268" s="58">
        <v>466.8899926686217</v>
      </c>
      <c r="N268" s="58">
        <v>473.4206172839506</v>
      </c>
      <c r="O268" s="16">
        <f>(O267/O265)/O287</f>
        <v>599.4560194099379</v>
      </c>
    </row>
    <row r="269" spans="1:15" ht="15">
      <c r="A269" s="44" t="s">
        <v>26</v>
      </c>
      <c r="B269" s="45" t="s">
        <v>9</v>
      </c>
      <c r="C269" s="62">
        <v>0.16052474262457012</v>
      </c>
      <c r="D269" s="62">
        <v>0.18199532752079967</v>
      </c>
      <c r="E269" s="62">
        <v>0.1772327851042105</v>
      </c>
      <c r="F269" s="59">
        <v>0.1531673404684205</v>
      </c>
      <c r="G269" s="59">
        <v>0.16103939013990762</v>
      </c>
      <c r="H269" s="59">
        <v>0.164485714027545</v>
      </c>
      <c r="I269" s="59">
        <v>0.17158780570897836</v>
      </c>
      <c r="J269" s="59">
        <v>0.1802072403485397</v>
      </c>
      <c r="K269" s="59">
        <v>0.20505606782409017</v>
      </c>
      <c r="L269" s="59">
        <v>0.1917022981945653</v>
      </c>
      <c r="M269" s="59">
        <v>0.19765932169898776</v>
      </c>
      <c r="N269" s="59">
        <v>0.17722155062572373</v>
      </c>
      <c r="O269" s="17">
        <f>O279</f>
        <v>0.17713677372563108</v>
      </c>
    </row>
    <row r="270" spans="2:15" ht="15">
      <c r="B270" s="4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1"/>
    </row>
    <row r="271" spans="1:15" ht="15">
      <c r="A271" s="44" t="s">
        <v>26</v>
      </c>
      <c r="B271" s="45" t="s">
        <v>40</v>
      </c>
      <c r="C271" s="60">
        <v>36</v>
      </c>
      <c r="D271" s="60">
        <v>36</v>
      </c>
      <c r="E271" s="60">
        <v>36</v>
      </c>
      <c r="F271" s="57">
        <v>36</v>
      </c>
      <c r="G271" s="57">
        <v>36</v>
      </c>
      <c r="H271" s="57">
        <v>40</v>
      </c>
      <c r="I271" s="57">
        <v>40</v>
      </c>
      <c r="J271" s="57">
        <v>40</v>
      </c>
      <c r="K271" s="57">
        <v>56</v>
      </c>
      <c r="L271" s="57">
        <v>56</v>
      </c>
      <c r="M271" s="57">
        <v>56</v>
      </c>
      <c r="N271" s="57">
        <v>56</v>
      </c>
      <c r="O271" s="6">
        <f>SUM(C271:N271)</f>
        <v>524</v>
      </c>
    </row>
    <row r="272" spans="1:15" ht="15">
      <c r="A272" s="44" t="s">
        <v>26</v>
      </c>
      <c r="B272" s="42" t="s">
        <v>0</v>
      </c>
      <c r="C272" s="61">
        <v>846808.5</v>
      </c>
      <c r="D272" s="61">
        <v>806990</v>
      </c>
      <c r="E272" s="61">
        <v>736042</v>
      </c>
      <c r="F272" s="58">
        <v>796816</v>
      </c>
      <c r="G272" s="58">
        <v>724949</v>
      </c>
      <c r="H272" s="58">
        <v>838796</v>
      </c>
      <c r="I272" s="58">
        <v>877172</v>
      </c>
      <c r="J272" s="58">
        <v>821285</v>
      </c>
      <c r="K272" s="58">
        <v>925625</v>
      </c>
      <c r="L272" s="58">
        <v>834493</v>
      </c>
      <c r="M272" s="58">
        <v>846891.8</v>
      </c>
      <c r="N272" s="58">
        <v>802140.5</v>
      </c>
      <c r="O272" s="36">
        <f>SUM(C272:N272)</f>
        <v>9858008.8</v>
      </c>
    </row>
    <row r="273" spans="1:15" ht="15">
      <c r="A273" s="44" t="s">
        <v>26</v>
      </c>
      <c r="B273" s="42" t="s">
        <v>8</v>
      </c>
      <c r="C273" s="61">
        <v>794.9217869943676</v>
      </c>
      <c r="D273" s="61">
        <v>723.1093189964158</v>
      </c>
      <c r="E273" s="61">
        <v>681.5203703703704</v>
      </c>
      <c r="F273" s="58">
        <v>713.9928315412186</v>
      </c>
      <c r="G273" s="58">
        <v>671.2490740740742</v>
      </c>
      <c r="H273" s="58">
        <v>708.6602150537634</v>
      </c>
      <c r="I273" s="58">
        <v>810.9448382126351</v>
      </c>
      <c r="J273" s="58">
        <v>733.2901785714286</v>
      </c>
      <c r="K273" s="58">
        <v>533.1941244239631</v>
      </c>
      <c r="L273" s="58">
        <v>497.5117249602543</v>
      </c>
      <c r="M273" s="58">
        <v>487.84089861751147</v>
      </c>
      <c r="N273" s="58">
        <v>477.46458333333334</v>
      </c>
      <c r="O273" s="32">
        <f>(O272/O287)/O271</f>
        <v>631.2254529931699</v>
      </c>
    </row>
    <row r="274" spans="2:15" ht="15">
      <c r="B274" s="45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1"/>
    </row>
    <row r="275" spans="1:15" ht="15">
      <c r="A275" s="44" t="s">
        <v>26</v>
      </c>
      <c r="B275" s="45" t="s">
        <v>41</v>
      </c>
      <c r="C275" s="60">
        <v>21</v>
      </c>
      <c r="D275" s="60">
        <v>20</v>
      </c>
      <c r="E275" s="60">
        <v>20</v>
      </c>
      <c r="F275" s="57">
        <v>20</v>
      </c>
      <c r="G275" s="57">
        <v>21</v>
      </c>
      <c r="H275" s="57">
        <v>22</v>
      </c>
      <c r="I275" s="57">
        <v>22</v>
      </c>
      <c r="J275" s="57">
        <v>24</v>
      </c>
      <c r="K275" s="57">
        <v>27</v>
      </c>
      <c r="L275" s="57">
        <v>27</v>
      </c>
      <c r="M275" s="57">
        <v>32</v>
      </c>
      <c r="N275" s="57">
        <v>25</v>
      </c>
      <c r="O275" s="6">
        <f>SUM(C275:N275)</f>
        <v>281</v>
      </c>
    </row>
    <row r="276" spans="1:15" ht="15">
      <c r="A276" s="44" t="s">
        <v>26</v>
      </c>
      <c r="B276" s="42" t="s">
        <v>42</v>
      </c>
      <c r="C276" s="61">
        <v>2418942.05</v>
      </c>
      <c r="D276" s="61">
        <v>2178843.3</v>
      </c>
      <c r="E276" s="61">
        <v>1969751.25</v>
      </c>
      <c r="F276" s="58">
        <v>2082338.5</v>
      </c>
      <c r="G276" s="58">
        <v>1832584.25</v>
      </c>
      <c r="H276" s="58">
        <v>2152518.85</v>
      </c>
      <c r="I276" s="58">
        <v>2125888.25</v>
      </c>
      <c r="J276" s="58">
        <v>2180859.1</v>
      </c>
      <c r="K276" s="58">
        <v>2358572</v>
      </c>
      <c r="L276" s="58">
        <v>2116243.8</v>
      </c>
      <c r="M276" s="58">
        <v>2159190.35</v>
      </c>
      <c r="N276" s="58">
        <v>1965176.35</v>
      </c>
      <c r="O276" s="36">
        <f>SUM(C276:N276)</f>
        <v>25540908.050000004</v>
      </c>
    </row>
    <row r="277" spans="1:15" ht="15">
      <c r="A277" s="44" t="s">
        <v>26</v>
      </c>
      <c r="B277" s="42" t="s">
        <v>0</v>
      </c>
      <c r="C277" s="61">
        <v>388300.05</v>
      </c>
      <c r="D277" s="61">
        <v>396539.3</v>
      </c>
      <c r="E277" s="61">
        <v>349104.5</v>
      </c>
      <c r="F277" s="58">
        <v>318946.25</v>
      </c>
      <c r="G277" s="58">
        <v>295118.25</v>
      </c>
      <c r="H277" s="58">
        <v>354058.6</v>
      </c>
      <c r="I277" s="58">
        <v>364776.5</v>
      </c>
      <c r="J277" s="58">
        <v>393006.6</v>
      </c>
      <c r="K277" s="58">
        <v>483639.5</v>
      </c>
      <c r="L277" s="58">
        <v>405688.8</v>
      </c>
      <c r="M277" s="58">
        <v>426784.1</v>
      </c>
      <c r="N277" s="58">
        <v>348271.6</v>
      </c>
      <c r="O277" s="36">
        <f>SUM(C277:N277)</f>
        <v>4524234.05</v>
      </c>
    </row>
    <row r="278" spans="1:15" ht="15">
      <c r="A278" s="44" t="s">
        <v>26</v>
      </c>
      <c r="B278" s="45" t="s">
        <v>8</v>
      </c>
      <c r="C278" s="61">
        <v>624.8702435813034</v>
      </c>
      <c r="D278" s="61">
        <v>639.5795161290323</v>
      </c>
      <c r="E278" s="61">
        <v>581.8408333333333</v>
      </c>
      <c r="F278" s="58">
        <v>514.429435483871</v>
      </c>
      <c r="G278" s="58">
        <v>468.44166666666666</v>
      </c>
      <c r="H278" s="58">
        <v>543.868817204301</v>
      </c>
      <c r="I278" s="58">
        <v>613.15562403698</v>
      </c>
      <c r="J278" s="58">
        <v>584.83125</v>
      </c>
      <c r="K278" s="58">
        <v>577.8249701314218</v>
      </c>
      <c r="L278" s="58">
        <v>501.6466348701642</v>
      </c>
      <c r="M278" s="58">
        <v>430.2259072580645</v>
      </c>
      <c r="N278" s="58">
        <v>464.3621333333333</v>
      </c>
      <c r="O278" s="16">
        <f>(O277/O287)/O275</f>
        <v>540.2133745785727</v>
      </c>
    </row>
    <row r="279" spans="1:15" ht="15">
      <c r="A279" s="44" t="s">
        <v>26</v>
      </c>
      <c r="B279" s="45" t="s">
        <v>9</v>
      </c>
      <c r="C279" s="62">
        <v>0.16052474262457012</v>
      </c>
      <c r="D279" s="62">
        <v>0.18199532752079967</v>
      </c>
      <c r="E279" s="62">
        <v>0.1772327851042105</v>
      </c>
      <c r="F279" s="59">
        <v>0.1531673404684205</v>
      </c>
      <c r="G279" s="59">
        <v>0.16103939013990762</v>
      </c>
      <c r="H279" s="59">
        <v>0.164485714027545</v>
      </c>
      <c r="I279" s="59">
        <v>0.17158780570897836</v>
      </c>
      <c r="J279" s="59">
        <v>0.1802072403485397</v>
      </c>
      <c r="K279" s="59">
        <v>0.20505606782409017</v>
      </c>
      <c r="L279" s="59">
        <v>0.1917022981945653</v>
      </c>
      <c r="M279" s="59">
        <v>0.19765932169898776</v>
      </c>
      <c r="N279" s="59">
        <v>0.17722155062572373</v>
      </c>
      <c r="O279" s="17">
        <f>O277/O276</f>
        <v>0.17713677372563108</v>
      </c>
    </row>
    <row r="280" spans="2:15" ht="15">
      <c r="B280" s="45"/>
      <c r="C280" s="1"/>
      <c r="D280" s="1"/>
      <c r="E280" s="1"/>
      <c r="F280" s="6"/>
      <c r="G280" s="6"/>
      <c r="H280" s="6"/>
      <c r="I280" s="6"/>
      <c r="J280" s="6"/>
      <c r="K280" s="6"/>
      <c r="L280" s="56"/>
      <c r="M280" s="56"/>
      <c r="N280" s="56"/>
      <c r="O280" s="1"/>
    </row>
    <row r="281" spans="1:15" ht="15">
      <c r="A281" s="44" t="s">
        <v>26</v>
      </c>
      <c r="B281" s="46" t="s">
        <v>20</v>
      </c>
      <c r="C281" s="11">
        <v>9491</v>
      </c>
      <c r="D281" s="11">
        <v>9412</v>
      </c>
      <c r="E281" s="11">
        <v>9423</v>
      </c>
      <c r="F281" s="11">
        <v>9426</v>
      </c>
      <c r="G281" s="11">
        <v>9428</v>
      </c>
      <c r="H281" s="11">
        <v>9364</v>
      </c>
      <c r="I281" s="11">
        <v>9339</v>
      </c>
      <c r="J281" s="11">
        <v>9394</v>
      </c>
      <c r="K281" s="11">
        <v>9640</v>
      </c>
      <c r="L281" s="57">
        <v>9506</v>
      </c>
      <c r="M281" s="57">
        <v>9436</v>
      </c>
      <c r="N281" s="57">
        <v>9498</v>
      </c>
      <c r="O281" s="11">
        <f>SUM(O195+O255)</f>
        <v>113357</v>
      </c>
    </row>
    <row r="282" spans="1:15" ht="15">
      <c r="A282" s="44" t="s">
        <v>26</v>
      </c>
      <c r="B282" s="47" t="s">
        <v>21</v>
      </c>
      <c r="C282" s="5">
        <v>47743018.8</v>
      </c>
      <c r="D282" s="5">
        <v>44250673.90999999</v>
      </c>
      <c r="E282" s="5">
        <v>43325138.660000004</v>
      </c>
      <c r="F282" s="5">
        <v>44908420.150000006</v>
      </c>
      <c r="G282" s="5">
        <v>38650460.010000005</v>
      </c>
      <c r="H282" s="5">
        <v>42894488.56</v>
      </c>
      <c r="I282" s="5">
        <v>42444204.48</v>
      </c>
      <c r="J282" s="5">
        <v>43943207.81</v>
      </c>
      <c r="K282" s="5">
        <v>45730010.52</v>
      </c>
      <c r="L282" s="58">
        <v>44112094.93</v>
      </c>
      <c r="M282" s="58">
        <v>46635393.57</v>
      </c>
      <c r="N282" s="58">
        <v>43041456.49</v>
      </c>
      <c r="O282" s="5">
        <f>O197+O256</f>
        <v>527678567.89</v>
      </c>
    </row>
    <row r="283" spans="1:15" ht="15">
      <c r="A283" s="44" t="s">
        <v>26</v>
      </c>
      <c r="B283" s="47" t="s">
        <v>8</v>
      </c>
      <c r="C283" s="5">
        <v>169.99634929428655</v>
      </c>
      <c r="D283" s="5">
        <v>151.66182467817333</v>
      </c>
      <c r="E283" s="5">
        <v>153.26024500336058</v>
      </c>
      <c r="F283" s="5">
        <v>153.6875360191098</v>
      </c>
      <c r="G283" s="5">
        <v>136.65132233771746</v>
      </c>
      <c r="H283" s="5">
        <v>154.80385847422986</v>
      </c>
      <c r="I283" s="5">
        <v>168.06782028938736</v>
      </c>
      <c r="J283" s="5">
        <v>167.06411314973084</v>
      </c>
      <c r="K283" s="5">
        <v>153.0250653192344</v>
      </c>
      <c r="L283" s="58">
        <v>154.9275034945714</v>
      </c>
      <c r="M283" s="58">
        <v>159.4285220979365</v>
      </c>
      <c r="N283" s="58">
        <v>151.05445528883274</v>
      </c>
      <c r="O283" s="5">
        <f>SUM(O282/O281/O287)</f>
        <v>156.18801291953508</v>
      </c>
    </row>
    <row r="284" spans="2:14" ht="15">
      <c r="B284" s="47"/>
      <c r="C284" s="5"/>
      <c r="D284" s="5"/>
      <c r="E284" s="5"/>
      <c r="F284" s="5"/>
      <c r="G284" s="5"/>
      <c r="H284" s="5"/>
      <c r="I284" s="5"/>
      <c r="J284" s="5"/>
      <c r="K284" s="5"/>
      <c r="L284" s="56"/>
      <c r="M284" s="56"/>
      <c r="N284" s="56"/>
    </row>
    <row r="285" spans="1:15" ht="15">
      <c r="A285" s="44" t="s">
        <v>26</v>
      </c>
      <c r="B285" s="47" t="s">
        <v>22</v>
      </c>
      <c r="C285" s="5">
        <v>1300864.55</v>
      </c>
      <c r="D285" s="5">
        <v>4514771.84</v>
      </c>
      <c r="E285" s="5">
        <v>6054878.02</v>
      </c>
      <c r="F285" s="5">
        <v>7310526.83</v>
      </c>
      <c r="G285" s="5">
        <v>6685724.81</v>
      </c>
      <c r="H285" s="5">
        <v>7228617.78</v>
      </c>
      <c r="I285" s="55">
        <v>6815567.53</v>
      </c>
      <c r="J285" s="5">
        <v>7038268.32</v>
      </c>
      <c r="K285" s="58">
        <v>7949561.13</v>
      </c>
      <c r="L285" s="58">
        <v>7953659.25</v>
      </c>
      <c r="M285" s="58">
        <v>8581189.65</v>
      </c>
      <c r="N285" s="58">
        <v>7887801.09</v>
      </c>
      <c r="O285" s="5">
        <f>SUM(C285:N285)</f>
        <v>79321430.80000001</v>
      </c>
    </row>
    <row r="286" spans="1:15" ht="15">
      <c r="A286" s="44" t="s">
        <v>26</v>
      </c>
      <c r="B286" s="47" t="s">
        <v>23</v>
      </c>
      <c r="C286" s="4">
        <v>22</v>
      </c>
      <c r="D286" s="4">
        <v>21</v>
      </c>
      <c r="E286" s="4">
        <v>21</v>
      </c>
      <c r="F286" s="4">
        <v>21</v>
      </c>
      <c r="G286" s="4">
        <v>21</v>
      </c>
      <c r="H286" s="4">
        <v>22</v>
      </c>
      <c r="I286" s="54">
        <v>24</v>
      </c>
      <c r="J286" s="4">
        <v>21</v>
      </c>
      <c r="K286" s="57">
        <v>21</v>
      </c>
      <c r="L286" s="57">
        <v>21</v>
      </c>
      <c r="M286" s="57">
        <v>21</v>
      </c>
      <c r="N286" s="57">
        <v>21</v>
      </c>
      <c r="O286" s="4">
        <f>AVERAGE(C286:N286)</f>
        <v>21.416666666666668</v>
      </c>
    </row>
    <row r="287" spans="1:15" ht="15">
      <c r="A287" s="44" t="s">
        <v>26</v>
      </c>
      <c r="B287" s="47" t="s">
        <v>24</v>
      </c>
      <c r="C287" s="5">
        <v>29.59090909090909</v>
      </c>
      <c r="D287" s="5">
        <v>31</v>
      </c>
      <c r="E287" s="5">
        <v>30</v>
      </c>
      <c r="F287" s="5">
        <v>31</v>
      </c>
      <c r="G287" s="5">
        <v>30</v>
      </c>
      <c r="H287" s="5">
        <v>29.59090909090909</v>
      </c>
      <c r="I287" s="55">
        <v>27.041666666666668</v>
      </c>
      <c r="J287" s="5">
        <v>28</v>
      </c>
      <c r="K287" s="58">
        <v>31</v>
      </c>
      <c r="L287" s="58">
        <v>29.952380952380953</v>
      </c>
      <c r="M287" s="58">
        <v>31</v>
      </c>
      <c r="N287" s="58">
        <v>30</v>
      </c>
      <c r="O287" s="58">
        <v>29.80392156862745</v>
      </c>
    </row>
    <row r="288" spans="2:15" ht="15">
      <c r="B288" s="46"/>
      <c r="C288" s="5"/>
      <c r="D288" s="5"/>
      <c r="E288" s="16"/>
      <c r="F288" s="5"/>
      <c r="G288" s="5"/>
      <c r="H288" s="5"/>
      <c r="I288" s="5"/>
      <c r="J288" s="5"/>
      <c r="K288" s="5"/>
      <c r="L288" s="5"/>
      <c r="M288" s="5"/>
      <c r="N288" s="5"/>
      <c r="O288" s="1"/>
    </row>
    <row r="289" spans="2:15" ht="15" customHeight="1">
      <c r="B289" s="43"/>
      <c r="C289" s="1"/>
      <c r="D289" s="1"/>
      <c r="E289" s="16" t="s">
        <v>29</v>
      </c>
      <c r="F289" s="6"/>
      <c r="G289" s="6"/>
      <c r="H289" s="6"/>
      <c r="I289" s="6"/>
      <c r="J289" s="6"/>
      <c r="K289" s="6"/>
      <c r="L289" s="6"/>
      <c r="M289" s="6"/>
      <c r="N289" s="6"/>
      <c r="O289" s="1"/>
    </row>
    <row r="290" spans="2:15" ht="15" thickBot="1">
      <c r="B290" s="44"/>
      <c r="C290" s="2" t="s">
        <v>35</v>
      </c>
      <c r="D290" s="2" t="s">
        <v>36</v>
      </c>
      <c r="E290" s="2" t="s">
        <v>37</v>
      </c>
      <c r="F290" s="3" t="s">
        <v>1</v>
      </c>
      <c r="G290" s="3" t="s">
        <v>2</v>
      </c>
      <c r="H290" s="3" t="s">
        <v>3</v>
      </c>
      <c r="I290" s="3" t="s">
        <v>4</v>
      </c>
      <c r="J290" s="3" t="s">
        <v>31</v>
      </c>
      <c r="K290" s="3" t="s">
        <v>32</v>
      </c>
      <c r="L290" s="3" t="s">
        <v>33</v>
      </c>
      <c r="M290" s="3" t="s">
        <v>34</v>
      </c>
      <c r="N290" s="3" t="s">
        <v>46</v>
      </c>
      <c r="O290" s="3" t="s">
        <v>28</v>
      </c>
    </row>
    <row r="291" spans="1:15" ht="15" thickTop="1">
      <c r="A291" s="44" t="s">
        <v>27</v>
      </c>
      <c r="B291" s="45" t="s">
        <v>6</v>
      </c>
      <c r="C291" s="8">
        <v>1531</v>
      </c>
      <c r="D291" s="8">
        <v>1545</v>
      </c>
      <c r="E291" s="8">
        <v>1578</v>
      </c>
      <c r="F291" s="8">
        <v>1566</v>
      </c>
      <c r="G291" s="8">
        <v>1606</v>
      </c>
      <c r="H291" s="8">
        <v>1613</v>
      </c>
      <c r="I291" s="8">
        <v>1613</v>
      </c>
      <c r="J291" s="8">
        <v>2063</v>
      </c>
      <c r="K291" s="8">
        <v>2233</v>
      </c>
      <c r="L291" s="8">
        <v>2252</v>
      </c>
      <c r="M291" s="8">
        <v>2264</v>
      </c>
      <c r="N291" s="8">
        <f aca="true" t="shared" si="2" ref="N291:O293">SUM(N297+N303+N309+N315+N321+N327+N333+N339+N345)</f>
        <v>2257</v>
      </c>
      <c r="O291" s="8">
        <f t="shared" si="2"/>
        <v>22121</v>
      </c>
    </row>
    <row r="292" spans="1:15" ht="15">
      <c r="A292" s="44" t="s">
        <v>27</v>
      </c>
      <c r="B292" s="45" t="s">
        <v>7</v>
      </c>
      <c r="C292" s="9">
        <v>72093254.6</v>
      </c>
      <c r="D292" s="9">
        <v>79356454.23</v>
      </c>
      <c r="E292" s="9">
        <v>73669330.56</v>
      </c>
      <c r="F292" s="9">
        <v>75633313.02</v>
      </c>
      <c r="G292" s="9">
        <v>74133071.64</v>
      </c>
      <c r="H292" s="9">
        <v>84548551.81</v>
      </c>
      <c r="I292" s="9">
        <v>97225655.72</v>
      </c>
      <c r="J292" s="9">
        <v>99380062.52000001</v>
      </c>
      <c r="K292" s="9">
        <v>108153412.45000002</v>
      </c>
      <c r="L292" s="9">
        <v>100416659.56</v>
      </c>
      <c r="M292" s="9">
        <v>105265257.65</v>
      </c>
      <c r="N292" s="9">
        <f t="shared" si="2"/>
        <v>99176013.91</v>
      </c>
      <c r="O292" s="9">
        <f t="shared" si="2"/>
        <v>1069051037.6699998</v>
      </c>
    </row>
    <row r="293" spans="1:15" ht="15">
      <c r="A293" s="44" t="s">
        <v>27</v>
      </c>
      <c r="B293" s="45" t="s">
        <v>0</v>
      </c>
      <c r="C293" s="9">
        <v>4285827.27</v>
      </c>
      <c r="D293" s="9">
        <v>4677742.18</v>
      </c>
      <c r="E293" s="9">
        <v>4242952.57</v>
      </c>
      <c r="F293" s="9">
        <v>4391049.65</v>
      </c>
      <c r="G293" s="9">
        <v>4392414.71</v>
      </c>
      <c r="H293" s="9">
        <v>5017141.68</v>
      </c>
      <c r="I293" s="9">
        <v>5760170.43</v>
      </c>
      <c r="J293" s="9">
        <v>5791785</v>
      </c>
      <c r="K293" s="9">
        <v>6167869.030000001</v>
      </c>
      <c r="L293" s="9">
        <v>5934907.499999999</v>
      </c>
      <c r="M293" s="9">
        <v>6359338.86</v>
      </c>
      <c r="N293" s="9">
        <f t="shared" si="2"/>
        <v>5969520.429999999</v>
      </c>
      <c r="O293" s="9">
        <f t="shared" si="2"/>
        <v>62990719.31</v>
      </c>
    </row>
    <row r="294" spans="1:15" ht="15">
      <c r="A294" s="44" t="s">
        <v>27</v>
      </c>
      <c r="B294" s="45" t="s">
        <v>8</v>
      </c>
      <c r="C294" s="5">
        <v>90.30208529108111</v>
      </c>
      <c r="D294" s="5">
        <v>97.66660778786931</v>
      </c>
      <c r="E294" s="5">
        <v>89.62721947613014</v>
      </c>
      <c r="F294" s="5">
        <v>90.45131730729615</v>
      </c>
      <c r="G294" s="5">
        <v>91.16676442507264</v>
      </c>
      <c r="H294" s="5">
        <v>100.33681339119651</v>
      </c>
      <c r="I294" s="5">
        <v>115.19649681019139</v>
      </c>
      <c r="J294" s="5">
        <v>120.56566320416097</v>
      </c>
      <c r="K294" s="5">
        <v>89.10144070612371</v>
      </c>
      <c r="L294" s="5">
        <v>88.26678784196078</v>
      </c>
      <c r="M294" s="5">
        <v>90.60952439302406</v>
      </c>
      <c r="N294" s="5">
        <f>SUM(N293/N291/N383)</f>
        <v>88.16305464480872</v>
      </c>
      <c r="O294" s="5">
        <f>SUM(O293/O291/O383)</f>
        <v>95.32119805025896</v>
      </c>
    </row>
    <row r="295" spans="1:15" ht="15">
      <c r="A295" s="44" t="s">
        <v>27</v>
      </c>
      <c r="B295" s="45" t="s">
        <v>9</v>
      </c>
      <c r="C295" s="10">
        <v>0.059448381041740356</v>
      </c>
      <c r="D295" s="10">
        <v>0.05894595752025954</v>
      </c>
      <c r="E295" s="10">
        <v>0.057594558519088575</v>
      </c>
      <c r="F295" s="10">
        <v>0.05805708456588247</v>
      </c>
      <c r="G295" s="10">
        <v>0.059250407582329065</v>
      </c>
      <c r="H295" s="10">
        <v>0.0593403621066706</v>
      </c>
      <c r="I295" s="10">
        <v>0.059245374971691675</v>
      </c>
      <c r="J295" s="10">
        <v>0.05827914425828034</v>
      </c>
      <c r="K295" s="10">
        <v>0.05702888970656792</v>
      </c>
      <c r="L295" s="10">
        <v>0.059102817460820134</v>
      </c>
      <c r="M295" s="10">
        <v>0.060412514080803184</v>
      </c>
      <c r="N295" s="10">
        <f>SUM(N293/N292)</f>
        <v>0.06019117117791409</v>
      </c>
      <c r="O295" s="10">
        <f>SUM(O293/O292)</f>
        <v>0.058922087992439046</v>
      </c>
    </row>
    <row r="296" spans="2:15" ht="15">
      <c r="B296" s="46"/>
      <c r="C296" s="1"/>
      <c r="D296" s="1"/>
      <c r="E296" s="1"/>
      <c r="F296" s="1"/>
      <c r="G296" s="1"/>
      <c r="H296" s="1"/>
      <c r="I296" s="1"/>
      <c r="J296" s="1"/>
      <c r="K296" s="1"/>
      <c r="L296" s="1"/>
      <c r="N296" s="1"/>
      <c r="O296" s="1"/>
    </row>
    <row r="297" spans="1:15" ht="15">
      <c r="A297" s="44" t="s">
        <v>27</v>
      </c>
      <c r="B297" s="47" t="s">
        <v>38</v>
      </c>
      <c r="C297" s="60">
        <v>180</v>
      </c>
      <c r="D297" s="60">
        <v>217</v>
      </c>
      <c r="E297" s="60">
        <v>239</v>
      </c>
      <c r="F297" s="57">
        <v>213</v>
      </c>
      <c r="G297" s="57">
        <v>232</v>
      </c>
      <c r="H297" s="57">
        <v>244</v>
      </c>
      <c r="I297" s="57">
        <v>277</v>
      </c>
      <c r="J297" s="57">
        <v>487</v>
      </c>
      <c r="K297" s="57">
        <v>542</v>
      </c>
      <c r="L297" s="57">
        <v>555</v>
      </c>
      <c r="M297" s="57">
        <v>586</v>
      </c>
      <c r="N297" s="57">
        <v>636</v>
      </c>
      <c r="O297" s="51">
        <f>SUM(C297:N297)</f>
        <v>4408</v>
      </c>
    </row>
    <row r="298" spans="1:16" ht="15">
      <c r="A298" s="44" t="s">
        <v>27</v>
      </c>
      <c r="B298" s="42" t="s">
        <v>7</v>
      </c>
      <c r="C298" s="61">
        <v>9505246.9</v>
      </c>
      <c r="D298" s="61">
        <v>12858528.73</v>
      </c>
      <c r="E298" s="61">
        <v>13162182.38</v>
      </c>
      <c r="F298" s="58">
        <v>11058924.619999997</v>
      </c>
      <c r="G298" s="58">
        <v>9288667.37</v>
      </c>
      <c r="H298" s="58">
        <v>14156970.83</v>
      </c>
      <c r="I298" s="58">
        <v>16534337.4</v>
      </c>
      <c r="J298" s="58">
        <v>18283060.53</v>
      </c>
      <c r="K298" s="58">
        <v>22200079.4</v>
      </c>
      <c r="L298" s="58">
        <v>21635028.92</v>
      </c>
      <c r="M298" s="58">
        <v>24034648.1</v>
      </c>
      <c r="N298" s="58">
        <v>24224057.19</v>
      </c>
      <c r="O298" s="34">
        <f>SUM(C298:N298)</f>
        <v>196941732.36999997</v>
      </c>
      <c r="P298" s="19" t="s">
        <v>29</v>
      </c>
    </row>
    <row r="299" spans="1:16" ht="15">
      <c r="A299" s="44" t="s">
        <v>27</v>
      </c>
      <c r="B299" s="42" t="s">
        <v>0</v>
      </c>
      <c r="C299" s="61">
        <v>718300.94</v>
      </c>
      <c r="D299" s="61">
        <v>947033.97</v>
      </c>
      <c r="E299" s="61">
        <v>899337.81</v>
      </c>
      <c r="F299" s="58">
        <v>884770.69</v>
      </c>
      <c r="G299" s="58">
        <v>791198.63</v>
      </c>
      <c r="H299" s="58">
        <v>1068688.07</v>
      </c>
      <c r="I299" s="58">
        <v>1262232.21</v>
      </c>
      <c r="J299" s="58">
        <v>1424088.68</v>
      </c>
      <c r="K299" s="58">
        <v>1694271.56</v>
      </c>
      <c r="L299" s="58">
        <v>1566102.17</v>
      </c>
      <c r="M299" s="58">
        <v>1862539.88</v>
      </c>
      <c r="N299" s="58">
        <v>1940406.7</v>
      </c>
      <c r="O299" s="34">
        <f>SUM(C299:N299)</f>
        <v>15058971.309999999</v>
      </c>
      <c r="P299" s="19" t="s">
        <v>29</v>
      </c>
    </row>
    <row r="300" spans="1:15" ht="15">
      <c r="A300" s="44" t="s">
        <v>27</v>
      </c>
      <c r="B300" s="45" t="s">
        <v>8</v>
      </c>
      <c r="C300" s="61">
        <v>128.7277670250896</v>
      </c>
      <c r="D300" s="61">
        <v>140.78102720380556</v>
      </c>
      <c r="E300" s="61">
        <v>125.43065690376571</v>
      </c>
      <c r="F300" s="58">
        <v>133.99525821596242</v>
      </c>
      <c r="G300" s="58">
        <v>113.67796408045977</v>
      </c>
      <c r="H300" s="58">
        <v>141.28610126916976</v>
      </c>
      <c r="I300" s="58">
        <v>146.99338651449864</v>
      </c>
      <c r="J300" s="58">
        <v>125.57943034227331</v>
      </c>
      <c r="K300" s="58">
        <v>100.83749315557671</v>
      </c>
      <c r="L300" s="58">
        <v>94.51023914823914</v>
      </c>
      <c r="M300" s="58">
        <v>102.52889353737751</v>
      </c>
      <c r="N300" s="58">
        <v>101.69846436058701</v>
      </c>
      <c r="O300" s="37">
        <f>SUM(O299/O297/O383)</f>
        <v>114.3592767992446</v>
      </c>
    </row>
    <row r="301" spans="1:15" ht="15">
      <c r="A301" s="44" t="s">
        <v>27</v>
      </c>
      <c r="B301" s="45" t="s">
        <v>9</v>
      </c>
      <c r="C301" s="62">
        <v>0.07556888816849146</v>
      </c>
      <c r="D301" s="62">
        <v>0.0736502588970768</v>
      </c>
      <c r="E301" s="62">
        <v>0.06832740833059328</v>
      </c>
      <c r="F301" s="59">
        <v>0.08000512892545605</v>
      </c>
      <c r="G301" s="59">
        <v>0.08517891732837451</v>
      </c>
      <c r="H301" s="59">
        <v>0.07548847015601289</v>
      </c>
      <c r="I301" s="59">
        <v>0.07634005400180112</v>
      </c>
      <c r="J301" s="59">
        <v>0.07789115381766994</v>
      </c>
      <c r="K301" s="59">
        <v>0.076318265780617</v>
      </c>
      <c r="L301" s="59">
        <v>0.07238733887488605</v>
      </c>
      <c r="M301" s="59">
        <v>0.07749395257424217</v>
      </c>
      <c r="N301" s="59">
        <v>0.08010246527988815</v>
      </c>
      <c r="O301" s="10">
        <f>SUM(O299/O298)</f>
        <v>0.07646409488116153</v>
      </c>
    </row>
    <row r="302" spans="2:15" ht="15">
      <c r="B302" s="4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1"/>
    </row>
    <row r="303" spans="1:15" ht="15">
      <c r="A303" s="44" t="s">
        <v>27</v>
      </c>
      <c r="B303" s="47" t="s">
        <v>10</v>
      </c>
      <c r="C303" s="60">
        <v>635</v>
      </c>
      <c r="D303" s="60">
        <v>622</v>
      </c>
      <c r="E303" s="60">
        <v>581</v>
      </c>
      <c r="F303" s="57">
        <v>558</v>
      </c>
      <c r="G303" s="57">
        <v>545</v>
      </c>
      <c r="H303" s="57">
        <v>527</v>
      </c>
      <c r="I303" s="57">
        <v>502</v>
      </c>
      <c r="J303" s="57">
        <v>583</v>
      </c>
      <c r="K303" s="57">
        <v>626</v>
      </c>
      <c r="L303" s="57">
        <v>621</v>
      </c>
      <c r="M303" s="57">
        <v>613</v>
      </c>
      <c r="N303" s="57">
        <v>568</v>
      </c>
      <c r="O303" s="4">
        <f>SUM(C303:N303)</f>
        <v>6981</v>
      </c>
    </row>
    <row r="304" spans="1:15" ht="15">
      <c r="A304" s="44" t="s">
        <v>27</v>
      </c>
      <c r="B304" s="45" t="s">
        <v>7</v>
      </c>
      <c r="C304" s="61">
        <v>16848318.2</v>
      </c>
      <c r="D304" s="61">
        <v>17672486</v>
      </c>
      <c r="E304" s="61">
        <v>14183815.8</v>
      </c>
      <c r="F304" s="58">
        <v>14860116.8</v>
      </c>
      <c r="G304" s="58">
        <v>14116810.3</v>
      </c>
      <c r="H304" s="58">
        <v>15575889.05</v>
      </c>
      <c r="I304" s="58">
        <v>15617662.8</v>
      </c>
      <c r="J304" s="58">
        <v>16047974.26</v>
      </c>
      <c r="K304" s="58">
        <v>16583299.25</v>
      </c>
      <c r="L304" s="58">
        <v>14736552.4</v>
      </c>
      <c r="M304" s="58">
        <v>15205346.1</v>
      </c>
      <c r="N304" s="58">
        <v>14354884.75</v>
      </c>
      <c r="O304" s="5">
        <f>SUM(C304:N304)</f>
        <v>185803155.70999998</v>
      </c>
    </row>
    <row r="305" spans="1:15" ht="15">
      <c r="A305" s="44" t="s">
        <v>27</v>
      </c>
      <c r="B305" s="45" t="s">
        <v>0</v>
      </c>
      <c r="C305" s="61">
        <v>1286497.21</v>
      </c>
      <c r="D305" s="61">
        <v>1286039.59</v>
      </c>
      <c r="E305" s="61">
        <v>1056814.28</v>
      </c>
      <c r="F305" s="58">
        <v>1123027.67</v>
      </c>
      <c r="G305" s="58">
        <v>1030595.45</v>
      </c>
      <c r="H305" s="58">
        <v>1148937.91</v>
      </c>
      <c r="I305" s="58">
        <v>1175673.92</v>
      </c>
      <c r="J305" s="58">
        <v>1165732.05</v>
      </c>
      <c r="K305" s="58">
        <v>1250755.12</v>
      </c>
      <c r="L305" s="58">
        <v>1066325.73</v>
      </c>
      <c r="M305" s="58">
        <v>1105904.6</v>
      </c>
      <c r="N305" s="58">
        <v>993502.37</v>
      </c>
      <c r="O305" s="5">
        <f>SUM(C305:N305)</f>
        <v>13689805.899999999</v>
      </c>
    </row>
    <row r="306" spans="1:15" ht="15">
      <c r="A306" s="44" t="s">
        <v>27</v>
      </c>
      <c r="B306" s="45" t="s">
        <v>8</v>
      </c>
      <c r="C306" s="61">
        <v>65.35418897637794</v>
      </c>
      <c r="D306" s="61">
        <v>66.69637952494554</v>
      </c>
      <c r="E306" s="61">
        <v>60.63191508892714</v>
      </c>
      <c r="F306" s="58">
        <v>64.9223996993872</v>
      </c>
      <c r="G306" s="58">
        <v>63.03336085626911</v>
      </c>
      <c r="H306" s="58">
        <v>70.3273495745853</v>
      </c>
      <c r="I306" s="58">
        <v>75.54773936512017</v>
      </c>
      <c r="J306" s="58">
        <v>85.86983289311682</v>
      </c>
      <c r="K306" s="58">
        <v>64.45197980006185</v>
      </c>
      <c r="L306" s="58">
        <v>57.51088389616993</v>
      </c>
      <c r="M306" s="58">
        <v>58.1963163710993</v>
      </c>
      <c r="N306" s="58">
        <v>58.30412969483568</v>
      </c>
      <c r="O306" s="5">
        <f>SUM(O305/O303/O383)</f>
        <v>65.64434703584544</v>
      </c>
    </row>
    <row r="307" spans="1:15" ht="15">
      <c r="A307" s="44" t="s">
        <v>27</v>
      </c>
      <c r="B307" s="45" t="s">
        <v>9</v>
      </c>
      <c r="C307" s="62">
        <v>0.07635760404857501</v>
      </c>
      <c r="D307" s="62">
        <v>0.0727707233719127</v>
      </c>
      <c r="E307" s="62">
        <v>0.074508460551215</v>
      </c>
      <c r="F307" s="59">
        <v>0.07557327342137715</v>
      </c>
      <c r="G307" s="59">
        <v>0.07300483806883769</v>
      </c>
      <c r="H307" s="59">
        <v>0.07376387352990293</v>
      </c>
      <c r="I307" s="59">
        <v>0.0752784802089593</v>
      </c>
      <c r="J307" s="59">
        <v>0.07264044863940353</v>
      </c>
      <c r="K307" s="59">
        <v>0.07542257431071805</v>
      </c>
      <c r="L307" s="59">
        <v>0.0723592398721427</v>
      </c>
      <c r="M307" s="59">
        <v>0.07273130073639035</v>
      </c>
      <c r="N307" s="59">
        <v>0.06921005548302991</v>
      </c>
      <c r="O307" s="10">
        <f>SUM(O305/O304)</f>
        <v>0.07367908175557004</v>
      </c>
    </row>
    <row r="308" spans="2:15" ht="15">
      <c r="B308" s="4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1"/>
    </row>
    <row r="309" spans="1:15" ht="15">
      <c r="A309" s="44" t="s">
        <v>27</v>
      </c>
      <c r="B309" s="47" t="s">
        <v>11</v>
      </c>
      <c r="C309" s="60">
        <v>0</v>
      </c>
      <c r="D309" s="60">
        <v>0</v>
      </c>
      <c r="E309" s="60">
        <v>0</v>
      </c>
      <c r="F309" s="57">
        <v>0</v>
      </c>
      <c r="G309" s="57">
        <v>0</v>
      </c>
      <c r="H309" s="57">
        <v>0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4">
        <f>SUM(C309:N309)</f>
        <v>0</v>
      </c>
    </row>
    <row r="310" spans="1:15" ht="15">
      <c r="A310" s="44" t="s">
        <v>27</v>
      </c>
      <c r="B310" s="45" t="s">
        <v>7</v>
      </c>
      <c r="C310" s="61">
        <v>0</v>
      </c>
      <c r="D310" s="61">
        <v>0</v>
      </c>
      <c r="E310" s="61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">
        <f>SUM(C310:N310)</f>
        <v>0</v>
      </c>
    </row>
    <row r="311" spans="1:15" ht="15">
      <c r="A311" s="44" t="s">
        <v>27</v>
      </c>
      <c r="B311" s="45" t="s">
        <v>0</v>
      </c>
      <c r="C311" s="61">
        <v>0</v>
      </c>
      <c r="D311" s="61">
        <v>0</v>
      </c>
      <c r="E311" s="61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v>0</v>
      </c>
      <c r="N311" s="58">
        <v>0</v>
      </c>
      <c r="O311" s="5">
        <f>SUM(C311:N311)</f>
        <v>0</v>
      </c>
    </row>
    <row r="312" spans="1:15" ht="15">
      <c r="A312" s="44" t="s">
        <v>27</v>
      </c>
      <c r="B312" s="45" t="s">
        <v>8</v>
      </c>
      <c r="C312" s="61">
        <v>0</v>
      </c>
      <c r="D312" s="61">
        <v>0</v>
      </c>
      <c r="E312" s="61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58">
        <v>0</v>
      </c>
      <c r="O312" s="5">
        <v>0</v>
      </c>
    </row>
    <row r="313" spans="1:15" ht="15">
      <c r="A313" s="44" t="s">
        <v>27</v>
      </c>
      <c r="B313" s="45" t="s">
        <v>9</v>
      </c>
      <c r="C313" s="62">
        <v>0</v>
      </c>
      <c r="D313" s="62">
        <v>0</v>
      </c>
      <c r="E313" s="62">
        <v>0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10">
        <v>0</v>
      </c>
    </row>
    <row r="314" spans="2:15" ht="15">
      <c r="B314" s="4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1"/>
    </row>
    <row r="315" spans="1:15" ht="15">
      <c r="A315" s="44" t="s">
        <v>27</v>
      </c>
      <c r="B315" s="47" t="s">
        <v>12</v>
      </c>
      <c r="C315" s="60">
        <v>413</v>
      </c>
      <c r="D315" s="60">
        <v>407</v>
      </c>
      <c r="E315" s="60">
        <v>371</v>
      </c>
      <c r="F315" s="57">
        <v>423</v>
      </c>
      <c r="G315" s="57">
        <v>424</v>
      </c>
      <c r="H315" s="57">
        <v>438</v>
      </c>
      <c r="I315" s="57">
        <v>433</v>
      </c>
      <c r="J315" s="57">
        <v>491</v>
      </c>
      <c r="K315" s="57">
        <v>524</v>
      </c>
      <c r="L315" s="57">
        <v>525</v>
      </c>
      <c r="M315" s="57">
        <v>545</v>
      </c>
      <c r="N315" s="57">
        <v>551</v>
      </c>
      <c r="O315" s="4">
        <f>SUM(C315:N315)</f>
        <v>5545</v>
      </c>
    </row>
    <row r="316" spans="1:15" ht="15">
      <c r="A316" s="44" t="s">
        <v>27</v>
      </c>
      <c r="B316" s="45" t="s">
        <v>7</v>
      </c>
      <c r="C316" s="61">
        <v>21795830.5</v>
      </c>
      <c r="D316" s="61">
        <v>23336857.5</v>
      </c>
      <c r="E316" s="61">
        <v>19103529.5</v>
      </c>
      <c r="F316" s="58">
        <v>21374608.25</v>
      </c>
      <c r="G316" s="58">
        <v>20311872.5</v>
      </c>
      <c r="H316" s="58">
        <v>23209163.25</v>
      </c>
      <c r="I316" s="58">
        <v>26671012.75</v>
      </c>
      <c r="J316" s="58">
        <v>26507702.72</v>
      </c>
      <c r="K316" s="58">
        <v>27105638.41</v>
      </c>
      <c r="L316" s="58">
        <v>26061506</v>
      </c>
      <c r="M316" s="58">
        <v>27211685.75</v>
      </c>
      <c r="N316" s="58">
        <v>26218572.45</v>
      </c>
      <c r="O316" s="5">
        <f>SUM(C316:N316)</f>
        <v>288907979.58</v>
      </c>
    </row>
    <row r="317" spans="1:15" ht="15">
      <c r="A317" s="44" t="s">
        <v>27</v>
      </c>
      <c r="B317" s="45" t="s">
        <v>0</v>
      </c>
      <c r="C317" s="61">
        <v>1211005.51</v>
      </c>
      <c r="D317" s="61">
        <v>1326890.05</v>
      </c>
      <c r="E317" s="61">
        <v>1034133.68</v>
      </c>
      <c r="F317" s="58">
        <v>1108744.47</v>
      </c>
      <c r="G317" s="58">
        <v>1078780.2</v>
      </c>
      <c r="H317" s="58">
        <v>1245017.52</v>
      </c>
      <c r="I317" s="58">
        <v>1415660.99</v>
      </c>
      <c r="J317" s="58">
        <v>1468050.97</v>
      </c>
      <c r="K317" s="58">
        <v>1503768.48</v>
      </c>
      <c r="L317" s="58">
        <v>1474317.17</v>
      </c>
      <c r="M317" s="58">
        <v>1468844.76</v>
      </c>
      <c r="N317" s="58">
        <v>1373161.99</v>
      </c>
      <c r="O317" s="5">
        <f>SUM(C317:N317)</f>
        <v>15708375.790000001</v>
      </c>
    </row>
    <row r="318" spans="1:15" ht="15">
      <c r="A318" s="44" t="s">
        <v>27</v>
      </c>
      <c r="B318" s="45" t="s">
        <v>8</v>
      </c>
      <c r="C318" s="61">
        <v>94.58763649144731</v>
      </c>
      <c r="D318" s="61">
        <v>105.16684235555203</v>
      </c>
      <c r="E318" s="61">
        <v>92.91407726864331</v>
      </c>
      <c r="F318" s="58">
        <v>84.55307481125601</v>
      </c>
      <c r="G318" s="58">
        <v>84.8097641509434</v>
      </c>
      <c r="H318" s="58">
        <v>91.69373398144059</v>
      </c>
      <c r="I318" s="58">
        <v>105.46531997318036</v>
      </c>
      <c r="J318" s="58">
        <v>128.4014942586183</v>
      </c>
      <c r="K318" s="58">
        <v>92.57377985717804</v>
      </c>
      <c r="L318" s="58">
        <v>94.05532185007976</v>
      </c>
      <c r="M318" s="58">
        <v>86.93961290322581</v>
      </c>
      <c r="N318" s="58">
        <v>83.07090078644887</v>
      </c>
      <c r="O318" s="5">
        <f>SUM(O317/O315/O383)</f>
        <v>94.83036278887454</v>
      </c>
    </row>
    <row r="319" spans="1:15" ht="15">
      <c r="A319" s="44" t="s">
        <v>27</v>
      </c>
      <c r="B319" s="45" t="s">
        <v>9</v>
      </c>
      <c r="C319" s="62">
        <v>0.05556133821099407</v>
      </c>
      <c r="D319" s="62">
        <v>0.05685812882047207</v>
      </c>
      <c r="E319" s="62">
        <v>0.05413312131666559</v>
      </c>
      <c r="F319" s="59">
        <v>0.05187203699978922</v>
      </c>
      <c r="G319" s="59">
        <v>0.0531108197927099</v>
      </c>
      <c r="H319" s="59">
        <v>0.05364336088247387</v>
      </c>
      <c r="I319" s="59">
        <v>0.05307863646835084</v>
      </c>
      <c r="J319" s="59">
        <v>0.05538205198341684</v>
      </c>
      <c r="K319" s="59">
        <v>0.05547806907382116</v>
      </c>
      <c r="L319" s="59">
        <v>0.056570682062655926</v>
      </c>
      <c r="M319" s="59">
        <v>0.05397845519364783</v>
      </c>
      <c r="N319" s="59">
        <v>0.05237363676526179</v>
      </c>
      <c r="O319" s="10">
        <f>SUM(O317/O316)</f>
        <v>0.05437155392120375</v>
      </c>
    </row>
    <row r="320" spans="2:15" ht="15">
      <c r="B320" s="4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1"/>
    </row>
    <row r="321" spans="1:18" ht="15">
      <c r="A321" s="44" t="s">
        <v>27</v>
      </c>
      <c r="B321" s="47" t="s">
        <v>13</v>
      </c>
      <c r="C321" s="60">
        <v>0</v>
      </c>
      <c r="D321" s="60">
        <v>0</v>
      </c>
      <c r="E321" s="60">
        <v>0</v>
      </c>
      <c r="F321" s="57">
        <v>0</v>
      </c>
      <c r="G321" s="57">
        <v>0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7">
        <v>0</v>
      </c>
      <c r="O321" s="4">
        <f>SUM(C321:N321)</f>
        <v>0</v>
      </c>
      <c r="P321" s="20"/>
      <c r="Q321" s="20"/>
      <c r="R321" s="20"/>
    </row>
    <row r="322" spans="1:18" ht="15">
      <c r="A322" s="44" t="s">
        <v>27</v>
      </c>
      <c r="B322" s="45" t="s">
        <v>7</v>
      </c>
      <c r="C322" s="61">
        <v>0</v>
      </c>
      <c r="D322" s="61">
        <v>0</v>
      </c>
      <c r="E322" s="61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58">
        <v>0</v>
      </c>
      <c r="N322" s="58">
        <v>0</v>
      </c>
      <c r="O322" s="5">
        <f>SUM(C322:N322)</f>
        <v>0</v>
      </c>
      <c r="P322" s="20"/>
      <c r="Q322" s="40"/>
      <c r="R322" s="40"/>
    </row>
    <row r="323" spans="1:18" ht="15">
      <c r="A323" s="44" t="s">
        <v>27</v>
      </c>
      <c r="B323" s="45" t="s">
        <v>0</v>
      </c>
      <c r="C323" s="61">
        <v>0</v>
      </c>
      <c r="D323" s="61">
        <v>0</v>
      </c>
      <c r="E323" s="61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">
        <f>SUM(C323:N323)</f>
        <v>0</v>
      </c>
      <c r="P323" s="20"/>
      <c r="Q323" s="20"/>
      <c r="R323" s="20"/>
    </row>
    <row r="324" spans="1:18" ht="15">
      <c r="A324" s="44" t="s">
        <v>27</v>
      </c>
      <c r="B324" s="45" t="s">
        <v>8</v>
      </c>
      <c r="C324" s="61">
        <v>0</v>
      </c>
      <c r="D324" s="61">
        <v>0</v>
      </c>
      <c r="E324" s="61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58">
        <v>0</v>
      </c>
      <c r="N324" s="58">
        <v>0</v>
      </c>
      <c r="O324" s="5">
        <v>0</v>
      </c>
      <c r="P324" s="20"/>
      <c r="Q324" s="20"/>
      <c r="R324" s="20"/>
    </row>
    <row r="325" spans="1:15" ht="15">
      <c r="A325" s="44" t="s">
        <v>27</v>
      </c>
      <c r="B325" s="45" t="s">
        <v>9</v>
      </c>
      <c r="C325" s="62">
        <v>0</v>
      </c>
      <c r="D325" s="62">
        <v>0</v>
      </c>
      <c r="E325" s="62">
        <v>0</v>
      </c>
      <c r="F325" s="59">
        <v>0</v>
      </c>
      <c r="G325" s="59">
        <v>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  <c r="O325" s="10">
        <v>0</v>
      </c>
    </row>
    <row r="326" spans="2:15" ht="15">
      <c r="B326" s="4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1"/>
    </row>
    <row r="327" spans="1:15" ht="15">
      <c r="A327" s="44" t="s">
        <v>27</v>
      </c>
      <c r="B327" s="47" t="s">
        <v>14</v>
      </c>
      <c r="C327" s="60">
        <v>282</v>
      </c>
      <c r="D327" s="60">
        <v>276</v>
      </c>
      <c r="E327" s="60">
        <v>272</v>
      </c>
      <c r="F327" s="57">
        <v>274</v>
      </c>
      <c r="G327" s="57">
        <v>276</v>
      </c>
      <c r="H327" s="57">
        <v>284</v>
      </c>
      <c r="I327" s="57">
        <v>278</v>
      </c>
      <c r="J327" s="57">
        <v>368</v>
      </c>
      <c r="K327" s="57">
        <v>404</v>
      </c>
      <c r="L327" s="57">
        <v>399</v>
      </c>
      <c r="M327" s="57">
        <v>380</v>
      </c>
      <c r="N327" s="57">
        <v>370</v>
      </c>
      <c r="O327" s="4">
        <f>SUM(C327:N327)</f>
        <v>3863</v>
      </c>
    </row>
    <row r="328" spans="1:15" ht="15">
      <c r="A328" s="44" t="s">
        <v>27</v>
      </c>
      <c r="B328" s="45" t="s">
        <v>7</v>
      </c>
      <c r="C328" s="61">
        <v>22378749</v>
      </c>
      <c r="D328" s="61">
        <v>23634487</v>
      </c>
      <c r="E328" s="61">
        <v>20911276</v>
      </c>
      <c r="F328" s="58">
        <v>22285251</v>
      </c>
      <c r="G328" s="58">
        <v>21477550</v>
      </c>
      <c r="H328" s="58">
        <v>23540142</v>
      </c>
      <c r="I328" s="58">
        <v>27749666</v>
      </c>
      <c r="J328" s="58">
        <v>26901924.14</v>
      </c>
      <c r="K328" s="58">
        <v>30328432.46</v>
      </c>
      <c r="L328" s="58">
        <v>26990717.09</v>
      </c>
      <c r="M328" s="58">
        <v>27749310.25</v>
      </c>
      <c r="N328" s="58">
        <v>24887378</v>
      </c>
      <c r="O328" s="5">
        <f>SUM(C328:N328)</f>
        <v>298834882.94</v>
      </c>
    </row>
    <row r="329" spans="1:15" ht="15">
      <c r="A329" s="44" t="s">
        <v>27</v>
      </c>
      <c r="B329" s="45" t="s">
        <v>0</v>
      </c>
      <c r="C329" s="61">
        <v>979056.61</v>
      </c>
      <c r="D329" s="61">
        <v>1000977.57</v>
      </c>
      <c r="E329" s="61">
        <v>883254.81</v>
      </c>
      <c r="F329" s="58">
        <v>943640.97</v>
      </c>
      <c r="G329" s="58">
        <v>1035746.76</v>
      </c>
      <c r="H329" s="58">
        <v>1129863.18</v>
      </c>
      <c r="I329" s="58">
        <v>1225456.46</v>
      </c>
      <c r="J329" s="58">
        <v>1139667.75</v>
      </c>
      <c r="K329" s="58">
        <v>1350825.98</v>
      </c>
      <c r="L329" s="58">
        <v>1256993.54</v>
      </c>
      <c r="M329" s="58">
        <v>1216634.33</v>
      </c>
      <c r="N329" s="58">
        <v>1069137.26</v>
      </c>
      <c r="O329" s="5">
        <f>SUM(C329:N329)</f>
        <v>13231255.219999999</v>
      </c>
    </row>
    <row r="330" spans="1:16" ht="15">
      <c r="A330" s="44" t="s">
        <v>27</v>
      </c>
      <c r="B330" s="45" t="s">
        <v>8</v>
      </c>
      <c r="C330" s="61">
        <v>111.99457904369709</v>
      </c>
      <c r="D330" s="61">
        <v>116.99130084151474</v>
      </c>
      <c r="E330" s="61">
        <v>108.24201102941177</v>
      </c>
      <c r="F330" s="58">
        <v>111.09500470920649</v>
      </c>
      <c r="G330" s="58">
        <v>125.09018840579711</v>
      </c>
      <c r="H330" s="58">
        <v>128.33520899591093</v>
      </c>
      <c r="I330" s="58">
        <v>142.19731492225574</v>
      </c>
      <c r="J330" s="58">
        <v>132.99670328754334</v>
      </c>
      <c r="K330" s="58">
        <v>107.85898914084957</v>
      </c>
      <c r="L330" s="58">
        <v>105.51444136657432</v>
      </c>
      <c r="M330" s="58">
        <v>103.27965449915109</v>
      </c>
      <c r="N330" s="58">
        <v>96.31867207207206</v>
      </c>
      <c r="O330" s="5">
        <f>SUM(O329/O327/O383)</f>
        <v>114.65526930807793</v>
      </c>
      <c r="P330" s="20"/>
    </row>
    <row r="331" spans="1:16" ht="15">
      <c r="A331" s="44" t="s">
        <v>27</v>
      </c>
      <c r="B331" s="45" t="s">
        <v>9</v>
      </c>
      <c r="C331" s="62">
        <v>0.04374938965533775</v>
      </c>
      <c r="D331" s="62">
        <v>0.04235241365721202</v>
      </c>
      <c r="E331" s="62">
        <v>0.04223820727152184</v>
      </c>
      <c r="F331" s="59">
        <v>0.04234374429976131</v>
      </c>
      <c r="G331" s="59">
        <v>0.048224623385814486</v>
      </c>
      <c r="H331" s="59">
        <v>0.04799729670279814</v>
      </c>
      <c r="I331" s="59">
        <v>0.044161124678041175</v>
      </c>
      <c r="J331" s="59">
        <v>0.04236380059913439</v>
      </c>
      <c r="K331" s="59">
        <v>0.04453992080802715</v>
      </c>
      <c r="L331" s="59">
        <v>0.04657132805358896</v>
      </c>
      <c r="M331" s="59">
        <v>0.04384376833294442</v>
      </c>
      <c r="N331" s="59">
        <v>0.04295901561024227</v>
      </c>
      <c r="O331" s="10">
        <f>SUM(O329/O328)</f>
        <v>0.044276140354928266</v>
      </c>
      <c r="P331" s="20"/>
    </row>
    <row r="332" spans="2:16" ht="15">
      <c r="B332" s="45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1"/>
      <c r="P332" s="20"/>
    </row>
    <row r="333" spans="1:15" ht="15">
      <c r="A333" s="44" t="s">
        <v>27</v>
      </c>
      <c r="B333" s="47" t="s">
        <v>43</v>
      </c>
      <c r="C333" s="60">
        <v>0</v>
      </c>
      <c r="D333" s="60">
        <v>0</v>
      </c>
      <c r="E333" s="60">
        <v>0</v>
      </c>
      <c r="F333" s="57">
        <v>0</v>
      </c>
      <c r="G333" s="57">
        <v>0</v>
      </c>
      <c r="H333" s="57">
        <v>0</v>
      </c>
      <c r="I333" s="57">
        <v>0</v>
      </c>
      <c r="J333" s="57">
        <v>0</v>
      </c>
      <c r="K333" s="57">
        <v>0</v>
      </c>
      <c r="L333" s="57">
        <v>0</v>
      </c>
      <c r="M333" s="57">
        <v>0</v>
      </c>
      <c r="N333" s="57">
        <v>0</v>
      </c>
      <c r="O333" s="4">
        <f>SUM(C333:N333)</f>
        <v>0</v>
      </c>
    </row>
    <row r="334" spans="1:15" ht="15">
      <c r="A334" s="44" t="s">
        <v>27</v>
      </c>
      <c r="B334" s="45" t="s">
        <v>7</v>
      </c>
      <c r="C334" s="61">
        <v>0</v>
      </c>
      <c r="D334" s="61">
        <v>0</v>
      </c>
      <c r="E334" s="61">
        <v>0</v>
      </c>
      <c r="F334" s="58">
        <v>0</v>
      </c>
      <c r="G334" s="58">
        <v>0</v>
      </c>
      <c r="H334" s="58">
        <v>0</v>
      </c>
      <c r="I334" s="58">
        <v>0</v>
      </c>
      <c r="J334" s="58">
        <v>0</v>
      </c>
      <c r="K334" s="58">
        <v>0</v>
      </c>
      <c r="L334" s="58">
        <v>0</v>
      </c>
      <c r="M334" s="58">
        <v>0</v>
      </c>
      <c r="N334" s="58">
        <v>0</v>
      </c>
      <c r="O334" s="5">
        <f>SUM(C334:N334)</f>
        <v>0</v>
      </c>
    </row>
    <row r="335" spans="1:15" ht="15">
      <c r="A335" s="44" t="s">
        <v>27</v>
      </c>
      <c r="B335" s="45" t="s">
        <v>0</v>
      </c>
      <c r="C335" s="61">
        <v>0</v>
      </c>
      <c r="D335" s="61">
        <v>0</v>
      </c>
      <c r="E335" s="61">
        <v>0</v>
      </c>
      <c r="F335" s="58">
        <v>0</v>
      </c>
      <c r="G335" s="58">
        <v>0</v>
      </c>
      <c r="H335" s="58">
        <v>0</v>
      </c>
      <c r="I335" s="58">
        <v>0</v>
      </c>
      <c r="J335" s="58">
        <v>0</v>
      </c>
      <c r="K335" s="58">
        <v>0</v>
      </c>
      <c r="L335" s="58">
        <v>0</v>
      </c>
      <c r="M335" s="58">
        <v>0</v>
      </c>
      <c r="N335" s="58">
        <v>0</v>
      </c>
      <c r="O335" s="5">
        <f>SUM(C335:N335)</f>
        <v>0</v>
      </c>
    </row>
    <row r="336" spans="1:15" ht="15">
      <c r="A336" s="44" t="s">
        <v>27</v>
      </c>
      <c r="B336" s="45" t="s">
        <v>8</v>
      </c>
      <c r="C336" s="61">
        <v>0</v>
      </c>
      <c r="D336" s="61">
        <v>0</v>
      </c>
      <c r="E336" s="61">
        <v>0</v>
      </c>
      <c r="F336" s="58">
        <v>0</v>
      </c>
      <c r="G336" s="58">
        <v>0</v>
      </c>
      <c r="H336" s="58">
        <v>0</v>
      </c>
      <c r="I336" s="58">
        <v>0</v>
      </c>
      <c r="J336" s="58">
        <v>0</v>
      </c>
      <c r="K336" s="58">
        <v>0</v>
      </c>
      <c r="L336" s="58">
        <v>0</v>
      </c>
      <c r="M336" s="58">
        <v>0</v>
      </c>
      <c r="N336" s="58">
        <v>0</v>
      </c>
      <c r="O336" s="16">
        <v>0</v>
      </c>
    </row>
    <row r="337" spans="1:15" ht="15">
      <c r="A337" s="44" t="s">
        <v>27</v>
      </c>
      <c r="B337" s="45" t="s">
        <v>9</v>
      </c>
      <c r="C337" s="62">
        <v>0</v>
      </c>
      <c r="D337" s="62">
        <v>0</v>
      </c>
      <c r="E337" s="62">
        <v>0</v>
      </c>
      <c r="F337" s="59">
        <v>0</v>
      </c>
      <c r="G337" s="59"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17">
        <v>0</v>
      </c>
    </row>
    <row r="338" spans="2:15" ht="15">
      <c r="B338" s="4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1"/>
    </row>
    <row r="339" spans="1:15" ht="15">
      <c r="A339" s="44" t="s">
        <v>27</v>
      </c>
      <c r="B339" s="47" t="s">
        <v>15</v>
      </c>
      <c r="C339" s="60">
        <v>21</v>
      </c>
      <c r="D339" s="60">
        <v>23</v>
      </c>
      <c r="E339" s="60">
        <v>23</v>
      </c>
      <c r="F339" s="57">
        <v>23</v>
      </c>
      <c r="G339" s="57">
        <v>23</v>
      </c>
      <c r="H339" s="57">
        <v>20</v>
      </c>
      <c r="I339" s="57">
        <v>20</v>
      </c>
      <c r="J339" s="57">
        <v>31</v>
      </c>
      <c r="K339" s="57">
        <v>34</v>
      </c>
      <c r="L339" s="57">
        <v>33</v>
      </c>
      <c r="M339" s="57">
        <v>26</v>
      </c>
      <c r="N339" s="57">
        <v>25</v>
      </c>
      <c r="O339" s="4">
        <f>SUM(C339:N339)</f>
        <v>302</v>
      </c>
    </row>
    <row r="340" spans="1:15" ht="15">
      <c r="A340" s="44" t="s">
        <v>27</v>
      </c>
      <c r="B340" s="45" t="s">
        <v>7</v>
      </c>
      <c r="C340" s="61">
        <v>1565110</v>
      </c>
      <c r="D340" s="61">
        <v>1854095</v>
      </c>
      <c r="E340" s="61">
        <v>1701900</v>
      </c>
      <c r="F340" s="58">
        <v>1695225</v>
      </c>
      <c r="G340" s="58">
        <v>1767845</v>
      </c>
      <c r="H340" s="58">
        <v>1955810</v>
      </c>
      <c r="I340" s="58">
        <v>2440935</v>
      </c>
      <c r="J340" s="58">
        <v>2540450</v>
      </c>
      <c r="K340" s="58">
        <v>2905215</v>
      </c>
      <c r="L340" s="58">
        <v>2319810</v>
      </c>
      <c r="M340" s="58">
        <v>2244245</v>
      </c>
      <c r="N340" s="58">
        <v>1996390</v>
      </c>
      <c r="O340" s="5">
        <f>SUM(C340:N340)</f>
        <v>24987030</v>
      </c>
    </row>
    <row r="341" spans="1:15" ht="15">
      <c r="A341" s="44" t="s">
        <v>27</v>
      </c>
      <c r="B341" s="45" t="s">
        <v>0</v>
      </c>
      <c r="C341" s="61">
        <v>90967</v>
      </c>
      <c r="D341" s="61">
        <v>116801</v>
      </c>
      <c r="E341" s="61">
        <v>87985</v>
      </c>
      <c r="F341" s="58">
        <v>39775.25</v>
      </c>
      <c r="G341" s="58">
        <v>52727.67</v>
      </c>
      <c r="H341" s="58">
        <v>88167.95</v>
      </c>
      <c r="I341" s="58">
        <v>152660</v>
      </c>
      <c r="J341" s="58">
        <v>98666.75</v>
      </c>
      <c r="K341" s="58">
        <v>155157.48</v>
      </c>
      <c r="L341" s="58">
        <v>155613.05</v>
      </c>
      <c r="M341" s="58">
        <v>159242.25</v>
      </c>
      <c r="N341" s="58">
        <v>108446.05</v>
      </c>
      <c r="O341" s="5">
        <f>SUM(C341:N341)</f>
        <v>1306209.45</v>
      </c>
    </row>
    <row r="342" spans="1:15" ht="15">
      <c r="A342" s="44" t="s">
        <v>27</v>
      </c>
      <c r="B342" s="45" t="s">
        <v>8</v>
      </c>
      <c r="C342" s="61">
        <v>139.7342549923195</v>
      </c>
      <c r="D342" s="61">
        <v>163.81626928471246</v>
      </c>
      <c r="E342" s="61">
        <v>127.51449275362319</v>
      </c>
      <c r="F342" s="58">
        <v>55.78576437587658</v>
      </c>
      <c r="G342" s="58">
        <v>76.41691304347825</v>
      </c>
      <c r="H342" s="58">
        <v>142.20637096774192</v>
      </c>
      <c r="I342" s="58">
        <v>246.22580645161293</v>
      </c>
      <c r="J342" s="58">
        <v>136.68459331090438</v>
      </c>
      <c r="K342" s="58">
        <v>147.20823529411763</v>
      </c>
      <c r="L342" s="58">
        <v>157.93697984630998</v>
      </c>
      <c r="M342" s="58">
        <v>197.57102977667492</v>
      </c>
      <c r="N342" s="58">
        <v>144.59473333333332</v>
      </c>
      <c r="O342" s="5">
        <f>SUM(O341/O339/O383)</f>
        <v>144.78499606583173</v>
      </c>
    </row>
    <row r="343" spans="1:15" ht="15">
      <c r="A343" s="44" t="s">
        <v>27</v>
      </c>
      <c r="B343" s="45" t="s">
        <v>9</v>
      </c>
      <c r="C343" s="62">
        <v>0.05812179335637751</v>
      </c>
      <c r="D343" s="62">
        <v>0.06299623266337485</v>
      </c>
      <c r="E343" s="62">
        <v>0.051698102121158704</v>
      </c>
      <c r="F343" s="59">
        <v>0.023463109616717544</v>
      </c>
      <c r="G343" s="59">
        <v>0.029825957592435986</v>
      </c>
      <c r="H343" s="59">
        <v>0.045080017997658255</v>
      </c>
      <c r="I343" s="59">
        <v>0.06254160803134864</v>
      </c>
      <c r="J343" s="59">
        <v>0.038838296364817254</v>
      </c>
      <c r="K343" s="59">
        <v>0.05340653961927086</v>
      </c>
      <c r="L343" s="59">
        <v>0.06708008414482221</v>
      </c>
      <c r="M343" s="59">
        <v>0.07095582255947992</v>
      </c>
      <c r="N343" s="59">
        <v>0.05432107453954388</v>
      </c>
      <c r="O343" s="10">
        <f>SUM(O341/O340)</f>
        <v>0.05227549852863665</v>
      </c>
    </row>
    <row r="344" spans="2:15" ht="15">
      <c r="B344" s="4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1"/>
    </row>
    <row r="345" spans="1:15" ht="15">
      <c r="A345" s="44" t="s">
        <v>27</v>
      </c>
      <c r="B345" s="47" t="s">
        <v>44</v>
      </c>
      <c r="C345" s="60">
        <v>0</v>
      </c>
      <c r="D345" s="60">
        <v>0</v>
      </c>
      <c r="E345" s="60">
        <v>92</v>
      </c>
      <c r="F345" s="57">
        <v>75</v>
      </c>
      <c r="G345" s="57">
        <v>106</v>
      </c>
      <c r="H345" s="57">
        <v>100</v>
      </c>
      <c r="I345" s="57">
        <v>103</v>
      </c>
      <c r="J345" s="57">
        <v>103</v>
      </c>
      <c r="K345" s="57">
        <v>103</v>
      </c>
      <c r="L345" s="57">
        <v>119</v>
      </c>
      <c r="M345" s="57">
        <v>114</v>
      </c>
      <c r="N345" s="57">
        <v>107</v>
      </c>
      <c r="O345" s="4">
        <f>SUM(C345:N345)</f>
        <v>1022</v>
      </c>
    </row>
    <row r="346" spans="1:15" ht="15">
      <c r="A346" s="44" t="s">
        <v>27</v>
      </c>
      <c r="B346" s="45" t="s">
        <v>7</v>
      </c>
      <c r="C346" s="61">
        <v>0</v>
      </c>
      <c r="D346" s="61">
        <v>0</v>
      </c>
      <c r="E346" s="61">
        <v>4606626.88</v>
      </c>
      <c r="F346" s="58">
        <v>4359187.35</v>
      </c>
      <c r="G346" s="58">
        <v>7170326.47</v>
      </c>
      <c r="H346" s="58">
        <v>6110576.68</v>
      </c>
      <c r="I346" s="58">
        <v>8212041.77</v>
      </c>
      <c r="J346" s="58">
        <v>9098950.870000001</v>
      </c>
      <c r="K346" s="58">
        <v>9030747.93</v>
      </c>
      <c r="L346" s="58">
        <v>8673045.15</v>
      </c>
      <c r="M346" s="58">
        <v>8820022.45</v>
      </c>
      <c r="N346" s="58">
        <v>7494731.52</v>
      </c>
      <c r="O346" s="5">
        <f>SUM(C346:N346)</f>
        <v>73576257.07</v>
      </c>
    </row>
    <row r="347" spans="1:15" ht="15">
      <c r="A347" s="44" t="s">
        <v>27</v>
      </c>
      <c r="B347" s="45" t="s">
        <v>0</v>
      </c>
      <c r="C347" s="61">
        <v>0</v>
      </c>
      <c r="D347" s="61">
        <v>0</v>
      </c>
      <c r="E347" s="61">
        <v>281426.99</v>
      </c>
      <c r="F347" s="58">
        <v>291090.6</v>
      </c>
      <c r="G347" s="58">
        <v>403366</v>
      </c>
      <c r="H347" s="58">
        <v>336467.05</v>
      </c>
      <c r="I347" s="58">
        <v>528486.85</v>
      </c>
      <c r="J347" s="58">
        <v>495578.8</v>
      </c>
      <c r="K347" s="58">
        <v>213090.41</v>
      </c>
      <c r="L347" s="58">
        <v>415555.84</v>
      </c>
      <c r="M347" s="58">
        <v>546173.04</v>
      </c>
      <c r="N347" s="58">
        <v>484866.06</v>
      </c>
      <c r="O347" s="5">
        <f>SUM(C347:N347)</f>
        <v>3996101.6399999997</v>
      </c>
    </row>
    <row r="348" spans="1:15" ht="15">
      <c r="A348" s="44" t="s">
        <v>27</v>
      </c>
      <c r="B348" s="45" t="s">
        <v>8</v>
      </c>
      <c r="C348" s="61">
        <v>0</v>
      </c>
      <c r="D348" s="61">
        <v>0</v>
      </c>
      <c r="E348" s="61">
        <v>101.96630072463768</v>
      </c>
      <c r="F348" s="58">
        <v>125.20025806451613</v>
      </c>
      <c r="G348" s="58">
        <v>126.84465408805032</v>
      </c>
      <c r="H348" s="58">
        <v>108.53775806451613</v>
      </c>
      <c r="I348" s="58">
        <v>165.51420294393986</v>
      </c>
      <c r="J348" s="58">
        <v>206.62645779974977</v>
      </c>
      <c r="K348" s="58">
        <v>66.73673974318822</v>
      </c>
      <c r="L348" s="58">
        <v>116.95914438502672</v>
      </c>
      <c r="M348" s="58">
        <v>154.54811544991512</v>
      </c>
      <c r="N348" s="58">
        <v>151.04861682242992</v>
      </c>
      <c r="O348" s="5">
        <f>SUM(O347/O345/O383)</f>
        <v>130.8890484033027</v>
      </c>
    </row>
    <row r="349" spans="1:15" ht="15">
      <c r="A349" s="44" t="s">
        <v>27</v>
      </c>
      <c r="B349" s="45" t="s">
        <v>9</v>
      </c>
      <c r="C349" s="62">
        <v>0</v>
      </c>
      <c r="D349" s="62">
        <v>0</v>
      </c>
      <c r="E349" s="62">
        <v>0.06109177003716871</v>
      </c>
      <c r="F349" s="59">
        <v>0.06677634536629862</v>
      </c>
      <c r="G349" s="59">
        <v>0.05625490020400702</v>
      </c>
      <c r="H349" s="59">
        <v>0.055063059940195364</v>
      </c>
      <c r="I349" s="59">
        <v>0.06435510982550689</v>
      </c>
      <c r="J349" s="59">
        <v>0.05446548806346065</v>
      </c>
      <c r="K349" s="59">
        <v>0.02359609764902385</v>
      </c>
      <c r="L349" s="59">
        <v>0.04791348745601769</v>
      </c>
      <c r="M349" s="59">
        <v>0.061924223333467816</v>
      </c>
      <c r="N349" s="59">
        <v>0.06469425338400915</v>
      </c>
      <c r="O349" s="10">
        <f>SUM(O347/O346)</f>
        <v>0.05431238009563511</v>
      </c>
    </row>
    <row r="350" spans="2:15" ht="15">
      <c r="B350" s="46"/>
      <c r="C350" s="5"/>
      <c r="D350" s="5"/>
      <c r="E350" s="5"/>
      <c r="F350" s="5"/>
      <c r="G350" s="5"/>
      <c r="H350" s="5"/>
      <c r="I350" s="5"/>
      <c r="J350" s="5"/>
      <c r="K350" s="56"/>
      <c r="L350" s="56"/>
      <c r="M350" s="56"/>
      <c r="N350" s="56"/>
      <c r="O350" s="1"/>
    </row>
    <row r="351" spans="1:15" ht="15">
      <c r="A351" s="44" t="s">
        <v>27</v>
      </c>
      <c r="B351" s="47" t="s">
        <v>16</v>
      </c>
      <c r="C351" s="60">
        <v>23</v>
      </c>
      <c r="D351" s="60">
        <v>23</v>
      </c>
      <c r="E351" s="60">
        <v>23</v>
      </c>
      <c r="F351" s="57">
        <v>23</v>
      </c>
      <c r="G351" s="57">
        <v>23</v>
      </c>
      <c r="H351" s="57">
        <v>23</v>
      </c>
      <c r="I351" s="57">
        <v>23</v>
      </c>
      <c r="J351" s="57">
        <v>23</v>
      </c>
      <c r="K351" s="57">
        <v>23</v>
      </c>
      <c r="L351" s="57">
        <v>24</v>
      </c>
      <c r="M351" s="57">
        <v>24</v>
      </c>
      <c r="N351" s="57">
        <v>24</v>
      </c>
      <c r="O351" s="4">
        <f>SUM(C351:N351)</f>
        <v>279</v>
      </c>
    </row>
    <row r="352" spans="1:15" ht="15">
      <c r="A352" s="44" t="s">
        <v>27</v>
      </c>
      <c r="B352" s="45" t="s">
        <v>0</v>
      </c>
      <c r="C352" s="61">
        <v>201802</v>
      </c>
      <c r="D352" s="61">
        <v>171652.25</v>
      </c>
      <c r="E352" s="61">
        <v>171632.25</v>
      </c>
      <c r="F352" s="58">
        <v>200073.6</v>
      </c>
      <c r="G352" s="58">
        <v>179797</v>
      </c>
      <c r="H352" s="58">
        <v>229482.5</v>
      </c>
      <c r="I352" s="58">
        <v>240079</v>
      </c>
      <c r="J352" s="58">
        <v>240187</v>
      </c>
      <c r="K352" s="58">
        <v>253823.51</v>
      </c>
      <c r="L352" s="58">
        <v>261465.55</v>
      </c>
      <c r="M352" s="58">
        <v>253460.75</v>
      </c>
      <c r="N352" s="58">
        <v>236620</v>
      </c>
      <c r="O352" s="5">
        <f>SUM(C352:N352)</f>
        <v>2640075.41</v>
      </c>
    </row>
    <row r="353" spans="1:15" ht="15">
      <c r="A353" s="44" t="s">
        <v>27</v>
      </c>
      <c r="B353" s="45" t="s">
        <v>8</v>
      </c>
      <c r="C353" s="61">
        <v>283.03225806451616</v>
      </c>
      <c r="D353" s="61">
        <v>240.74649368863956</v>
      </c>
      <c r="E353" s="61">
        <v>248.7423913043478</v>
      </c>
      <c r="F353" s="58">
        <v>280.6081346423562</v>
      </c>
      <c r="G353" s="58">
        <v>260.5753623188406</v>
      </c>
      <c r="H353" s="58">
        <v>321.85483870967744</v>
      </c>
      <c r="I353" s="58">
        <v>336.7166900420758</v>
      </c>
      <c r="J353" s="58">
        <v>448.4686583088823</v>
      </c>
      <c r="K353" s="58">
        <v>355.9937026647967</v>
      </c>
      <c r="L353" s="58">
        <v>364.8841407496013</v>
      </c>
      <c r="M353" s="58">
        <v>340.6730510752688</v>
      </c>
      <c r="N353" s="58">
        <v>328.63888888888886</v>
      </c>
      <c r="O353" s="21">
        <f>SUM(O352/O351/O383)</f>
        <v>316.75961685415854</v>
      </c>
    </row>
    <row r="354" spans="1:15" ht="15">
      <c r="A354" s="44"/>
      <c r="B354" s="4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1"/>
    </row>
    <row r="355" spans="1:15" ht="15">
      <c r="A355" s="44" t="s">
        <v>27</v>
      </c>
      <c r="B355" s="47" t="s">
        <v>17</v>
      </c>
      <c r="C355" s="60">
        <v>9</v>
      </c>
      <c r="D355" s="60">
        <v>9</v>
      </c>
      <c r="E355" s="60">
        <v>9</v>
      </c>
      <c r="F355" s="57">
        <v>9</v>
      </c>
      <c r="G355" s="57">
        <v>9</v>
      </c>
      <c r="H355" s="57">
        <v>8</v>
      </c>
      <c r="I355" s="57">
        <v>8</v>
      </c>
      <c r="J355" s="57">
        <v>8</v>
      </c>
      <c r="K355" s="57">
        <v>8</v>
      </c>
      <c r="L355" s="57">
        <v>9</v>
      </c>
      <c r="M355" s="57">
        <v>9</v>
      </c>
      <c r="N355" s="57">
        <v>8</v>
      </c>
      <c r="O355" s="4">
        <f>SUM(C355:N355)</f>
        <v>103</v>
      </c>
    </row>
    <row r="356" spans="1:15" ht="15">
      <c r="A356" s="44" t="s">
        <v>27</v>
      </c>
      <c r="B356" s="47" t="s">
        <v>18</v>
      </c>
      <c r="C356" s="61">
        <v>135686.5</v>
      </c>
      <c r="D356" s="61">
        <v>118822.5</v>
      </c>
      <c r="E356" s="61">
        <v>116634</v>
      </c>
      <c r="F356" s="58">
        <v>134477.35</v>
      </c>
      <c r="G356" s="58">
        <v>177667.25</v>
      </c>
      <c r="H356" s="58">
        <v>227288.65</v>
      </c>
      <c r="I356" s="58">
        <v>233784.5</v>
      </c>
      <c r="J356" s="58">
        <v>253515</v>
      </c>
      <c r="K356" s="58">
        <v>242643.25</v>
      </c>
      <c r="L356" s="58">
        <v>257153.75</v>
      </c>
      <c r="M356" s="58">
        <v>251758</v>
      </c>
      <c r="N356" s="58">
        <v>289364.75</v>
      </c>
      <c r="O356" s="5">
        <f>SUM(C356:N356)</f>
        <v>2438795.5</v>
      </c>
    </row>
    <row r="357" spans="1:15" ht="15">
      <c r="A357" s="44" t="s">
        <v>27</v>
      </c>
      <c r="B357" s="45" t="s">
        <v>0</v>
      </c>
      <c r="C357" s="61">
        <v>18802.5</v>
      </c>
      <c r="D357" s="61">
        <v>16650.25</v>
      </c>
      <c r="E357" s="61">
        <v>20914</v>
      </c>
      <c r="F357" s="58">
        <v>21792.6</v>
      </c>
      <c r="G357" s="58">
        <v>24475</v>
      </c>
      <c r="H357" s="58">
        <v>36926.65</v>
      </c>
      <c r="I357" s="58">
        <v>31042</v>
      </c>
      <c r="J357" s="58">
        <v>39581.25</v>
      </c>
      <c r="K357" s="58">
        <v>41928.5</v>
      </c>
      <c r="L357" s="58">
        <v>38939.25</v>
      </c>
      <c r="M357" s="58">
        <v>38177.25</v>
      </c>
      <c r="N357" s="58">
        <v>55912.25</v>
      </c>
      <c r="O357" s="5">
        <f>SUM(C357:N357)</f>
        <v>385141.5</v>
      </c>
    </row>
    <row r="358" spans="1:15" ht="15">
      <c r="A358" s="44" t="s">
        <v>27</v>
      </c>
      <c r="B358" s="45" t="s">
        <v>8</v>
      </c>
      <c r="C358" s="61">
        <v>67.39247311827955</v>
      </c>
      <c r="D358" s="61">
        <v>59.678315412186386</v>
      </c>
      <c r="E358" s="61">
        <v>77.45925925925927</v>
      </c>
      <c r="F358" s="58">
        <v>78.10967741935484</v>
      </c>
      <c r="G358" s="58">
        <v>90.64814814814814</v>
      </c>
      <c r="H358" s="58">
        <v>148.8977822580645</v>
      </c>
      <c r="I358" s="58">
        <v>125.16935483870968</v>
      </c>
      <c r="J358" s="58">
        <v>212.4760352760736</v>
      </c>
      <c r="K358" s="58">
        <v>169.0665322580645</v>
      </c>
      <c r="L358" s="58">
        <v>144.90948963317382</v>
      </c>
      <c r="M358" s="58">
        <v>136.83602150537635</v>
      </c>
      <c r="N358" s="58">
        <v>232.96770833333332</v>
      </c>
      <c r="O358" s="5">
        <f>SUM(O357/O355/O383)</f>
        <v>125.17015009406627</v>
      </c>
    </row>
    <row r="359" spans="1:15" ht="15">
      <c r="A359" s="44" t="s">
        <v>27</v>
      </c>
      <c r="B359" s="45" t="s">
        <v>9</v>
      </c>
      <c r="C359" s="62">
        <v>0.13857310786260973</v>
      </c>
      <c r="D359" s="62">
        <v>0.14012708030886406</v>
      </c>
      <c r="E359" s="62">
        <v>0.17931306480100143</v>
      </c>
      <c r="F359" s="59">
        <v>0.16205405594324993</v>
      </c>
      <c r="G359" s="59">
        <v>0.13775752143402906</v>
      </c>
      <c r="H359" s="59">
        <v>0.1624658776406125</v>
      </c>
      <c r="I359" s="59">
        <v>0.13278040246466297</v>
      </c>
      <c r="J359" s="59">
        <v>0.15612981480385776</v>
      </c>
      <c r="K359" s="59">
        <v>0.17279895484420027</v>
      </c>
      <c r="L359" s="59">
        <v>0.1514240021776855</v>
      </c>
      <c r="M359" s="59">
        <v>0.1516426488929845</v>
      </c>
      <c r="N359" s="59">
        <v>0.1932241228415002</v>
      </c>
      <c r="O359" s="10">
        <f>SUM(O357/O356)</f>
        <v>0.15792283526847578</v>
      </c>
    </row>
    <row r="360" spans="2:15" ht="15">
      <c r="B360" s="4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1"/>
    </row>
    <row r="361" spans="1:15" ht="15">
      <c r="A361" s="44" t="s">
        <v>27</v>
      </c>
      <c r="B361" s="47" t="s">
        <v>19</v>
      </c>
      <c r="C361" s="60">
        <v>14</v>
      </c>
      <c r="D361" s="60">
        <v>14</v>
      </c>
      <c r="E361" s="60">
        <v>14</v>
      </c>
      <c r="F361" s="57">
        <v>14</v>
      </c>
      <c r="G361" s="57">
        <v>14</v>
      </c>
      <c r="H361" s="57">
        <v>15</v>
      </c>
      <c r="I361" s="57">
        <v>15</v>
      </c>
      <c r="J361" s="57">
        <v>15</v>
      </c>
      <c r="K361" s="57">
        <v>15</v>
      </c>
      <c r="L361" s="57">
        <v>15</v>
      </c>
      <c r="M361" s="57">
        <v>15</v>
      </c>
      <c r="N361" s="57">
        <v>16</v>
      </c>
      <c r="O361" s="4">
        <f>SUM(C361:N361)</f>
        <v>176</v>
      </c>
    </row>
    <row r="362" spans="1:15" ht="15">
      <c r="A362" s="44" t="s">
        <v>27</v>
      </c>
      <c r="B362" s="47" t="s">
        <v>30</v>
      </c>
      <c r="C362" s="61">
        <v>272336</v>
      </c>
      <c r="D362" s="61">
        <v>242799</v>
      </c>
      <c r="E362" s="61">
        <v>209658.75</v>
      </c>
      <c r="F362" s="58">
        <v>230723.75</v>
      </c>
      <c r="G362" s="58">
        <v>195564.5</v>
      </c>
      <c r="H362" s="58">
        <v>272573.85</v>
      </c>
      <c r="I362" s="58">
        <v>289660.5</v>
      </c>
      <c r="J362" s="58">
        <v>326685.75</v>
      </c>
      <c r="K362" s="58">
        <v>330862</v>
      </c>
      <c r="L362" s="58">
        <v>328360.75</v>
      </c>
      <c r="M362" s="58">
        <v>281207</v>
      </c>
      <c r="N362" s="58">
        <v>253640.75</v>
      </c>
      <c r="O362" s="5">
        <f>SUM(C362:N362)</f>
        <v>3234072.6</v>
      </c>
    </row>
    <row r="363" spans="1:15" ht="15">
      <c r="A363" s="44" t="s">
        <v>27</v>
      </c>
      <c r="B363" s="45" t="s">
        <v>0</v>
      </c>
      <c r="C363" s="61">
        <v>182999.5</v>
      </c>
      <c r="D363" s="61">
        <v>155002</v>
      </c>
      <c r="E363" s="61">
        <v>150718.25</v>
      </c>
      <c r="F363" s="58">
        <v>178281</v>
      </c>
      <c r="G363" s="58">
        <v>155322</v>
      </c>
      <c r="H363" s="58">
        <v>192555.85</v>
      </c>
      <c r="I363" s="58">
        <v>209037</v>
      </c>
      <c r="J363" s="58">
        <v>200605.75</v>
      </c>
      <c r="K363" s="58">
        <v>211895.01</v>
      </c>
      <c r="L363" s="58">
        <v>222526.3</v>
      </c>
      <c r="M363" s="58">
        <v>215283.5</v>
      </c>
      <c r="N363" s="58">
        <v>180707.75</v>
      </c>
      <c r="O363" s="5">
        <f>SUM(C363:N363)</f>
        <v>2254933.91</v>
      </c>
    </row>
    <row r="364" spans="1:15" ht="15">
      <c r="A364" s="44" t="s">
        <v>27</v>
      </c>
      <c r="B364" s="45" t="s">
        <v>8</v>
      </c>
      <c r="C364" s="61">
        <v>421.6578341013825</v>
      </c>
      <c r="D364" s="61">
        <v>357.14746543778807</v>
      </c>
      <c r="E364" s="61">
        <v>358.85297619047617</v>
      </c>
      <c r="F364" s="58">
        <v>410.7857142857143</v>
      </c>
      <c r="G364" s="58">
        <v>369.81428571428563</v>
      </c>
      <c r="H364" s="58">
        <v>414.0986021505376</v>
      </c>
      <c r="I364" s="58">
        <v>449.541935483871</v>
      </c>
      <c r="J364" s="58">
        <v>574.331390593047</v>
      </c>
      <c r="K364" s="58">
        <v>455.68819354838706</v>
      </c>
      <c r="L364" s="58">
        <v>496.8689314194578</v>
      </c>
      <c r="M364" s="58">
        <v>462.97526881720427</v>
      </c>
      <c r="N364" s="58">
        <v>376.47447916666664</v>
      </c>
      <c r="O364" s="16">
        <f>(O363/O361)/O383</f>
        <v>428.88299796943977</v>
      </c>
    </row>
    <row r="365" spans="1:15" ht="15">
      <c r="A365" s="44" t="s">
        <v>27</v>
      </c>
      <c r="B365" s="45" t="s">
        <v>9</v>
      </c>
      <c r="C365" s="62">
        <v>0.2090193731273133</v>
      </c>
      <c r="D365" s="62">
        <v>0.16570908446904642</v>
      </c>
      <c r="E365" s="62">
        <v>0.16528883244796602</v>
      </c>
      <c r="F365" s="59">
        <v>0.22600945936428307</v>
      </c>
      <c r="G365" s="59">
        <v>0.18832661347023616</v>
      </c>
      <c r="H365" s="59">
        <v>0.18414404022983127</v>
      </c>
      <c r="I365" s="59">
        <v>0.1622036832774921</v>
      </c>
      <c r="J365" s="59">
        <v>0.1512669285391236</v>
      </c>
      <c r="K365" s="59">
        <v>0.17088091107470788</v>
      </c>
      <c r="L365" s="59">
        <v>0.2341426312371378</v>
      </c>
      <c r="M365" s="59">
        <v>0.2167495830473637</v>
      </c>
      <c r="N365" s="59">
        <v>0.14367860842549945</v>
      </c>
      <c r="O365" s="17">
        <f>O375</f>
        <v>0.18496696703716545</v>
      </c>
    </row>
    <row r="366" spans="2:15" ht="15">
      <c r="B366" s="4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1"/>
    </row>
    <row r="367" spans="1:15" ht="15">
      <c r="A367" s="44" t="s">
        <v>27</v>
      </c>
      <c r="B367" s="42" t="s">
        <v>40</v>
      </c>
      <c r="C367" s="60">
        <v>9</v>
      </c>
      <c r="D367" s="60">
        <v>9</v>
      </c>
      <c r="E367" s="60">
        <v>9</v>
      </c>
      <c r="F367" s="57">
        <v>9</v>
      </c>
      <c r="G367" s="57">
        <v>9</v>
      </c>
      <c r="H367" s="57">
        <v>9</v>
      </c>
      <c r="I367" s="57">
        <v>9</v>
      </c>
      <c r="J367" s="57">
        <v>9</v>
      </c>
      <c r="K367" s="57">
        <v>9</v>
      </c>
      <c r="L367" s="57">
        <v>9</v>
      </c>
      <c r="M367" s="57">
        <v>9</v>
      </c>
      <c r="N367" s="57">
        <v>9</v>
      </c>
      <c r="O367" s="6">
        <f>SUM(C367:N367)</f>
        <v>108</v>
      </c>
    </row>
    <row r="368" spans="1:15" ht="15">
      <c r="A368" s="44" t="s">
        <v>27</v>
      </c>
      <c r="B368" s="42" t="s">
        <v>0</v>
      </c>
      <c r="C368" s="61">
        <v>126076</v>
      </c>
      <c r="D368" s="61">
        <v>114768</v>
      </c>
      <c r="E368" s="61">
        <v>116064</v>
      </c>
      <c r="F368" s="58">
        <v>126135.25</v>
      </c>
      <c r="G368" s="58">
        <v>118492</v>
      </c>
      <c r="H368" s="58">
        <v>142363</v>
      </c>
      <c r="I368" s="58">
        <v>162053</v>
      </c>
      <c r="J368" s="58">
        <v>151189</v>
      </c>
      <c r="K368" s="58">
        <v>155357.01</v>
      </c>
      <c r="L368" s="58">
        <v>145643.05</v>
      </c>
      <c r="M368" s="58">
        <v>154332</v>
      </c>
      <c r="N368" s="58">
        <v>144265</v>
      </c>
      <c r="O368" s="36">
        <f>SUM(C368:N368)</f>
        <v>1656737.31</v>
      </c>
    </row>
    <row r="369" spans="1:15" ht="15">
      <c r="A369" s="44" t="s">
        <v>27</v>
      </c>
      <c r="B369" s="42" t="s">
        <v>8</v>
      </c>
      <c r="C369" s="61">
        <v>451.8853046594982</v>
      </c>
      <c r="D369" s="61">
        <v>411.35483870967744</v>
      </c>
      <c r="E369" s="61">
        <v>429.8666666666666</v>
      </c>
      <c r="F369" s="58">
        <v>452.097670250896</v>
      </c>
      <c r="G369" s="58">
        <v>438.85925925925926</v>
      </c>
      <c r="H369" s="58">
        <v>510.2616487455197</v>
      </c>
      <c r="I369" s="58">
        <v>580.8351254480287</v>
      </c>
      <c r="J369" s="58">
        <v>721.4199045671437</v>
      </c>
      <c r="K369" s="58">
        <v>556.8351612903226</v>
      </c>
      <c r="L369" s="58">
        <v>541.999654439128</v>
      </c>
      <c r="M369" s="58">
        <v>553.1612903225807</v>
      </c>
      <c r="N369" s="58">
        <v>534.3148148148148</v>
      </c>
      <c r="O369" s="32">
        <f>(O368/O383)/O367</f>
        <v>513.5084298548902</v>
      </c>
    </row>
    <row r="370" spans="2:15" ht="15">
      <c r="B370" s="45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1"/>
    </row>
    <row r="371" spans="1:15" ht="15">
      <c r="A371" s="44" t="s">
        <v>27</v>
      </c>
      <c r="B371" s="45" t="s">
        <v>41</v>
      </c>
      <c r="C371" s="60">
        <v>5</v>
      </c>
      <c r="D371" s="60">
        <v>5</v>
      </c>
      <c r="E371" s="60">
        <v>5</v>
      </c>
      <c r="F371" s="57">
        <v>5</v>
      </c>
      <c r="G371" s="57">
        <v>5</v>
      </c>
      <c r="H371" s="57">
        <v>6</v>
      </c>
      <c r="I371" s="57">
        <v>6</v>
      </c>
      <c r="J371" s="57">
        <v>6</v>
      </c>
      <c r="K371" s="57">
        <v>6</v>
      </c>
      <c r="L371" s="57">
        <v>6</v>
      </c>
      <c r="M371" s="57">
        <v>6</v>
      </c>
      <c r="N371" s="57">
        <v>7</v>
      </c>
      <c r="O371" s="6">
        <f>SUM(C371:N371)</f>
        <v>68</v>
      </c>
    </row>
    <row r="372" spans="1:15" ht="15">
      <c r="A372" s="44" t="s">
        <v>27</v>
      </c>
      <c r="B372" s="42" t="s">
        <v>42</v>
      </c>
      <c r="C372" s="61">
        <v>272336</v>
      </c>
      <c r="D372" s="61">
        <v>242799</v>
      </c>
      <c r="E372" s="61">
        <v>209658.75</v>
      </c>
      <c r="F372" s="58">
        <v>230723.75</v>
      </c>
      <c r="G372" s="58">
        <v>195564.5</v>
      </c>
      <c r="H372" s="58">
        <v>272573.85</v>
      </c>
      <c r="I372" s="58">
        <v>289660.5</v>
      </c>
      <c r="J372" s="58">
        <v>326685.75</v>
      </c>
      <c r="K372" s="58">
        <v>330862</v>
      </c>
      <c r="L372" s="58">
        <v>328360.75</v>
      </c>
      <c r="M372" s="58">
        <v>281207</v>
      </c>
      <c r="N372" s="58">
        <v>253640.75</v>
      </c>
      <c r="O372" s="36">
        <f>SUM(C372:N372)</f>
        <v>3234072.6</v>
      </c>
    </row>
    <row r="373" spans="1:15" ht="15">
      <c r="A373" s="44" t="s">
        <v>27</v>
      </c>
      <c r="B373" s="42" t="s">
        <v>0</v>
      </c>
      <c r="C373" s="61">
        <v>56923.5</v>
      </c>
      <c r="D373" s="61">
        <v>40234</v>
      </c>
      <c r="E373" s="61">
        <v>34654.25</v>
      </c>
      <c r="F373" s="58">
        <v>52145.75</v>
      </c>
      <c r="G373" s="58">
        <v>36830</v>
      </c>
      <c r="H373" s="58">
        <v>50192.85</v>
      </c>
      <c r="I373" s="58">
        <v>46984</v>
      </c>
      <c r="J373" s="58">
        <v>49416.75</v>
      </c>
      <c r="K373" s="58">
        <v>56538</v>
      </c>
      <c r="L373" s="58">
        <v>76883.25</v>
      </c>
      <c r="M373" s="58">
        <v>60951.5</v>
      </c>
      <c r="N373" s="58">
        <v>36442.75</v>
      </c>
      <c r="O373" s="36">
        <f>SUM(C373:N373)</f>
        <v>598196.6</v>
      </c>
    </row>
    <row r="374" spans="1:15" ht="15">
      <c r="A374" s="44" t="s">
        <v>27</v>
      </c>
      <c r="B374" s="45" t="s">
        <v>8</v>
      </c>
      <c r="C374" s="61">
        <v>367.2483870967742</v>
      </c>
      <c r="D374" s="61">
        <v>259.5741935483871</v>
      </c>
      <c r="E374" s="61">
        <v>231.0283333333333</v>
      </c>
      <c r="F374" s="58">
        <v>336.4241935483871</v>
      </c>
      <c r="G374" s="58">
        <v>245.53333333333333</v>
      </c>
      <c r="H374" s="58">
        <v>269.85403225806454</v>
      </c>
      <c r="I374" s="58">
        <v>252.60215053763437</v>
      </c>
      <c r="J374" s="58">
        <v>353.6986196319018</v>
      </c>
      <c r="K374" s="58">
        <v>303.96774193548384</v>
      </c>
      <c r="L374" s="58">
        <v>429.1728468899521</v>
      </c>
      <c r="M374" s="58">
        <v>327.6962365591398</v>
      </c>
      <c r="N374" s="58">
        <v>173.53690476190474</v>
      </c>
      <c r="O374" s="16">
        <f>(O373/O383)/O371</f>
        <v>294.4779002690185</v>
      </c>
    </row>
    <row r="375" spans="1:15" ht="15">
      <c r="A375" s="44" t="s">
        <v>27</v>
      </c>
      <c r="B375" s="45" t="s">
        <v>9</v>
      </c>
      <c r="C375" s="62">
        <v>0.2090193731273133</v>
      </c>
      <c r="D375" s="62">
        <v>0.16570908446904642</v>
      </c>
      <c r="E375" s="62">
        <v>0.16528883244796602</v>
      </c>
      <c r="F375" s="59">
        <v>0.22600945936428307</v>
      </c>
      <c r="G375" s="59">
        <v>0.18832661347023616</v>
      </c>
      <c r="H375" s="59">
        <v>0.18414404022983127</v>
      </c>
      <c r="I375" s="59">
        <v>0.1622036832774921</v>
      </c>
      <c r="J375" s="59">
        <v>0.1512669285391236</v>
      </c>
      <c r="K375" s="59">
        <v>0.17088091107470788</v>
      </c>
      <c r="L375" s="59">
        <v>0.2341426312371378</v>
      </c>
      <c r="M375" s="59">
        <v>0.2167495830473637</v>
      </c>
      <c r="N375" s="59">
        <v>0.14367860842549945</v>
      </c>
      <c r="O375" s="17">
        <f>O373/O372</f>
        <v>0.18496696703716545</v>
      </c>
    </row>
    <row r="376" spans="2:15" ht="15">
      <c r="B376" s="46"/>
      <c r="C376" s="1"/>
      <c r="D376" s="1"/>
      <c r="E376" s="1"/>
      <c r="F376" s="6"/>
      <c r="G376" s="6"/>
      <c r="H376" s="6"/>
      <c r="I376" s="6"/>
      <c r="J376" s="6"/>
      <c r="K376" s="6"/>
      <c r="L376" s="56"/>
      <c r="M376" s="56"/>
      <c r="N376" s="56"/>
      <c r="O376" s="1"/>
    </row>
    <row r="377" spans="1:15" ht="15">
      <c r="A377" s="44" t="s">
        <v>27</v>
      </c>
      <c r="B377" s="46" t="s">
        <v>20</v>
      </c>
      <c r="C377" s="11">
        <v>1554</v>
      </c>
      <c r="D377" s="11">
        <v>1568</v>
      </c>
      <c r="E377" s="11">
        <v>1601</v>
      </c>
      <c r="F377" s="11">
        <v>1589</v>
      </c>
      <c r="G377" s="11">
        <v>1629</v>
      </c>
      <c r="H377" s="11">
        <v>1636</v>
      </c>
      <c r="I377" s="11">
        <v>1636</v>
      </c>
      <c r="J377" s="11">
        <v>2086</v>
      </c>
      <c r="K377" s="11">
        <v>2256</v>
      </c>
      <c r="L377" s="57">
        <v>2276</v>
      </c>
      <c r="M377" s="57">
        <v>2288</v>
      </c>
      <c r="N377" s="57">
        <v>2281</v>
      </c>
      <c r="O377" s="11">
        <f>SUM(O291+O351)</f>
        <v>22400</v>
      </c>
    </row>
    <row r="378" spans="1:15" ht="15">
      <c r="A378" s="44" t="s">
        <v>27</v>
      </c>
      <c r="B378" s="47" t="s">
        <v>21</v>
      </c>
      <c r="C378" s="5">
        <v>4487629.27</v>
      </c>
      <c r="D378" s="5">
        <v>4849394.43</v>
      </c>
      <c r="E378" s="5">
        <v>4414584.82</v>
      </c>
      <c r="F378" s="5">
        <v>4591123.25</v>
      </c>
      <c r="G378" s="5">
        <v>4572211.71</v>
      </c>
      <c r="H378" s="5">
        <v>5246624.18</v>
      </c>
      <c r="I378" s="5">
        <v>6000249.43</v>
      </c>
      <c r="J378" s="5">
        <v>6031972</v>
      </c>
      <c r="K378" s="5">
        <v>6421692.540000001</v>
      </c>
      <c r="L378" s="58">
        <v>6196373.05</v>
      </c>
      <c r="M378" s="58">
        <v>6612799.61</v>
      </c>
      <c r="N378" s="58">
        <v>6206140.43</v>
      </c>
      <c r="O378" s="5">
        <f>O293+O352</f>
        <v>65630794.72</v>
      </c>
    </row>
    <row r="379" spans="1:15" ht="15">
      <c r="A379" s="44" t="s">
        <v>27</v>
      </c>
      <c r="B379" s="47" t="s">
        <v>8</v>
      </c>
      <c r="C379" s="5">
        <v>93.15459106572011</v>
      </c>
      <c r="D379" s="5">
        <v>99.76535611421988</v>
      </c>
      <c r="E379" s="5">
        <v>91.91307141369978</v>
      </c>
      <c r="F379" s="5">
        <v>93.20374449339205</v>
      </c>
      <c r="G379" s="5">
        <v>93.5586599140577</v>
      </c>
      <c r="H379" s="5">
        <v>103.45106435838788</v>
      </c>
      <c r="I379" s="5">
        <v>118.31077825538291</v>
      </c>
      <c r="J379" s="5">
        <v>124.18108453081895</v>
      </c>
      <c r="K379" s="5">
        <v>91.82241678105699</v>
      </c>
      <c r="L379" s="58">
        <v>91.18366678299039</v>
      </c>
      <c r="M379" s="58">
        <v>93.23256837920145</v>
      </c>
      <c r="N379" s="58">
        <v>90.69326947245361</v>
      </c>
      <c r="O379" s="5">
        <f>SUM(O378/O377/O383)</f>
        <v>98.07929264161109</v>
      </c>
    </row>
    <row r="380" spans="2:14" ht="15">
      <c r="B380" s="47"/>
      <c r="C380" s="5"/>
      <c r="D380" s="5"/>
      <c r="E380" s="5"/>
      <c r="F380" s="5"/>
      <c r="G380" s="5"/>
      <c r="H380" s="5"/>
      <c r="I380" s="5"/>
      <c r="J380" s="5"/>
      <c r="K380" s="5"/>
      <c r="L380" s="56"/>
      <c r="M380" s="56"/>
      <c r="N380" s="56"/>
    </row>
    <row r="381" spans="1:15" ht="15">
      <c r="A381" s="44" t="s">
        <v>27</v>
      </c>
      <c r="B381" s="47" t="s">
        <v>22</v>
      </c>
      <c r="C381" s="5">
        <v>38848.94</v>
      </c>
      <c r="D381" s="5">
        <v>324832.69</v>
      </c>
      <c r="E381" s="5">
        <v>436840.6</v>
      </c>
      <c r="F381" s="5">
        <v>587573.15</v>
      </c>
      <c r="G381" s="5">
        <v>715651.26</v>
      </c>
      <c r="H381" s="5">
        <v>829108.43</v>
      </c>
      <c r="I381" s="55">
        <v>979271.09</v>
      </c>
      <c r="J381" s="5">
        <v>914597.71</v>
      </c>
      <c r="K381" s="58">
        <v>902347.77</v>
      </c>
      <c r="L381" s="58">
        <v>898199.78</v>
      </c>
      <c r="M381" s="58">
        <v>997935.62</v>
      </c>
      <c r="N381" s="58">
        <v>893106.21</v>
      </c>
      <c r="O381" s="5">
        <f>SUM(C381:N381)</f>
        <v>8518313.25</v>
      </c>
    </row>
    <row r="382" spans="1:15" ht="15">
      <c r="A382" s="44" t="s">
        <v>27</v>
      </c>
      <c r="B382" s="47" t="s">
        <v>23</v>
      </c>
      <c r="C382" s="4">
        <v>5</v>
      </c>
      <c r="D382" s="4">
        <v>5</v>
      </c>
      <c r="E382" s="4">
        <v>5</v>
      </c>
      <c r="F382" s="4">
        <v>5</v>
      </c>
      <c r="G382" s="4">
        <v>5</v>
      </c>
      <c r="H382" s="4">
        <v>5</v>
      </c>
      <c r="I382" s="54">
        <v>5</v>
      </c>
      <c r="J382" s="4">
        <v>7</v>
      </c>
      <c r="K382" s="57">
        <v>7</v>
      </c>
      <c r="L382" s="57">
        <v>7</v>
      </c>
      <c r="M382" s="57">
        <v>7</v>
      </c>
      <c r="N382" s="57">
        <v>7</v>
      </c>
      <c r="O382" s="4">
        <f>AVERAGE(C382:N382)</f>
        <v>5.833333333333333</v>
      </c>
    </row>
    <row r="383" spans="1:15" ht="15">
      <c r="A383" s="44" t="s">
        <v>27</v>
      </c>
      <c r="B383" s="47" t="s">
        <v>24</v>
      </c>
      <c r="C383" s="5">
        <v>31</v>
      </c>
      <c r="D383" s="5">
        <v>31</v>
      </c>
      <c r="E383" s="5">
        <v>30</v>
      </c>
      <c r="F383" s="5">
        <v>31</v>
      </c>
      <c r="G383" s="5">
        <v>30</v>
      </c>
      <c r="H383" s="5">
        <v>31</v>
      </c>
      <c r="I383" s="55">
        <v>31</v>
      </c>
      <c r="J383" s="5">
        <v>23.285714285714285</v>
      </c>
      <c r="K383" s="58">
        <v>31</v>
      </c>
      <c r="L383" s="58">
        <v>29.857142857142858</v>
      </c>
      <c r="M383" s="58">
        <v>31</v>
      </c>
      <c r="N383" s="58">
        <v>30</v>
      </c>
      <c r="O383" s="58">
        <v>29.87323943661972</v>
      </c>
    </row>
    <row r="384" spans="13:14" ht="15">
      <c r="M384" s="56"/>
      <c r="N384" s="56"/>
    </row>
    <row r="385" ht="15">
      <c r="M385" s="58"/>
    </row>
  </sheetData>
  <printOptions/>
  <pageMargins left="0.75" right="0.75" top="0.75" bottom="1.09" header="0.5" footer="0.5"/>
  <pageSetup fitToHeight="4" horizontalDpi="600" verticalDpi="600" orientation="portrait" scale="33" r:id="rId1"/>
  <rowBreaks count="3" manualBreakCount="3">
    <brk id="96" max="255" man="1"/>
    <brk id="192" max="255" man="1"/>
    <brk id="2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PC User</cp:lastModifiedBy>
  <cp:lastPrinted>2004-08-04T20:29:31Z</cp:lastPrinted>
  <dcterms:created xsi:type="dcterms:W3CDTF">1997-08-11T22:24:12Z</dcterms:created>
  <dcterms:modified xsi:type="dcterms:W3CDTF">2005-07-18T21:11:48Z</dcterms:modified>
  <cp:category/>
  <cp:version/>
  <cp:contentType/>
  <cp:contentStatus/>
</cp:coreProperties>
</file>