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5970" windowHeight="6630" activeTab="0"/>
  </bookViews>
  <sheets>
    <sheet name="TAX02-03" sheetId="1" r:id="rId1"/>
  </sheets>
  <definedNames>
    <definedName name="_Regression_Int" localSheetId="0" hidden="1">1</definedName>
    <definedName name="HTML_CodePage" hidden="1">1252</definedName>
    <definedName name="HTML_Control" hidden="1">{"'TAX96-97'!$A$199:$M$263"}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"S:\HOMEPAGE\STATS\Ceng973.htm"</definedName>
    <definedName name="HTML_Title" hidden="1">""</definedName>
    <definedName name="_xlnm.Print_Area" localSheetId="0">'TAX02-03'!$A$1:$N$360</definedName>
  </definedNames>
  <calcPr fullCalcOnLoad="1"/>
</workbook>
</file>

<file path=xl/sharedStrings.xml><?xml version="1.0" encoding="utf-8"?>
<sst xmlns="http://schemas.openxmlformats.org/spreadsheetml/2006/main" count="369" uniqueCount="47">
  <si>
    <t>AGP</t>
  </si>
  <si>
    <t>OCTOBER</t>
  </si>
  <si>
    <t>NOVEMBER</t>
  </si>
  <si>
    <t>DECEMBER</t>
  </si>
  <si>
    <t>JANUARY</t>
  </si>
  <si>
    <t>Statewide</t>
  </si>
  <si>
    <t>Slots Total</t>
  </si>
  <si>
    <t>Coins In</t>
  </si>
  <si>
    <t>Avg Daily AGP</t>
  </si>
  <si>
    <t>Hold %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</si>
  <si>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</si>
  <si>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</si>
  <si>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</si>
  <si>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</si>
  <si>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</si>
  <si>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</si>
  <si>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</si>
  <si>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</si>
  <si>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BJ Drop</t>
  </si>
  <si>
    <t>Poker Tables</t>
  </si>
  <si>
    <t>Total Devices</t>
  </si>
  <si>
    <t>Total AGP</t>
  </si>
  <si>
    <t>Gaming Taxes</t>
  </si>
  <si>
    <t># of Accounts</t>
  </si>
  <si>
    <t>Avg Days Open</t>
  </si>
  <si>
    <t>Cripple Creek</t>
  </si>
  <si>
    <t>Black Hawk</t>
  </si>
  <si>
    <t>Central City</t>
  </si>
  <si>
    <t>TOTAL</t>
  </si>
  <si>
    <t xml:space="preserve"> </t>
  </si>
  <si>
    <t>Poker Drop</t>
  </si>
  <si>
    <t>FEBRUARY</t>
  </si>
  <si>
    <t>MARCH</t>
  </si>
  <si>
    <t>APRIL</t>
  </si>
  <si>
    <t>MAY</t>
  </si>
  <si>
    <t>JULY</t>
  </si>
  <si>
    <t>AUGUST</t>
  </si>
  <si>
    <t>SEPTEMBER</t>
  </si>
  <si>
    <t>JUNE</t>
  </si>
  <si>
    <t>1¢ Slots</t>
  </si>
  <si>
    <t>Tax Year Basis</t>
  </si>
  <si>
    <t>PB Poker Tables</t>
  </si>
  <si>
    <t>HB Poker Tables</t>
  </si>
  <si>
    <t>HB Drop</t>
  </si>
  <si>
    <t>$2 Slots</t>
  </si>
  <si>
    <t>2001-2002</t>
  </si>
  <si>
    <t>2002-2003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</si>
</sst>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%"/>
    <numFmt numFmtId="167" formatCode="#,##0.0_);\(#,##0.0\)"/>
    <numFmt numFmtId="168" formatCode="0.00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_);\(#,##0.000\)"/>
    <numFmt numFmtId="177" formatCode="#,##0.0000_);\(#,##0.0000\)"/>
    <numFmt numFmtId="178" formatCode="_(* #,##0_);_(* \(#,##0\);_(* &quot;-&quot;??_);_(@_)"/>
    <numFmt numFmtId="179" formatCode="0.000000000"/>
    <numFmt numFmtId="180" formatCode="0.00;[Red]0.00"/>
    <numFmt numFmtId="181" formatCode="&quot;$&quot;#,##0.00;[Red]&quot;$&quot;#,##0.00"/>
    <numFmt numFmtId="182" formatCode="_(* #,##0.0_);_(* \(#,##0.0\);_(* &quot;-&quot;??_);_(@_)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sz val="12"/>
      <color indexed="9"/>
      <name val="Courier"/>
      <family val="0"/>
    </font>
    <font>
      <b/>
      <sz val="16"/>
      <color indexed="8"/>
      <name val="Helvetica"/>
      <family val="2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37" fontId="4" fillId="0" borderId="1" xfId="0" applyNumberFormat="1" applyFont="1" applyFill="1" applyBorder="1" applyAlignment="1" applyProtection="1">
      <alignment horizontal="right"/>
      <protection/>
    </xf>
    <xf numFmtId="39" fontId="4" fillId="0" borderId="0" xfId="0" applyNumberFormat="1" applyFont="1" applyFill="1" applyAlignment="1" applyProtection="1">
      <alignment horizontal="right"/>
      <protection/>
    </xf>
    <xf numFmtId="10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0" fontId="3" fillId="0" borderId="0" xfId="28" applyNumberFormat="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10" fontId="4" fillId="0" borderId="0" xfId="28" applyNumberFormat="1" applyFont="1" applyFill="1" applyAlignment="1" applyProtection="1">
      <alignment/>
      <protection/>
    </xf>
    <xf numFmtId="165" fontId="4" fillId="0" borderId="0" xfId="0" applyNumberFormat="1" applyFont="1" applyFill="1" applyAlignment="1" applyProtection="1">
      <alignment/>
      <protection/>
    </xf>
    <xf numFmtId="10" fontId="3" fillId="0" borderId="0" xfId="28" applyNumberFormat="1" applyFont="1" applyAlignment="1" applyProtection="1">
      <alignment horizontal="right"/>
      <protection/>
    </xf>
    <xf numFmtId="1" fontId="4" fillId="0" borderId="0" xfId="28" applyNumberFormat="1" applyFont="1" applyFill="1" applyAlignment="1" applyProtection="1">
      <alignment/>
      <protection/>
    </xf>
    <xf numFmtId="44" fontId="0" fillId="0" borderId="0" xfId="17" applyFont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77" fontId="3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78" fontId="4" fillId="0" borderId="0" xfId="15" applyNumberFormat="1" applyFont="1" applyFill="1" applyAlignment="1" applyProtection="1">
      <alignment/>
      <protection/>
    </xf>
    <xf numFmtId="1" fontId="4" fillId="0" borderId="0" xfId="15" applyNumberFormat="1" applyFont="1" applyFill="1" applyAlignment="1" applyProtection="1">
      <alignment/>
      <protection/>
    </xf>
    <xf numFmtId="178" fontId="3" fillId="0" borderId="0" xfId="0" applyNumberFormat="1" applyFont="1" applyAlignment="1">
      <alignment/>
    </xf>
    <xf numFmtId="43" fontId="4" fillId="0" borderId="0" xfId="15" applyFont="1" applyFill="1" applyAlignment="1" applyProtection="1">
      <alignment/>
      <protection/>
    </xf>
    <xf numFmtId="39" fontId="4" fillId="0" borderId="0" xfId="15" applyNumberFormat="1" applyFont="1" applyFill="1" applyAlignment="1" applyProtection="1">
      <alignment/>
      <protection/>
    </xf>
    <xf numFmtId="43" fontId="3" fillId="0" borderId="0" xfId="15" applyFont="1" applyAlignment="1">
      <alignment/>
    </xf>
    <xf numFmtId="164" fontId="3" fillId="0" borderId="0" xfId="0" applyNumberFormat="1" applyFont="1" applyAlignment="1" applyProtection="1">
      <alignment horizontal="right"/>
      <protection/>
    </xf>
    <xf numFmtId="43" fontId="3" fillId="0" borderId="0" xfId="15" applyFont="1" applyAlignment="1" applyProtection="1">
      <alignment/>
      <protection/>
    </xf>
    <xf numFmtId="43" fontId="4" fillId="0" borderId="0" xfId="15" applyFont="1" applyFill="1" applyAlignment="1">
      <alignment/>
    </xf>
    <xf numFmtId="37" fontId="4" fillId="0" borderId="0" xfId="15" applyNumberFormat="1" applyFont="1" applyFill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4" fillId="0" borderId="2" xfId="0" applyFont="1" applyFill="1" applyBorder="1" applyAlignment="1" applyProtection="1">
      <alignment horizontal="center"/>
      <protection/>
    </xf>
    <xf numFmtId="43" fontId="3" fillId="0" borderId="0" xfId="0" applyNumberFormat="1" applyFont="1" applyAlignment="1">
      <alignment/>
    </xf>
    <xf numFmtId="1" fontId="3" fillId="0" borderId="0" xfId="0" applyNumberFormat="1" applyFont="1" applyAlignment="1" applyProtection="1">
      <alignment/>
      <protection/>
    </xf>
    <xf numFmtId="49" fontId="3" fillId="0" borderId="0" xfId="15" applyNumberFormat="1" applyFont="1" applyAlignment="1" applyProtection="1">
      <alignment horizontal="left"/>
      <protection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49" fontId="0" fillId="0" borderId="0" xfId="0" applyNumberFormat="1" applyAlignment="1">
      <alignment/>
    </xf>
    <xf numFmtId="37" fontId="3" fillId="0" borderId="0" xfId="0" applyNumberFormat="1" applyFont="1" applyFill="1" applyAlignment="1" applyProtection="1">
      <alignment/>
      <protection/>
    </xf>
    <xf numFmtId="178" fontId="3" fillId="0" borderId="0" xfId="15" applyNumberFormat="1" applyFont="1" applyAlignment="1">
      <alignment/>
    </xf>
    <xf numFmtId="1" fontId="3" fillId="0" borderId="0" xfId="15" applyNumberFormat="1" applyFont="1" applyAlignment="1" applyProtection="1">
      <alignment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Followed Hyperlink" xfId="26"/>
    <cellStyle name="Hyperlink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F359"/>
  <sheetViews>
    <sheetView tabSelected="1" workbookViewId="0" topLeftCell="A1">
      <pane xSplit="1" ySplit="2" topLeftCell="B7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83" sqref="M83"/>
    </sheetView>
  </sheetViews>
  <sheetFormatPr defaultColWidth="9.796875" defaultRowHeight="15"/>
  <cols>
    <col min="1" max="1" width="12" style="60" customWidth="1"/>
    <col min="2" max="13" width="13.09765625" style="0" customWidth="1"/>
    <col min="14" max="14" width="14.296875" style="0" bestFit="1" customWidth="1"/>
    <col min="15" max="15" width="17" style="0" bestFit="1" customWidth="1"/>
    <col min="21" max="21" width="16" style="0" bestFit="1" customWidth="1"/>
    <col min="205" max="205" width="1.796875" style="0" customWidth="1"/>
  </cols>
  <sheetData>
    <row r="1" spans="1:13" ht="20.25">
      <c r="A1" s="53" t="s">
        <v>46</v>
      </c>
      <c r="B1" s="34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.75" thickBot="1">
      <c r="A2" s="54" t="s">
        <v>5</v>
      </c>
      <c r="B2" s="2" t="s">
        <v>35</v>
      </c>
      <c r="C2" s="2" t="s">
        <v>36</v>
      </c>
      <c r="D2" s="2" t="s">
        <v>37</v>
      </c>
      <c r="E2" s="49" t="s">
        <v>1</v>
      </c>
      <c r="F2" s="3" t="s">
        <v>2</v>
      </c>
      <c r="G2" s="3" t="s">
        <v>3</v>
      </c>
      <c r="H2" s="3" t="s">
        <v>4</v>
      </c>
      <c r="I2" s="3" t="s">
        <v>31</v>
      </c>
      <c r="J2" s="3" t="s">
        <v>32</v>
      </c>
      <c r="K2" s="3" t="s">
        <v>33</v>
      </c>
      <c r="L2" s="3" t="s">
        <v>34</v>
      </c>
      <c r="M2" s="3" t="s">
        <v>38</v>
      </c>
      <c r="N2" s="3" t="s">
        <v>28</v>
      </c>
    </row>
    <row r="3" spans="1:14" ht="15.75" thickTop="1">
      <c r="A3" s="55" t="s">
        <v>6</v>
      </c>
      <c r="B3" s="9">
        <f aca="true" t="shared" si="0" ref="B3:N3">SUM(B9+B15+B21+B27+B33+B39+B45+B51)</f>
        <v>15284</v>
      </c>
      <c r="C3" s="9">
        <f t="shared" si="0"/>
        <v>15304</v>
      </c>
      <c r="D3" s="9">
        <f t="shared" si="0"/>
        <v>15274</v>
      </c>
      <c r="E3" s="9">
        <f t="shared" si="0"/>
        <v>15285</v>
      </c>
      <c r="F3" s="9">
        <f t="shared" si="0"/>
        <v>15147</v>
      </c>
      <c r="G3" s="9">
        <f t="shared" si="0"/>
        <v>15125</v>
      </c>
      <c r="H3" s="9">
        <f t="shared" si="0"/>
        <v>15150</v>
      </c>
      <c r="I3" s="9">
        <f t="shared" si="0"/>
        <v>15290</v>
      </c>
      <c r="J3" s="9">
        <f t="shared" si="0"/>
        <v>15269</v>
      </c>
      <c r="K3" s="9">
        <f t="shared" si="0"/>
        <v>15294</v>
      </c>
      <c r="L3" s="9">
        <f t="shared" si="0"/>
        <v>15155</v>
      </c>
      <c r="M3" s="9">
        <f t="shared" si="0"/>
        <v>15293</v>
      </c>
      <c r="N3" s="9">
        <f t="shared" si="0"/>
        <v>182870</v>
      </c>
    </row>
    <row r="4" spans="1:14" ht="15">
      <c r="A4" s="55" t="s">
        <v>7</v>
      </c>
      <c r="B4" s="10">
        <f>SUM(B10+B16+B22+B28+B34+B40+B46+B52)</f>
        <v>1106785123.3799999</v>
      </c>
      <c r="C4" s="10">
        <f aca="true" t="shared" si="1" ref="C4:N4">SUM(C10+C16+C22+C28+C34+C40+C46+C52)</f>
        <v>1122663155.0700002</v>
      </c>
      <c r="D4" s="10">
        <f t="shared" si="1"/>
        <v>1073093573.51</v>
      </c>
      <c r="E4" s="10">
        <f t="shared" si="1"/>
        <v>977404465.8299999</v>
      </c>
      <c r="F4" s="10">
        <f t="shared" si="1"/>
        <v>977595092.73</v>
      </c>
      <c r="G4" s="10">
        <f t="shared" si="1"/>
        <v>997350254.4399999</v>
      </c>
      <c r="H4" s="10">
        <f>SUM(H10+H16+H22+H28+H34+H40+H46+H52)</f>
        <v>1033881746.75</v>
      </c>
      <c r="I4" s="10">
        <f t="shared" si="1"/>
        <v>890155246.3599999</v>
      </c>
      <c r="J4" s="10">
        <f t="shared" si="1"/>
        <v>1002890754.69</v>
      </c>
      <c r="K4" s="10">
        <f t="shared" si="1"/>
        <v>982255084.0600002</v>
      </c>
      <c r="L4" s="10">
        <f t="shared" si="1"/>
        <v>1072878557.78</v>
      </c>
      <c r="M4" s="10">
        <f t="shared" si="1"/>
        <v>1014248719.3700001</v>
      </c>
      <c r="N4" s="10">
        <f t="shared" si="1"/>
        <v>12251201773.970001</v>
      </c>
    </row>
    <row r="5" spans="1:14" ht="15">
      <c r="A5" s="55" t="s">
        <v>0</v>
      </c>
      <c r="B5" s="10">
        <f>SUM(B11+B17+B23+B29+B35+B41+B47+B53)</f>
        <v>62524359.79999999</v>
      </c>
      <c r="C5" s="10">
        <f aca="true" t="shared" si="2" ref="C5:N5">SUM(C11+C17+C23+C29+C35+C41+C47+C53)</f>
        <v>62523348.260000005</v>
      </c>
      <c r="D5" s="10">
        <f t="shared" si="2"/>
        <v>60476266.489999995</v>
      </c>
      <c r="E5" s="10">
        <f t="shared" si="2"/>
        <v>53536423.63</v>
      </c>
      <c r="F5" s="10">
        <f t="shared" si="2"/>
        <v>54495791.440000005</v>
      </c>
      <c r="G5" s="10">
        <f t="shared" si="2"/>
        <v>54824762.29000001</v>
      </c>
      <c r="H5" s="10">
        <f>SUM(H11+H17+H23+H29+H35+H41+H47+H53)</f>
        <v>57852278.44</v>
      </c>
      <c r="I5" s="10">
        <f t="shared" si="2"/>
        <v>49717035.94</v>
      </c>
      <c r="J5" s="10">
        <f t="shared" si="2"/>
        <v>55030771.27</v>
      </c>
      <c r="K5" s="10">
        <f t="shared" si="2"/>
        <v>55073914.900000006</v>
      </c>
      <c r="L5" s="10">
        <f t="shared" si="2"/>
        <v>60044653.53</v>
      </c>
      <c r="M5" s="10">
        <f t="shared" si="2"/>
        <v>56673509.79000001</v>
      </c>
      <c r="N5" s="10">
        <f t="shared" si="2"/>
        <v>682773115.78</v>
      </c>
    </row>
    <row r="6" spans="1:14" ht="15">
      <c r="A6" s="55" t="s">
        <v>8</v>
      </c>
      <c r="B6" s="5">
        <f aca="true" t="shared" si="3" ref="B6:J6">SUM(B5/B3/B89)</f>
        <v>131.96249883918242</v>
      </c>
      <c r="C6" s="5">
        <f t="shared" si="3"/>
        <v>131.78791178355226</v>
      </c>
      <c r="D6" s="5">
        <f t="shared" si="3"/>
        <v>131.98085306184802</v>
      </c>
      <c r="E6" s="5">
        <f t="shared" si="3"/>
        <v>112.98537176443277</v>
      </c>
      <c r="F6" s="5">
        <f t="shared" si="3"/>
        <v>119.92647925881914</v>
      </c>
      <c r="G6" s="5">
        <f t="shared" si="3"/>
        <v>116.92831200213278</v>
      </c>
      <c r="H6" s="5">
        <f>SUM(H5/H3/H89)</f>
        <v>125.81984317179658</v>
      </c>
      <c r="I6" s="5">
        <f t="shared" si="3"/>
        <v>116.1287394655704</v>
      </c>
      <c r="J6" s="5">
        <f t="shared" si="3"/>
        <v>121.47235692779944</v>
      </c>
      <c r="K6" s="5">
        <f>SUM(K5/K3/K89)</f>
        <v>120.03381478575479</v>
      </c>
      <c r="L6" s="5">
        <f>SUM(L5/L3/L89)</f>
        <v>130.7602595620829</v>
      </c>
      <c r="M6" s="5">
        <f>SUM(M5/M3/M89)</f>
        <v>124.008869599046</v>
      </c>
      <c r="N6" s="5">
        <f>SUM(N5/N3/N89)</f>
        <v>123.69788841018634</v>
      </c>
    </row>
    <row r="7" spans="1:14" ht="15">
      <c r="A7" s="55" t="s">
        <v>9</v>
      </c>
      <c r="B7" s="11">
        <f aca="true" t="shared" si="4" ref="B7:N7">SUM(B5/B4)</f>
        <v>0.0564918686375703</v>
      </c>
      <c r="C7" s="11">
        <f t="shared" si="4"/>
        <v>0.055691992720738714</v>
      </c>
      <c r="D7" s="11">
        <f t="shared" si="4"/>
        <v>0.05635693660170487</v>
      </c>
      <c r="E7" s="11">
        <f t="shared" si="4"/>
        <v>0.054774073069675945</v>
      </c>
      <c r="F7" s="11">
        <f t="shared" si="4"/>
        <v>0.055744747334826365</v>
      </c>
      <c r="G7" s="11">
        <f t="shared" si="4"/>
        <v>0.05497041991610404</v>
      </c>
      <c r="H7" s="11">
        <f>SUM(H5/H4)</f>
        <v>0.05595637859151516</v>
      </c>
      <c r="I7" s="11">
        <f t="shared" si="4"/>
        <v>0.05585209562410785</v>
      </c>
      <c r="J7" s="11">
        <f t="shared" si="4"/>
        <v>0.054872149346925</v>
      </c>
      <c r="K7" s="11">
        <f t="shared" si="4"/>
        <v>0.0560688519649707</v>
      </c>
      <c r="L7" s="11">
        <f t="shared" si="4"/>
        <v>0.05596593677316507</v>
      </c>
      <c r="M7" s="11">
        <f t="shared" si="4"/>
        <v>0.055877329404174864</v>
      </c>
      <c r="N7" s="11">
        <f t="shared" si="4"/>
        <v>0.05573111343498405</v>
      </c>
    </row>
    <row r="8" spans="1:14" ht="15">
      <c r="A8" s="5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57" t="s">
        <v>39</v>
      </c>
      <c r="B9" s="17">
        <f aca="true" t="shared" si="5" ref="B9:M9">SUM(B99+B189+B279)</f>
        <v>379</v>
      </c>
      <c r="C9" s="17">
        <f t="shared" si="5"/>
        <v>405</v>
      </c>
      <c r="D9" s="17">
        <f t="shared" si="5"/>
        <v>396</v>
      </c>
      <c r="E9" s="17">
        <f t="shared" si="5"/>
        <v>406</v>
      </c>
      <c r="F9" s="17">
        <f t="shared" si="5"/>
        <v>446</v>
      </c>
      <c r="G9" s="17">
        <f t="shared" si="5"/>
        <v>487</v>
      </c>
      <c r="H9" s="17">
        <f t="shared" si="5"/>
        <v>538</v>
      </c>
      <c r="I9" s="17">
        <f t="shared" si="5"/>
        <v>562</v>
      </c>
      <c r="J9" s="17">
        <f t="shared" si="5"/>
        <v>617</v>
      </c>
      <c r="K9" s="17">
        <f t="shared" si="5"/>
        <v>665</v>
      </c>
      <c r="L9" s="17">
        <f t="shared" si="5"/>
        <v>697</v>
      </c>
      <c r="M9" s="17">
        <f t="shared" si="5"/>
        <v>802</v>
      </c>
      <c r="N9" s="62">
        <f>SUM(B9:M9)</f>
        <v>6400</v>
      </c>
    </row>
    <row r="10" spans="1:14" ht="15">
      <c r="A10" s="55" t="s">
        <v>7</v>
      </c>
      <c r="B10" s="18">
        <f aca="true" t="shared" si="6" ref="B10:M10">SUM(B100+B190+B280)</f>
        <v>20065245.64</v>
      </c>
      <c r="C10" s="18">
        <f t="shared" si="6"/>
        <v>21096398.67</v>
      </c>
      <c r="D10" s="18">
        <f t="shared" si="6"/>
        <v>20447463.84</v>
      </c>
      <c r="E10" s="18">
        <f t="shared" si="6"/>
        <v>19522969.11</v>
      </c>
      <c r="F10" s="18">
        <f t="shared" si="6"/>
        <v>21740302.580000002</v>
      </c>
      <c r="G10" s="18">
        <f t="shared" si="6"/>
        <v>25037222.59</v>
      </c>
      <c r="H10" s="18">
        <f>SUM(H100+H190+H280)</f>
        <v>28060911.900000002</v>
      </c>
      <c r="I10" s="18">
        <f t="shared" si="6"/>
        <v>26160395.66</v>
      </c>
      <c r="J10" s="18">
        <f t="shared" si="6"/>
        <v>30462512.93</v>
      </c>
      <c r="K10" s="18">
        <f t="shared" si="6"/>
        <v>32677234.419999998</v>
      </c>
      <c r="L10" s="18">
        <f t="shared" si="6"/>
        <v>35593872.89</v>
      </c>
      <c r="M10" s="18">
        <f t="shared" si="6"/>
        <v>36619270.6</v>
      </c>
      <c r="N10" s="40">
        <f>SUM(B10:M10)</f>
        <v>317483800.83000004</v>
      </c>
    </row>
    <row r="11" spans="1:14" ht="15">
      <c r="A11" s="55" t="s">
        <v>0</v>
      </c>
      <c r="B11" s="18">
        <f aca="true" t="shared" si="7" ref="B11:M11">SUM(B101+B191+B281)</f>
        <v>1431652.1400000001</v>
      </c>
      <c r="C11" s="18">
        <f t="shared" si="7"/>
        <v>1493167.25</v>
      </c>
      <c r="D11" s="18">
        <f t="shared" si="7"/>
        <v>1481282.7799999998</v>
      </c>
      <c r="E11" s="18">
        <f t="shared" si="7"/>
        <v>1429009.78</v>
      </c>
      <c r="F11" s="18">
        <f t="shared" si="7"/>
        <v>1571479.84</v>
      </c>
      <c r="G11" s="18">
        <f t="shared" si="7"/>
        <v>1862455.7799999998</v>
      </c>
      <c r="H11" s="18">
        <f>SUM(H101+H191+H281)</f>
        <v>2077012.7</v>
      </c>
      <c r="I11" s="18">
        <f t="shared" si="7"/>
        <v>1984379.15</v>
      </c>
      <c r="J11" s="18">
        <f t="shared" si="7"/>
        <v>2329484.25</v>
      </c>
      <c r="K11" s="18">
        <f t="shared" si="7"/>
        <v>2452615.1</v>
      </c>
      <c r="L11" s="18">
        <f t="shared" si="7"/>
        <v>2771994.82</v>
      </c>
      <c r="M11" s="18">
        <f t="shared" si="7"/>
        <v>2855455.16</v>
      </c>
      <c r="N11" s="40">
        <f>SUM(B11:M11)</f>
        <v>23739988.75</v>
      </c>
    </row>
    <row r="12" spans="1:14" ht="15">
      <c r="A12" s="55" t="s">
        <v>8</v>
      </c>
      <c r="B12" s="5">
        <f>SUM(B11/B9/B89)</f>
        <v>121.853105796238</v>
      </c>
      <c r="C12" s="5">
        <f aca="true" t="shared" si="8" ref="C12:M12">SUM(C11/C9/C89)</f>
        <v>118.93008761449622</v>
      </c>
      <c r="D12" s="5">
        <f t="shared" si="8"/>
        <v>124.68710269360267</v>
      </c>
      <c r="E12" s="5">
        <f t="shared" si="8"/>
        <v>113.53962974733832</v>
      </c>
      <c r="F12" s="5">
        <f t="shared" si="8"/>
        <v>117.44991330343798</v>
      </c>
      <c r="G12" s="5">
        <f t="shared" si="8"/>
        <v>123.36595217592898</v>
      </c>
      <c r="H12" s="5">
        <f>SUM(H11/H9/H89)</f>
        <v>127.203242223624</v>
      </c>
      <c r="I12" s="5">
        <f t="shared" si="8"/>
        <v>126.10441980172853</v>
      </c>
      <c r="J12" s="5">
        <f t="shared" si="8"/>
        <v>127.24978818871442</v>
      </c>
      <c r="K12" s="5">
        <f t="shared" si="8"/>
        <v>122.93810025062658</v>
      </c>
      <c r="L12" s="5">
        <f t="shared" si="8"/>
        <v>131.25534800251904</v>
      </c>
      <c r="M12" s="5">
        <f t="shared" si="8"/>
        <v>119.14238904683815</v>
      </c>
      <c r="N12" s="5">
        <f>SUM(N11/N9/N89)</f>
        <v>122.89348875801296</v>
      </c>
    </row>
    <row r="13" spans="1:14" ht="15">
      <c r="A13" s="55" t="s">
        <v>9</v>
      </c>
      <c r="B13" s="11">
        <f aca="true" t="shared" si="9" ref="B13:M13">SUM(B11/B10)</f>
        <v>0.07134984368922982</v>
      </c>
      <c r="C13" s="11">
        <f t="shared" si="9"/>
        <v>0.07077830075914089</v>
      </c>
      <c r="D13" s="11">
        <f t="shared" si="9"/>
        <v>0.07244335002086008</v>
      </c>
      <c r="E13" s="11">
        <f t="shared" si="9"/>
        <v>0.07319633463272944</v>
      </c>
      <c r="F13" s="11">
        <f t="shared" si="9"/>
        <v>0.0722841751726898</v>
      </c>
      <c r="G13" s="11">
        <f t="shared" si="9"/>
        <v>0.07438747542005217</v>
      </c>
      <c r="H13" s="11">
        <f>SUM(H11/H10)</f>
        <v>0.0740180043828155</v>
      </c>
      <c r="I13" s="11">
        <f t="shared" si="9"/>
        <v>0.07585432482713451</v>
      </c>
      <c r="J13" s="11">
        <f t="shared" si="9"/>
        <v>0.07647052150139211</v>
      </c>
      <c r="K13" s="11">
        <f t="shared" si="9"/>
        <v>0.07505577333982966</v>
      </c>
      <c r="L13" s="11">
        <f t="shared" si="9"/>
        <v>0.07787842667659758</v>
      </c>
      <c r="M13" s="11">
        <f t="shared" si="9"/>
        <v>0.07797684424659185</v>
      </c>
      <c r="N13" s="11">
        <f>SUM(N11/N10)</f>
        <v>0.07477543322820374</v>
      </c>
    </row>
    <row r="14" spans="1:14" ht="15" customHeight="1">
      <c r="A14" s="5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57" t="s">
        <v>10</v>
      </c>
      <c r="B15" s="17">
        <f aca="true" t="shared" si="10" ref="B15:M15">SUM(B105+B195+B285)</f>
        <v>5969</v>
      </c>
      <c r="C15" s="17">
        <f t="shared" si="10"/>
        <v>5960</v>
      </c>
      <c r="D15" s="17">
        <f t="shared" si="10"/>
        <v>5934</v>
      </c>
      <c r="E15" s="17">
        <f t="shared" si="10"/>
        <v>5934</v>
      </c>
      <c r="F15" s="17">
        <f t="shared" si="10"/>
        <v>5904</v>
      </c>
      <c r="G15" s="17">
        <f t="shared" si="10"/>
        <v>5892</v>
      </c>
      <c r="H15" s="17">
        <f t="shared" si="10"/>
        <v>5885</v>
      </c>
      <c r="I15" s="17">
        <f t="shared" si="10"/>
        <v>5934</v>
      </c>
      <c r="J15" s="17">
        <f t="shared" si="10"/>
        <v>5935</v>
      </c>
      <c r="K15" s="17">
        <f t="shared" si="10"/>
        <v>5953</v>
      </c>
      <c r="L15" s="17">
        <f t="shared" si="10"/>
        <v>5912</v>
      </c>
      <c r="M15" s="17">
        <f t="shared" si="10"/>
        <v>5884</v>
      </c>
      <c r="N15" s="4">
        <f>SUM(B15:M15)</f>
        <v>71096</v>
      </c>
    </row>
    <row r="16" spans="1:14" ht="15">
      <c r="A16" s="55" t="s">
        <v>7</v>
      </c>
      <c r="B16" s="18">
        <f aca="true" t="shared" si="11" ref="B16:M16">SUM(B106+B196+B286)</f>
        <v>297824009.40999997</v>
      </c>
      <c r="C16" s="18">
        <f t="shared" si="11"/>
        <v>304538069.3</v>
      </c>
      <c r="D16" s="18">
        <f t="shared" si="11"/>
        <v>296017623.47</v>
      </c>
      <c r="E16" s="18">
        <f t="shared" si="11"/>
        <v>273094490.27</v>
      </c>
      <c r="F16" s="18">
        <f t="shared" si="11"/>
        <v>275248782.35</v>
      </c>
      <c r="G16" s="18">
        <f t="shared" si="11"/>
        <v>276100669.65</v>
      </c>
      <c r="H16" s="18">
        <f>SUM(H106+H196+H286)</f>
        <v>288932245.7</v>
      </c>
      <c r="I16" s="18">
        <f t="shared" si="11"/>
        <v>251963848.45</v>
      </c>
      <c r="J16" s="18">
        <f t="shared" si="11"/>
        <v>285291865.96000004</v>
      </c>
      <c r="K16" s="18">
        <f t="shared" si="11"/>
        <v>271797406.55</v>
      </c>
      <c r="L16" s="18">
        <f t="shared" si="11"/>
        <v>297380425.96999997</v>
      </c>
      <c r="M16" s="18">
        <f t="shared" si="11"/>
        <v>279062496.33</v>
      </c>
      <c r="N16" s="5">
        <f>SUM(B16:M16)</f>
        <v>3397251933.4100003</v>
      </c>
    </row>
    <row r="17" spans="1:14" ht="15">
      <c r="A17" s="55" t="s">
        <v>0</v>
      </c>
      <c r="B17" s="18">
        <f aca="true" t="shared" si="12" ref="B17:M17">SUM(B107+B197+B287)</f>
        <v>21028055.310000002</v>
      </c>
      <c r="C17" s="18">
        <f t="shared" si="12"/>
        <v>21284795.900000002</v>
      </c>
      <c r="D17" s="18">
        <f t="shared" si="12"/>
        <v>20975910.46</v>
      </c>
      <c r="E17" s="18">
        <f t="shared" si="12"/>
        <v>19027305.12</v>
      </c>
      <c r="F17" s="18">
        <f t="shared" si="12"/>
        <v>19231781.92</v>
      </c>
      <c r="G17" s="18">
        <f t="shared" si="12"/>
        <v>19089261.22</v>
      </c>
      <c r="H17" s="18">
        <f>SUM(H107+H197+H287)</f>
        <v>20379165.68</v>
      </c>
      <c r="I17" s="18">
        <f t="shared" si="12"/>
        <v>17692668.13</v>
      </c>
      <c r="J17" s="18">
        <f t="shared" si="12"/>
        <v>19977075.6</v>
      </c>
      <c r="K17" s="18">
        <f t="shared" si="12"/>
        <v>19292225.51</v>
      </c>
      <c r="L17" s="18">
        <f t="shared" si="12"/>
        <v>21143725.63</v>
      </c>
      <c r="M17" s="18">
        <f t="shared" si="12"/>
        <v>19535870.750000004</v>
      </c>
      <c r="N17" s="5">
        <f>SUM(B17:M17)</f>
        <v>238657841.23</v>
      </c>
    </row>
    <row r="18" spans="1:14" ht="15">
      <c r="A18" s="55" t="s">
        <v>8</v>
      </c>
      <c r="B18" s="5">
        <f aca="true" t="shared" si="13" ref="B18:N18">SUM(B17/B15/B89)</f>
        <v>113.64120704283962</v>
      </c>
      <c r="C18" s="5">
        <f t="shared" si="13"/>
        <v>115.20240257631524</v>
      </c>
      <c r="D18" s="5">
        <f t="shared" si="13"/>
        <v>117.8289543871475</v>
      </c>
      <c r="E18" s="5">
        <f t="shared" si="13"/>
        <v>103.43512573795623</v>
      </c>
      <c r="F18" s="5">
        <f t="shared" si="13"/>
        <v>108.58052122854563</v>
      </c>
      <c r="G18" s="5">
        <f t="shared" si="13"/>
        <v>104.51164630006788</v>
      </c>
      <c r="H18" s="5">
        <f>SUM(H17/H15/H89)</f>
        <v>114.09884219646464</v>
      </c>
      <c r="I18" s="5">
        <f t="shared" si="13"/>
        <v>106.48483394722903</v>
      </c>
      <c r="J18" s="5">
        <f t="shared" si="13"/>
        <v>113.4471639594086</v>
      </c>
      <c r="K18" s="5">
        <f>SUM(K17/K15/K89)</f>
        <v>108.02522823226384</v>
      </c>
      <c r="L18" s="5">
        <f>SUM(L17/L15/L89)</f>
        <v>118.03327589017358</v>
      </c>
      <c r="M18" s="5">
        <f>SUM(M17/M15/M89)</f>
        <v>111.10291078225724</v>
      </c>
      <c r="N18" s="5">
        <f t="shared" si="13"/>
        <v>111.21385099004605</v>
      </c>
    </row>
    <row r="19" spans="1:14" ht="15">
      <c r="A19" s="55" t="s">
        <v>9</v>
      </c>
      <c r="B19" s="11">
        <f aca="true" t="shared" si="14" ref="B19:N19">SUM(B17/B16)</f>
        <v>0.07060564174009118</v>
      </c>
      <c r="C19" s="11">
        <f t="shared" si="14"/>
        <v>0.06989206948387257</v>
      </c>
      <c r="D19" s="11">
        <f t="shared" si="14"/>
        <v>0.07086034342859256</v>
      </c>
      <c r="E19" s="11">
        <f t="shared" si="14"/>
        <v>0.06967297326719517</v>
      </c>
      <c r="F19" s="11">
        <f t="shared" si="14"/>
        <v>0.06987054313484777</v>
      </c>
      <c r="G19" s="11">
        <f t="shared" si="14"/>
        <v>0.06913877189866498</v>
      </c>
      <c r="H19" s="11">
        <f>SUM(H17/H16)</f>
        <v>0.07053268018122077</v>
      </c>
      <c r="I19" s="11">
        <f t="shared" si="14"/>
        <v>0.07021907404113552</v>
      </c>
      <c r="J19" s="11">
        <f t="shared" si="14"/>
        <v>0.07002329187612005</v>
      </c>
      <c r="K19" s="11">
        <f t="shared" si="14"/>
        <v>0.07098016774656381</v>
      </c>
      <c r="L19" s="11">
        <f t="shared" si="14"/>
        <v>0.07109992381318668</v>
      </c>
      <c r="M19" s="11">
        <f>SUM(M17/M16)</f>
        <v>0.07000536083106716</v>
      </c>
      <c r="N19" s="11">
        <f t="shared" si="14"/>
        <v>0.07025026283242014</v>
      </c>
    </row>
    <row r="20" spans="1:14" ht="15">
      <c r="A20" s="5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5">
      <c r="A21" s="57" t="s">
        <v>11</v>
      </c>
      <c r="B21" s="17">
        <f aca="true" t="shared" si="15" ref="B21:M21">SUM(B111+B201+B291)</f>
        <v>193</v>
      </c>
      <c r="C21" s="17">
        <f t="shared" si="15"/>
        <v>193</v>
      </c>
      <c r="D21" s="17">
        <f t="shared" si="15"/>
        <v>179</v>
      </c>
      <c r="E21" s="17">
        <f t="shared" si="15"/>
        <v>191</v>
      </c>
      <c r="F21" s="17">
        <f t="shared" si="15"/>
        <v>184</v>
      </c>
      <c r="G21" s="17">
        <f t="shared" si="15"/>
        <v>176</v>
      </c>
      <c r="H21" s="17">
        <f t="shared" si="15"/>
        <v>161</v>
      </c>
      <c r="I21" s="17">
        <f t="shared" si="15"/>
        <v>162</v>
      </c>
      <c r="J21" s="17">
        <f t="shared" si="15"/>
        <v>166</v>
      </c>
      <c r="K21" s="17">
        <f t="shared" si="15"/>
        <v>160</v>
      </c>
      <c r="L21" s="17">
        <f t="shared" si="15"/>
        <v>159</v>
      </c>
      <c r="M21" s="17">
        <f t="shared" si="15"/>
        <v>164</v>
      </c>
      <c r="N21" s="4">
        <f>SUM(B21:M21)</f>
        <v>2088</v>
      </c>
    </row>
    <row r="22" spans="1:14" ht="15">
      <c r="A22" s="55" t="s">
        <v>7</v>
      </c>
      <c r="B22" s="18">
        <f aca="true" t="shared" si="16" ref="B22:M22">SUM(B112+B202+B292)</f>
        <v>19285153.2</v>
      </c>
      <c r="C22" s="18">
        <f t="shared" si="16"/>
        <v>19256703.099999998</v>
      </c>
      <c r="D22" s="18">
        <f t="shared" si="16"/>
        <v>17997675.7</v>
      </c>
      <c r="E22" s="18">
        <f t="shared" si="16"/>
        <v>16664218.200000001</v>
      </c>
      <c r="F22" s="18">
        <f t="shared" si="16"/>
        <v>18590685.3</v>
      </c>
      <c r="G22" s="18">
        <f t="shared" si="16"/>
        <v>18960808.2</v>
      </c>
      <c r="H22" s="18">
        <f>SUM(H112+H202+H292)</f>
        <v>17402088.099999998</v>
      </c>
      <c r="I22" s="18">
        <f t="shared" si="16"/>
        <v>14847133.7</v>
      </c>
      <c r="J22" s="18">
        <f t="shared" si="16"/>
        <v>16904456.599999998</v>
      </c>
      <c r="K22" s="18">
        <f t="shared" si="16"/>
        <v>17115015.1</v>
      </c>
      <c r="L22" s="18">
        <f t="shared" si="16"/>
        <v>18180722.9</v>
      </c>
      <c r="M22" s="18">
        <f t="shared" si="16"/>
        <v>16931498.1</v>
      </c>
      <c r="N22" s="5">
        <f>SUM(B22:M22)</f>
        <v>212136158.2</v>
      </c>
    </row>
    <row r="23" spans="1:14" ht="15">
      <c r="A23" s="55" t="s">
        <v>0</v>
      </c>
      <c r="B23" s="18">
        <f aca="true" t="shared" si="17" ref="B23:M23">SUM(B113+B203+B293)</f>
        <v>1165920.5</v>
      </c>
      <c r="C23" s="18">
        <f t="shared" si="17"/>
        <v>1142256.2</v>
      </c>
      <c r="D23" s="18">
        <f t="shared" si="17"/>
        <v>1072990</v>
      </c>
      <c r="E23" s="18">
        <f t="shared" si="17"/>
        <v>1048218.1</v>
      </c>
      <c r="F23" s="18">
        <f t="shared" si="17"/>
        <v>1090632.2000000002</v>
      </c>
      <c r="G23" s="18">
        <f t="shared" si="17"/>
        <v>1138121.0000000002</v>
      </c>
      <c r="H23" s="18">
        <f>SUM(H113+H203+H293)</f>
        <v>1065594.8</v>
      </c>
      <c r="I23" s="18">
        <f t="shared" si="17"/>
        <v>923225.1</v>
      </c>
      <c r="J23" s="18">
        <f t="shared" si="17"/>
        <v>986913.2999999999</v>
      </c>
      <c r="K23" s="18">
        <f t="shared" si="17"/>
        <v>1040981.3</v>
      </c>
      <c r="L23" s="18">
        <f t="shared" si="17"/>
        <v>998689.25</v>
      </c>
      <c r="M23" s="18">
        <f t="shared" si="17"/>
        <v>1009236.6000000001</v>
      </c>
      <c r="N23" s="5">
        <f>SUM(B23:M23)</f>
        <v>12682778.350000001</v>
      </c>
    </row>
    <row r="24" spans="1:14" ht="15">
      <c r="A24" s="55" t="s">
        <v>8</v>
      </c>
      <c r="B24" s="5">
        <f aca="true" t="shared" si="18" ref="B24:J24">SUM(B23/B21/B89)</f>
        <v>194.87222129366538</v>
      </c>
      <c r="C24" s="5">
        <f t="shared" si="18"/>
        <v>190.9169647334113</v>
      </c>
      <c r="D24" s="5">
        <f t="shared" si="18"/>
        <v>199.81191806331472</v>
      </c>
      <c r="E24" s="5">
        <f t="shared" si="18"/>
        <v>177.0339638574565</v>
      </c>
      <c r="F24" s="5">
        <f t="shared" si="18"/>
        <v>197.5782971014493</v>
      </c>
      <c r="G24" s="5">
        <f t="shared" si="18"/>
        <v>208.59989002932554</v>
      </c>
      <c r="H24" s="5">
        <f>SUM(H23/H21/H89)</f>
        <v>218.07582346741432</v>
      </c>
      <c r="I24" s="5">
        <f t="shared" si="18"/>
        <v>203.53287037037038</v>
      </c>
      <c r="J24" s="5">
        <f t="shared" si="18"/>
        <v>200.3795363455845</v>
      </c>
      <c r="K24" s="5">
        <f>SUM(K23/K21/K89)</f>
        <v>216.87110416666667</v>
      </c>
      <c r="L24" s="5">
        <f>SUM(L23/L21/L89)</f>
        <v>207.29585694418498</v>
      </c>
      <c r="M24" s="5">
        <f>SUM(M23/M21/M89)</f>
        <v>205.92755907753633</v>
      </c>
      <c r="N24" s="5">
        <f>SUM(N23/N21/N89)</f>
        <v>201.2390445905065</v>
      </c>
    </row>
    <row r="25" spans="1:14" ht="15">
      <c r="A25" s="55" t="s">
        <v>9</v>
      </c>
      <c r="B25" s="11">
        <f aca="true" t="shared" si="19" ref="B25:J25">SUM(B23/B22)</f>
        <v>0.06045689592966262</v>
      </c>
      <c r="C25" s="11">
        <f t="shared" si="19"/>
        <v>0.059317329351149424</v>
      </c>
      <c r="D25" s="11">
        <f t="shared" si="19"/>
        <v>0.0596182539282003</v>
      </c>
      <c r="E25" s="11">
        <f t="shared" si="19"/>
        <v>0.06290232685503361</v>
      </c>
      <c r="F25" s="11">
        <f t="shared" si="19"/>
        <v>0.058665518909085085</v>
      </c>
      <c r="G25" s="11">
        <f t="shared" si="19"/>
        <v>0.060024920245751984</v>
      </c>
      <c r="H25" s="11">
        <f>SUM(H23/H22)</f>
        <v>0.061233732060004924</v>
      </c>
      <c r="I25" s="11">
        <f t="shared" si="19"/>
        <v>0.06218204258509506</v>
      </c>
      <c r="J25" s="11">
        <f t="shared" si="19"/>
        <v>0.0583818411530602</v>
      </c>
      <c r="K25" s="11">
        <f>SUM(K23/K22)</f>
        <v>0.06082269246727103</v>
      </c>
      <c r="L25" s="11">
        <f>SUM(L23/L22)</f>
        <v>0.054931217834027934</v>
      </c>
      <c r="M25" s="11">
        <f>SUM(M23/M22)</f>
        <v>0.059607046821214246</v>
      </c>
      <c r="N25" s="11">
        <f>SUM(N23/N22)</f>
        <v>0.05978602826418114</v>
      </c>
    </row>
    <row r="26" spans="1:14" ht="15">
      <c r="A26" s="5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5">
      <c r="A27" s="57" t="s">
        <v>12</v>
      </c>
      <c r="B27" s="17">
        <f aca="true" t="shared" si="20" ref="B27:M27">SUM(B117+B207+B297)</f>
        <v>5038</v>
      </c>
      <c r="C27" s="17">
        <f t="shared" si="20"/>
        <v>5034</v>
      </c>
      <c r="D27" s="17">
        <f t="shared" si="20"/>
        <v>5049</v>
      </c>
      <c r="E27" s="17">
        <f t="shared" si="20"/>
        <v>5027</v>
      </c>
      <c r="F27" s="17">
        <f t="shared" si="20"/>
        <v>4920</v>
      </c>
      <c r="G27" s="17">
        <f t="shared" si="20"/>
        <v>4876</v>
      </c>
      <c r="H27" s="17">
        <f t="shared" si="20"/>
        <v>4847</v>
      </c>
      <c r="I27" s="17">
        <f t="shared" si="20"/>
        <v>4947</v>
      </c>
      <c r="J27" s="17">
        <f t="shared" si="20"/>
        <v>4883</v>
      </c>
      <c r="K27" s="17">
        <f t="shared" si="20"/>
        <v>4830</v>
      </c>
      <c r="L27" s="17">
        <f t="shared" si="20"/>
        <v>4742</v>
      </c>
      <c r="M27" s="17">
        <f t="shared" si="20"/>
        <v>4744</v>
      </c>
      <c r="N27" s="4">
        <f>SUM(B27:M27)</f>
        <v>58937</v>
      </c>
    </row>
    <row r="28" spans="1:14" ht="15">
      <c r="A28" s="55" t="s">
        <v>7</v>
      </c>
      <c r="B28" s="18">
        <f aca="true" t="shared" si="21" ref="B28:M28">SUM(B118+B208+B298)</f>
        <v>337833675.38</v>
      </c>
      <c r="C28" s="18">
        <f t="shared" si="21"/>
        <v>335054919</v>
      </c>
      <c r="D28" s="18">
        <f t="shared" si="21"/>
        <v>319623386.5</v>
      </c>
      <c r="E28" s="18">
        <f t="shared" si="21"/>
        <v>287869575.75</v>
      </c>
      <c r="F28" s="18">
        <f t="shared" si="21"/>
        <v>283483877.5</v>
      </c>
      <c r="G28" s="18">
        <f t="shared" si="21"/>
        <v>292216519.5</v>
      </c>
      <c r="H28" s="18">
        <f>SUM(H118+H208+H298)</f>
        <v>307296617.75</v>
      </c>
      <c r="I28" s="18">
        <f t="shared" si="21"/>
        <v>262657590.75</v>
      </c>
      <c r="J28" s="18">
        <f t="shared" si="21"/>
        <v>294288478.8</v>
      </c>
      <c r="K28" s="18">
        <f t="shared" si="21"/>
        <v>290909880.8</v>
      </c>
      <c r="L28" s="18">
        <f t="shared" si="21"/>
        <v>316959401.25</v>
      </c>
      <c r="M28" s="18">
        <f t="shared" si="21"/>
        <v>298930764.35</v>
      </c>
      <c r="N28" s="4">
        <f>SUM(B28:M28)</f>
        <v>3627124687.3300004</v>
      </c>
    </row>
    <row r="29" spans="1:14" ht="15">
      <c r="A29" s="55" t="s">
        <v>0</v>
      </c>
      <c r="B29" s="18">
        <f aca="true" t="shared" si="22" ref="B29:M29">SUM(B119+B209+B299)</f>
        <v>18644093.27</v>
      </c>
      <c r="C29" s="18">
        <f t="shared" si="22"/>
        <v>18295114.55</v>
      </c>
      <c r="D29" s="18">
        <f t="shared" si="22"/>
        <v>17216277.26</v>
      </c>
      <c r="E29" s="18">
        <f t="shared" si="22"/>
        <v>14953027.379999999</v>
      </c>
      <c r="F29" s="18">
        <f t="shared" si="22"/>
        <v>14742387.13</v>
      </c>
      <c r="G29" s="18">
        <f t="shared" si="22"/>
        <v>15167099.57</v>
      </c>
      <c r="H29" s="18">
        <f>SUM(H119+H209+H299)</f>
        <v>15853131.729999999</v>
      </c>
      <c r="I29" s="18">
        <f t="shared" si="22"/>
        <v>13542343.549999999</v>
      </c>
      <c r="J29" s="18">
        <f t="shared" si="22"/>
        <v>14780487.4</v>
      </c>
      <c r="K29" s="18">
        <f t="shared" si="22"/>
        <v>14571038.760000002</v>
      </c>
      <c r="L29" s="18">
        <f t="shared" si="22"/>
        <v>16490582.959999999</v>
      </c>
      <c r="M29" s="18">
        <f t="shared" si="22"/>
        <v>15744134.700000001</v>
      </c>
      <c r="N29" s="5">
        <f>SUM(B29:M29)</f>
        <v>189999718.26</v>
      </c>
    </row>
    <row r="30" spans="1:14" ht="15">
      <c r="A30" s="55" t="s">
        <v>8</v>
      </c>
      <c r="B30" s="5">
        <f aca="true" t="shared" si="23" ref="B30:J30">SUM(B29/B27/B89)</f>
        <v>119.37720594449922</v>
      </c>
      <c r="C30" s="5">
        <f t="shared" si="23"/>
        <v>117.2357936996168</v>
      </c>
      <c r="D30" s="5">
        <f t="shared" si="23"/>
        <v>113.66130098369315</v>
      </c>
      <c r="E30" s="5">
        <f t="shared" si="23"/>
        <v>95.95299819683387</v>
      </c>
      <c r="F30" s="5">
        <f t="shared" si="23"/>
        <v>99.88067161246613</v>
      </c>
      <c r="G30" s="5">
        <f t="shared" si="23"/>
        <v>100.34070476858345</v>
      </c>
      <c r="H30" s="5">
        <f>SUM(H29/H27/H89)</f>
        <v>107.76639453946443</v>
      </c>
      <c r="I30" s="5">
        <f t="shared" si="23"/>
        <v>97.76735936642697</v>
      </c>
      <c r="J30" s="5">
        <f t="shared" si="23"/>
        <v>102.0198040276615</v>
      </c>
      <c r="K30" s="5">
        <f>SUM(K29/K27/K89)</f>
        <v>100.55927370600415</v>
      </c>
      <c r="L30" s="5">
        <f>SUM(L29/L27/L89)</f>
        <v>114.77091143952015</v>
      </c>
      <c r="M30" s="5">
        <f>SUM(M29/M27/M89)</f>
        <v>111.05533954829693</v>
      </c>
      <c r="N30" s="5">
        <f>SUM(N29/N27/N89)</f>
        <v>106.805414494947</v>
      </c>
    </row>
    <row r="31" spans="1:14" ht="15">
      <c r="A31" s="55" t="s">
        <v>9</v>
      </c>
      <c r="B31" s="11">
        <f aca="true" t="shared" si="24" ref="B31:N31">SUM(B29/B28)</f>
        <v>0.05518719603375497</v>
      </c>
      <c r="C31" s="11">
        <f t="shared" si="24"/>
        <v>0.05460333071546399</v>
      </c>
      <c r="D31" s="11">
        <f t="shared" si="24"/>
        <v>0.05386426021113446</v>
      </c>
      <c r="E31" s="11">
        <f t="shared" si="24"/>
        <v>0.051943757311074576</v>
      </c>
      <c r="F31" s="11">
        <f t="shared" si="24"/>
        <v>0.052004322997169394</v>
      </c>
      <c r="G31" s="11">
        <f t="shared" si="24"/>
        <v>0.051903635003085445</v>
      </c>
      <c r="H31" s="11">
        <f>SUM(H29/H28)</f>
        <v>0.05158902120718183</v>
      </c>
      <c r="I31" s="11">
        <f t="shared" si="24"/>
        <v>0.051558927009612794</v>
      </c>
      <c r="J31" s="11">
        <f t="shared" si="24"/>
        <v>0.050224485376625626</v>
      </c>
      <c r="K31" s="11">
        <f t="shared" si="24"/>
        <v>0.05008780973657462</v>
      </c>
      <c r="L31" s="11">
        <f t="shared" si="24"/>
        <v>0.05202742968016002</v>
      </c>
      <c r="M31" s="11">
        <f t="shared" si="24"/>
        <v>0.05266816459735855</v>
      </c>
      <c r="N31" s="11">
        <f t="shared" si="24"/>
        <v>0.05238301261704422</v>
      </c>
    </row>
    <row r="32" spans="1:14" ht="15">
      <c r="A32" s="5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"/>
    </row>
    <row r="33" spans="1:14" ht="15">
      <c r="A33" s="57" t="s">
        <v>13</v>
      </c>
      <c r="B33" s="17">
        <f aca="true" t="shared" si="25" ref="B33:M33">SUM(B123+B213+B303)</f>
        <v>295</v>
      </c>
      <c r="C33" s="17">
        <f t="shared" si="25"/>
        <v>293</v>
      </c>
      <c r="D33" s="17">
        <f t="shared" si="25"/>
        <v>304</v>
      </c>
      <c r="E33" s="17">
        <f t="shared" si="25"/>
        <v>293</v>
      </c>
      <c r="F33" s="17">
        <f t="shared" si="25"/>
        <v>287</v>
      </c>
      <c r="G33" s="17">
        <f t="shared" si="25"/>
        <v>288</v>
      </c>
      <c r="H33" s="17">
        <f t="shared" si="25"/>
        <v>288</v>
      </c>
      <c r="I33" s="17">
        <f t="shared" si="25"/>
        <v>281</v>
      </c>
      <c r="J33" s="17">
        <f t="shared" si="25"/>
        <v>274</v>
      </c>
      <c r="K33" s="17">
        <f t="shared" si="25"/>
        <v>277</v>
      </c>
      <c r="L33" s="17">
        <f t="shared" si="25"/>
        <v>255</v>
      </c>
      <c r="M33" s="17">
        <f t="shared" si="25"/>
        <v>249</v>
      </c>
      <c r="N33" s="4">
        <f>SUM(B33:M33)</f>
        <v>3384</v>
      </c>
    </row>
    <row r="34" spans="1:14" ht="15">
      <c r="A34" s="55" t="s">
        <v>7</v>
      </c>
      <c r="B34" s="18">
        <f aca="true" t="shared" si="26" ref="B34:M34">SUM(B124+B214+B304)</f>
        <v>24778544.75</v>
      </c>
      <c r="C34" s="18">
        <f t="shared" si="26"/>
        <v>25615019</v>
      </c>
      <c r="D34" s="18">
        <f t="shared" si="26"/>
        <v>24602869</v>
      </c>
      <c r="E34" s="18">
        <f t="shared" si="26"/>
        <v>20716503.5</v>
      </c>
      <c r="F34" s="18">
        <f t="shared" si="26"/>
        <v>20800321</v>
      </c>
      <c r="G34" s="18">
        <f t="shared" si="26"/>
        <v>21528761.5</v>
      </c>
      <c r="H34" s="18">
        <f>SUM(H124+H214+H304)</f>
        <v>22655420</v>
      </c>
      <c r="I34" s="18">
        <f t="shared" si="26"/>
        <v>18913038.5</v>
      </c>
      <c r="J34" s="18">
        <f t="shared" si="26"/>
        <v>22173136.5</v>
      </c>
      <c r="K34" s="18">
        <f t="shared" si="26"/>
        <v>22339860.5</v>
      </c>
      <c r="L34" s="18">
        <f t="shared" si="26"/>
        <v>24155692.5</v>
      </c>
      <c r="M34" s="18">
        <f t="shared" si="26"/>
        <v>22223547</v>
      </c>
      <c r="N34" s="5">
        <f>SUM(B34:M34)</f>
        <v>270502713.75</v>
      </c>
    </row>
    <row r="35" spans="1:14" ht="15">
      <c r="A35" s="55" t="s">
        <v>0</v>
      </c>
      <c r="B35" s="18">
        <f aca="true" t="shared" si="27" ref="B35:M35">SUM(B125+B215+B305)</f>
        <v>1325920.41</v>
      </c>
      <c r="C35" s="18">
        <f t="shared" si="27"/>
        <v>1417539.8</v>
      </c>
      <c r="D35" s="18">
        <f t="shared" si="27"/>
        <v>1346185.48</v>
      </c>
      <c r="E35" s="18">
        <f t="shared" si="27"/>
        <v>1136424.19</v>
      </c>
      <c r="F35" s="18">
        <f t="shared" si="27"/>
        <v>1094345.63</v>
      </c>
      <c r="G35" s="18">
        <f t="shared" si="27"/>
        <v>1079328.46</v>
      </c>
      <c r="H35" s="18">
        <f>SUM(H125+H215+H305)</f>
        <v>1262844.5699999998</v>
      </c>
      <c r="I35" s="18">
        <f t="shared" si="27"/>
        <v>984726.01</v>
      </c>
      <c r="J35" s="18">
        <f t="shared" si="27"/>
        <v>1079309.4300000002</v>
      </c>
      <c r="K35" s="18">
        <f t="shared" si="27"/>
        <v>1174466.0899999999</v>
      </c>
      <c r="L35" s="18">
        <f t="shared" si="27"/>
        <v>1209677.27</v>
      </c>
      <c r="M35" s="18">
        <f t="shared" si="27"/>
        <v>1158800.88</v>
      </c>
      <c r="N35" s="5">
        <f>SUM(B35:M35)</f>
        <v>14269568.219999999</v>
      </c>
    </row>
    <row r="36" spans="1:14" ht="15">
      <c r="A36" s="55" t="s">
        <v>8</v>
      </c>
      <c r="B36" s="5">
        <f aca="true" t="shared" si="28" ref="B36:J36">SUM(B35/B33/B89)</f>
        <v>144.98856314926186</v>
      </c>
      <c r="C36" s="5">
        <f t="shared" si="28"/>
        <v>156.0651546845756</v>
      </c>
      <c r="D36" s="5">
        <f t="shared" si="28"/>
        <v>147.60805701754387</v>
      </c>
      <c r="E36" s="5">
        <f t="shared" si="28"/>
        <v>125.11551139491357</v>
      </c>
      <c r="F36" s="5">
        <f t="shared" si="28"/>
        <v>127.10169918699187</v>
      </c>
      <c r="G36" s="5">
        <f t="shared" si="28"/>
        <v>120.89252464157705</v>
      </c>
      <c r="H36" s="5">
        <f>SUM(H35/H33/H89)</f>
        <v>144.47700096101042</v>
      </c>
      <c r="I36" s="5">
        <f t="shared" si="28"/>
        <v>125.15582231825114</v>
      </c>
      <c r="J36" s="5">
        <f t="shared" si="28"/>
        <v>132.7632460717528</v>
      </c>
      <c r="K36" s="5">
        <f>SUM(K35/K33/K89)</f>
        <v>141.33165944645003</v>
      </c>
      <c r="L36" s="5">
        <f>SUM(L35/L33/L89)</f>
        <v>156.5621264479389</v>
      </c>
      <c r="M36" s="5">
        <f>SUM(M35/M33/M89)</f>
        <v>155.73090131733156</v>
      </c>
      <c r="N36" s="5">
        <f>SUM(N35/N33/N89)</f>
        <v>139.7039920371984</v>
      </c>
    </row>
    <row r="37" spans="1:14" ht="15">
      <c r="A37" s="55" t="s">
        <v>9</v>
      </c>
      <c r="B37" s="11">
        <f aca="true" t="shared" si="29" ref="B37:N37">SUM(B35/B34)</f>
        <v>0.05351082653875385</v>
      </c>
      <c r="C37" s="11">
        <f t="shared" si="29"/>
        <v>0.05534018147712481</v>
      </c>
      <c r="D37" s="11">
        <f t="shared" si="29"/>
        <v>0.054716605612134095</v>
      </c>
      <c r="E37" s="11">
        <f t="shared" si="29"/>
        <v>0.054855984263946854</v>
      </c>
      <c r="F37" s="11">
        <f t="shared" si="29"/>
        <v>0.05261195872890615</v>
      </c>
      <c r="G37" s="11">
        <f t="shared" si="29"/>
        <v>0.05013425691022681</v>
      </c>
      <c r="H37" s="11">
        <f>SUM(H35/H34)</f>
        <v>0.05574138859487045</v>
      </c>
      <c r="I37" s="11">
        <f t="shared" si="29"/>
        <v>0.05206598664725396</v>
      </c>
      <c r="J37" s="11">
        <f t="shared" si="29"/>
        <v>0.0486764436776908</v>
      </c>
      <c r="K37" s="11">
        <f t="shared" si="29"/>
        <v>0.05257266892960231</v>
      </c>
      <c r="L37" s="11">
        <f t="shared" si="29"/>
        <v>0.05007835192470678</v>
      </c>
      <c r="M37" s="11">
        <f t="shared" si="29"/>
        <v>0.052142931099162515</v>
      </c>
      <c r="N37" s="11">
        <f t="shared" si="29"/>
        <v>0.05275203350894293</v>
      </c>
    </row>
    <row r="38" spans="1:14" ht="15">
      <c r="A38" s="56"/>
      <c r="B38" s="1"/>
      <c r="C38" s="1"/>
      <c r="D38" s="1"/>
      <c r="E38" s="6"/>
      <c r="F38" s="6"/>
      <c r="G38" s="6"/>
      <c r="H38" s="6"/>
      <c r="I38" s="6"/>
      <c r="J38" s="6"/>
      <c r="K38" s="6"/>
      <c r="L38" s="6"/>
      <c r="M38" s="6"/>
      <c r="N38" s="1"/>
    </row>
    <row r="39" spans="1:14" ht="15">
      <c r="A39" s="57" t="s">
        <v>14</v>
      </c>
      <c r="B39" s="17">
        <f aca="true" t="shared" si="30" ref="B39:M39">SUM(B129+B219+B309)</f>
        <v>3002</v>
      </c>
      <c r="C39" s="17">
        <f t="shared" si="30"/>
        <v>3024</v>
      </c>
      <c r="D39" s="17">
        <f t="shared" si="30"/>
        <v>3019</v>
      </c>
      <c r="E39" s="17">
        <f t="shared" si="30"/>
        <v>3047</v>
      </c>
      <c r="F39" s="17">
        <f t="shared" si="30"/>
        <v>3021</v>
      </c>
      <c r="G39" s="17">
        <f t="shared" si="30"/>
        <v>3024</v>
      </c>
      <c r="H39" s="17">
        <f t="shared" si="30"/>
        <v>3053</v>
      </c>
      <c r="I39" s="17">
        <f t="shared" si="30"/>
        <v>3025</v>
      </c>
      <c r="J39" s="17">
        <f t="shared" si="30"/>
        <v>3009</v>
      </c>
      <c r="K39" s="17">
        <f t="shared" si="30"/>
        <v>3030</v>
      </c>
      <c r="L39" s="17">
        <f t="shared" si="30"/>
        <v>3035</v>
      </c>
      <c r="M39" s="17">
        <f t="shared" si="30"/>
        <v>3100</v>
      </c>
      <c r="N39" s="4">
        <f>SUM(B39:M39)</f>
        <v>36389</v>
      </c>
    </row>
    <row r="40" spans="1:14" ht="15">
      <c r="A40" s="55" t="s">
        <v>7</v>
      </c>
      <c r="B40" s="18">
        <f aca="true" t="shared" si="31" ref="B40:M40">SUM(B130+B220+B310)</f>
        <v>339534727</v>
      </c>
      <c r="C40" s="18">
        <f t="shared" si="31"/>
        <v>347342223</v>
      </c>
      <c r="D40" s="18">
        <f t="shared" si="31"/>
        <v>328470668</v>
      </c>
      <c r="E40" s="18">
        <f t="shared" si="31"/>
        <v>301224995</v>
      </c>
      <c r="F40" s="18">
        <f t="shared" si="31"/>
        <v>299953118</v>
      </c>
      <c r="G40" s="18">
        <f t="shared" si="31"/>
        <v>302515456</v>
      </c>
      <c r="H40" s="18">
        <f>SUM(H130+H220+H310)</f>
        <v>311819443.3</v>
      </c>
      <c r="I40" s="18">
        <f t="shared" si="31"/>
        <v>265045605.3</v>
      </c>
      <c r="J40" s="18">
        <f t="shared" si="31"/>
        <v>299488571.9</v>
      </c>
      <c r="K40" s="18">
        <f t="shared" si="31"/>
        <v>293111374.69</v>
      </c>
      <c r="L40" s="18">
        <f t="shared" si="31"/>
        <v>320419727.27</v>
      </c>
      <c r="M40" s="18">
        <f t="shared" si="31"/>
        <v>304515478.99</v>
      </c>
      <c r="N40" s="5">
        <f>SUM(B40:M40)</f>
        <v>3713441388.450001</v>
      </c>
    </row>
    <row r="41" spans="1:14" ht="15">
      <c r="A41" s="55" t="s">
        <v>0</v>
      </c>
      <c r="B41" s="18">
        <f aca="true" t="shared" si="32" ref="B41:M41">SUM(B131+B221+B311)</f>
        <v>16716513.12</v>
      </c>
      <c r="C41" s="18">
        <f t="shared" si="32"/>
        <v>16344848.309999999</v>
      </c>
      <c r="D41" s="18">
        <f t="shared" si="32"/>
        <v>15707673.92</v>
      </c>
      <c r="E41" s="18">
        <f t="shared" si="32"/>
        <v>13728221.739999998</v>
      </c>
      <c r="F41" s="18">
        <f t="shared" si="32"/>
        <v>14271824.84</v>
      </c>
      <c r="G41" s="18">
        <f t="shared" si="32"/>
        <v>14465381.610000001</v>
      </c>
      <c r="H41" s="18">
        <f>SUM(H131+H221+H311)</f>
        <v>14645884.36</v>
      </c>
      <c r="I41" s="18">
        <f t="shared" si="32"/>
        <v>12704771.72</v>
      </c>
      <c r="J41" s="18">
        <f t="shared" si="32"/>
        <v>13861081.549999999</v>
      </c>
      <c r="K41" s="18">
        <f t="shared" si="32"/>
        <v>14033827.53</v>
      </c>
      <c r="L41" s="18">
        <f t="shared" si="32"/>
        <v>15218514.03</v>
      </c>
      <c r="M41" s="18">
        <f t="shared" si="32"/>
        <v>14324642.9</v>
      </c>
      <c r="N41" s="5">
        <f>SUM(B41:M41)</f>
        <v>176023185.63</v>
      </c>
    </row>
    <row r="42" spans="1:14" ht="15">
      <c r="A42" s="55" t="s">
        <v>8</v>
      </c>
      <c r="B42" s="5">
        <f aca="true" t="shared" si="33" ref="B42:N42">SUM(B41/B39/B89)</f>
        <v>179.6277011024908</v>
      </c>
      <c r="C42" s="5">
        <f t="shared" si="33"/>
        <v>174.35620743727597</v>
      </c>
      <c r="D42" s="5">
        <f t="shared" si="33"/>
        <v>173.43131191343713</v>
      </c>
      <c r="E42" s="5">
        <f t="shared" si="33"/>
        <v>145.33832050562688</v>
      </c>
      <c r="F42" s="5">
        <f t="shared" si="33"/>
        <v>157.47351693699656</v>
      </c>
      <c r="G42" s="5">
        <f t="shared" si="33"/>
        <v>154.3072795058884</v>
      </c>
      <c r="H42" s="5">
        <f>SUM(H41/H39/H89)</f>
        <v>158.06295652155143</v>
      </c>
      <c r="I42" s="5">
        <f t="shared" si="33"/>
        <v>149.99730484061394</v>
      </c>
      <c r="J42" s="5">
        <f t="shared" si="33"/>
        <v>155.25921449223836</v>
      </c>
      <c r="K42" s="5">
        <f>SUM(K41/K39/K89)</f>
        <v>154.3875415841584</v>
      </c>
      <c r="L42" s="5">
        <f>SUM(L41/L39/L89)</f>
        <v>165.48968339667573</v>
      </c>
      <c r="M42" s="5">
        <f>SUM(M41/M39/M89)</f>
        <v>154.62775064641647</v>
      </c>
      <c r="N42" s="5">
        <f t="shared" si="33"/>
        <v>160.26109067122584</v>
      </c>
    </row>
    <row r="43" spans="1:14" ht="15">
      <c r="A43" s="55" t="s">
        <v>9</v>
      </c>
      <c r="B43" s="11">
        <f aca="true" t="shared" si="34" ref="B43:N43">SUM(B41/B40)</f>
        <v>0.049233588763366753</v>
      </c>
      <c r="C43" s="11">
        <f t="shared" si="34"/>
        <v>0.047056900162696313</v>
      </c>
      <c r="D43" s="11">
        <f t="shared" si="34"/>
        <v>0.047820628903156734</v>
      </c>
      <c r="E43" s="11">
        <f t="shared" si="34"/>
        <v>0.04557464343222912</v>
      </c>
      <c r="F43" s="11">
        <f t="shared" si="34"/>
        <v>0.04758018498077423</v>
      </c>
      <c r="G43" s="11">
        <f t="shared" si="34"/>
        <v>0.047817000166761735</v>
      </c>
      <c r="H43" s="11">
        <f>SUM(H41/H40)</f>
        <v>0.04696911842636209</v>
      </c>
      <c r="I43" s="11">
        <f t="shared" si="34"/>
        <v>0.04793428551897593</v>
      </c>
      <c r="J43" s="11">
        <f t="shared" si="34"/>
        <v>0.04628250574659073</v>
      </c>
      <c r="K43" s="11">
        <f t="shared" si="34"/>
        <v>0.04787882266542005</v>
      </c>
      <c r="L43" s="11">
        <f t="shared" si="34"/>
        <v>0.04749555890226509</v>
      </c>
      <c r="M43" s="11">
        <f t="shared" si="34"/>
        <v>0.04704077095690235</v>
      </c>
      <c r="N43" s="11">
        <f t="shared" si="34"/>
        <v>0.04740163293743879</v>
      </c>
    </row>
    <row r="44" spans="1:14" ht="15">
      <c r="A44" s="56"/>
      <c r="B44" s="1"/>
      <c r="C44" s="1"/>
      <c r="D44" s="1"/>
      <c r="E44" s="6"/>
      <c r="F44" s="6"/>
      <c r="G44" s="6"/>
      <c r="H44" s="6"/>
      <c r="I44" s="6"/>
      <c r="J44" s="6"/>
      <c r="K44" s="6"/>
      <c r="L44" s="6"/>
      <c r="M44" s="6"/>
      <c r="N44" s="1"/>
    </row>
    <row r="45" spans="1:14" ht="15">
      <c r="A45" s="57" t="s">
        <v>44</v>
      </c>
      <c r="B45" s="17">
        <f aca="true" t="shared" si="35" ref="B45:E47">SUM(B135+B225+B315)</f>
        <v>61</v>
      </c>
      <c r="C45" s="17">
        <f t="shared" si="35"/>
        <v>49</v>
      </c>
      <c r="D45" s="17">
        <f t="shared" si="35"/>
        <v>48</v>
      </c>
      <c r="E45" s="17">
        <f t="shared" si="35"/>
        <v>43</v>
      </c>
      <c r="F45" s="17">
        <f aca="true" t="shared" si="36" ref="F45:N45">SUM(F135+F225+F315)</f>
        <v>45</v>
      </c>
      <c r="G45" s="17">
        <f t="shared" si="36"/>
        <v>40</v>
      </c>
      <c r="H45" s="17">
        <f t="shared" si="36"/>
        <v>39</v>
      </c>
      <c r="I45" s="17">
        <f t="shared" si="36"/>
        <v>37</v>
      </c>
      <c r="J45" s="17">
        <f t="shared" si="36"/>
        <v>45</v>
      </c>
      <c r="K45" s="17">
        <f t="shared" si="36"/>
        <v>45</v>
      </c>
      <c r="L45" s="17">
        <f t="shared" si="36"/>
        <v>40</v>
      </c>
      <c r="M45" s="17">
        <f t="shared" si="36"/>
        <v>40</v>
      </c>
      <c r="N45" s="17">
        <f t="shared" si="36"/>
        <v>532</v>
      </c>
    </row>
    <row r="46" spans="1:14" ht="15">
      <c r="A46" s="55" t="s">
        <v>7</v>
      </c>
      <c r="B46" s="18">
        <f t="shared" si="35"/>
        <v>4881478</v>
      </c>
      <c r="C46" s="18">
        <f t="shared" si="35"/>
        <v>5201428</v>
      </c>
      <c r="D46" s="18">
        <f t="shared" si="35"/>
        <v>4995392</v>
      </c>
      <c r="E46" s="18">
        <f t="shared" si="35"/>
        <v>4277434</v>
      </c>
      <c r="F46" s="18">
        <f aca="true" t="shared" si="37" ref="F46:N46">SUM(F136+F226+F316)</f>
        <v>4471681</v>
      </c>
      <c r="G46" s="18">
        <f t="shared" si="37"/>
        <v>3936692</v>
      </c>
      <c r="H46" s="18">
        <f>SUM(H136+H226+H316)</f>
        <v>3938200</v>
      </c>
      <c r="I46" s="18">
        <f t="shared" si="37"/>
        <v>3408734</v>
      </c>
      <c r="J46" s="18">
        <f t="shared" si="37"/>
        <v>3913962</v>
      </c>
      <c r="K46" s="18">
        <f t="shared" si="37"/>
        <v>5750172</v>
      </c>
      <c r="L46" s="18">
        <f t="shared" si="37"/>
        <v>6265294</v>
      </c>
      <c r="M46" s="18">
        <f t="shared" si="37"/>
        <v>5031144</v>
      </c>
      <c r="N46" s="18">
        <f t="shared" si="37"/>
        <v>56071611</v>
      </c>
    </row>
    <row r="47" spans="1:14" ht="15">
      <c r="A47" s="55" t="s">
        <v>0</v>
      </c>
      <c r="B47" s="18">
        <f t="shared" si="35"/>
        <v>285698.5</v>
      </c>
      <c r="C47" s="18">
        <f t="shared" si="35"/>
        <v>187638</v>
      </c>
      <c r="D47" s="18">
        <f t="shared" si="35"/>
        <v>273150</v>
      </c>
      <c r="E47" s="18">
        <f t="shared" si="35"/>
        <v>159255</v>
      </c>
      <c r="F47" s="18">
        <f aca="true" t="shared" si="38" ref="F47:N47">SUM(F137+F227+F317)</f>
        <v>127443</v>
      </c>
      <c r="G47" s="18">
        <f t="shared" si="38"/>
        <v>212989.06</v>
      </c>
      <c r="H47" s="18">
        <f>SUM(H137+H227+H317)</f>
        <v>205600.83000000002</v>
      </c>
      <c r="I47" s="18">
        <f t="shared" si="38"/>
        <v>183858</v>
      </c>
      <c r="J47" s="18">
        <f t="shared" si="38"/>
        <v>131682</v>
      </c>
      <c r="K47" s="18">
        <f t="shared" si="38"/>
        <v>395523.47</v>
      </c>
      <c r="L47" s="18">
        <f t="shared" si="38"/>
        <v>309120.64</v>
      </c>
      <c r="M47" s="18">
        <f t="shared" si="38"/>
        <v>354368</v>
      </c>
      <c r="N47" s="18">
        <f t="shared" si="38"/>
        <v>2826326.5</v>
      </c>
    </row>
    <row r="48" spans="1:14" ht="15">
      <c r="A48" s="55" t="s">
        <v>8</v>
      </c>
      <c r="B48" s="5">
        <f>SUM(B47/B45/B89)</f>
        <v>151.0832892649392</v>
      </c>
      <c r="C48" s="5">
        <f>SUM(C47/C45/C89)</f>
        <v>123.52732060566163</v>
      </c>
      <c r="D48" s="5">
        <f>SUM(D47/D45/D89)</f>
        <v>189.6875</v>
      </c>
      <c r="E48" s="5">
        <f>SUM(E47/E45/E89)</f>
        <v>119.47111777944485</v>
      </c>
      <c r="F48" s="5">
        <f aca="true" t="shared" si="39" ref="F48:N48">SUM(F47/F45/F89)</f>
        <v>94.40222222222222</v>
      </c>
      <c r="G48" s="5">
        <f t="shared" si="39"/>
        <v>171.76537096774192</v>
      </c>
      <c r="H48" s="5">
        <f>SUM(H47/H45/H89)</f>
        <v>173.7006969965784</v>
      </c>
      <c r="I48" s="5">
        <f t="shared" si="39"/>
        <v>177.46911196911196</v>
      </c>
      <c r="J48" s="5">
        <f t="shared" si="39"/>
        <v>98.627120548253</v>
      </c>
      <c r="K48" s="5">
        <f t="shared" si="39"/>
        <v>292.98034814814815</v>
      </c>
      <c r="L48" s="5">
        <f t="shared" si="39"/>
        <v>255.05003300330034</v>
      </c>
      <c r="M48" s="5">
        <f t="shared" si="39"/>
        <v>296.455719844358</v>
      </c>
      <c r="N48" s="5">
        <f t="shared" si="39"/>
        <v>176.01068647273667</v>
      </c>
    </row>
    <row r="49" spans="1:14" ht="15" customHeight="1">
      <c r="A49" s="55" t="s">
        <v>9</v>
      </c>
      <c r="B49" s="11">
        <f>SUM(B47/B46)</f>
        <v>0.05852704857012569</v>
      </c>
      <c r="C49" s="11">
        <f>SUM(C47/C46)</f>
        <v>0.036074324204814524</v>
      </c>
      <c r="D49" s="11">
        <f>SUM(D47/D46)</f>
        <v>0.054680393450604076</v>
      </c>
      <c r="E49" s="11">
        <f>SUM(E47/E46)</f>
        <v>0.037231433611833634</v>
      </c>
      <c r="F49" s="11">
        <f aca="true" t="shared" si="40" ref="F49:N49">SUM(F47/F46)</f>
        <v>0.028500020462103624</v>
      </c>
      <c r="G49" s="11">
        <f t="shared" si="40"/>
        <v>0.05410356207699256</v>
      </c>
      <c r="H49" s="11">
        <f>SUM(H47/H46)</f>
        <v>0.05220680260017267</v>
      </c>
      <c r="I49" s="11">
        <f t="shared" si="40"/>
        <v>0.053937326878542004</v>
      </c>
      <c r="J49" s="11">
        <f t="shared" si="40"/>
        <v>0.03364416925866935</v>
      </c>
      <c r="K49" s="11">
        <f t="shared" si="40"/>
        <v>0.06878463287706872</v>
      </c>
      <c r="L49" s="11">
        <f t="shared" si="40"/>
        <v>0.0493385689482409</v>
      </c>
      <c r="M49" s="11">
        <f t="shared" si="40"/>
        <v>0.07043487524904872</v>
      </c>
      <c r="N49" s="11">
        <f t="shared" si="40"/>
        <v>0.05040565893496443</v>
      </c>
    </row>
    <row r="50" spans="1:14" ht="15">
      <c r="A50" s="56"/>
      <c r="B50" s="1"/>
      <c r="C50" s="1"/>
      <c r="D50" s="1"/>
      <c r="E50" s="6"/>
      <c r="F50" s="6"/>
      <c r="G50" s="6"/>
      <c r="H50" s="6"/>
      <c r="I50" s="6"/>
      <c r="J50" s="6"/>
      <c r="K50" s="6"/>
      <c r="L50" s="6"/>
      <c r="M50" s="6"/>
      <c r="N50" s="1"/>
    </row>
    <row r="51" spans="1:14" ht="15">
      <c r="A51" s="57" t="s">
        <v>15</v>
      </c>
      <c r="B51" s="17">
        <f aca="true" t="shared" si="41" ref="B51:M51">SUM(B141+B231+B321)</f>
        <v>347</v>
      </c>
      <c r="C51" s="17">
        <f t="shared" si="41"/>
        <v>346</v>
      </c>
      <c r="D51" s="17">
        <f t="shared" si="41"/>
        <v>345</v>
      </c>
      <c r="E51" s="17">
        <f t="shared" si="41"/>
        <v>344</v>
      </c>
      <c r="F51" s="17">
        <f t="shared" si="41"/>
        <v>340</v>
      </c>
      <c r="G51" s="17">
        <f t="shared" si="41"/>
        <v>342</v>
      </c>
      <c r="H51" s="17">
        <f t="shared" si="41"/>
        <v>339</v>
      </c>
      <c r="I51" s="17">
        <f t="shared" si="41"/>
        <v>342</v>
      </c>
      <c r="J51" s="17">
        <f t="shared" si="41"/>
        <v>340</v>
      </c>
      <c r="K51" s="17">
        <f t="shared" si="41"/>
        <v>334</v>
      </c>
      <c r="L51" s="17">
        <f t="shared" si="41"/>
        <v>315</v>
      </c>
      <c r="M51" s="17">
        <f t="shared" si="41"/>
        <v>310</v>
      </c>
      <c r="N51" s="4">
        <f>SUM(B51:M51)</f>
        <v>4044</v>
      </c>
    </row>
    <row r="52" spans="1:14" ht="15">
      <c r="A52" s="55" t="s">
        <v>7</v>
      </c>
      <c r="B52" s="18">
        <f aca="true" t="shared" si="42" ref="B52:M52">SUM(B142+B232+B322)</f>
        <v>62582290</v>
      </c>
      <c r="C52" s="18">
        <f t="shared" si="42"/>
        <v>64558395</v>
      </c>
      <c r="D52" s="18">
        <f t="shared" si="42"/>
        <v>60938495</v>
      </c>
      <c r="E52" s="18">
        <f t="shared" si="42"/>
        <v>54034280</v>
      </c>
      <c r="F52" s="18">
        <f t="shared" si="42"/>
        <v>53306325</v>
      </c>
      <c r="G52" s="18">
        <f t="shared" si="42"/>
        <v>57054125</v>
      </c>
      <c r="H52" s="18">
        <f>SUM(H142+H232+H322)</f>
        <v>53776820</v>
      </c>
      <c r="I52" s="18">
        <f t="shared" si="42"/>
        <v>47158900</v>
      </c>
      <c r="J52" s="18">
        <f t="shared" si="42"/>
        <v>50367770</v>
      </c>
      <c r="K52" s="18">
        <f t="shared" si="42"/>
        <v>48554140</v>
      </c>
      <c r="L52" s="18">
        <f t="shared" si="42"/>
        <v>53923421</v>
      </c>
      <c r="M52" s="18">
        <f t="shared" si="42"/>
        <v>50934520</v>
      </c>
      <c r="N52" s="5">
        <f>SUM(B52:M52)</f>
        <v>657189481</v>
      </c>
    </row>
    <row r="53" spans="1:14" ht="15">
      <c r="A53" s="55" t="s">
        <v>0</v>
      </c>
      <c r="B53" s="18">
        <f aca="true" t="shared" si="43" ref="B53:M53">SUM(B143+B233+B323)</f>
        <v>1926506.55</v>
      </c>
      <c r="C53" s="18">
        <f t="shared" si="43"/>
        <v>2357988.25</v>
      </c>
      <c r="D53" s="18">
        <f t="shared" si="43"/>
        <v>2402796.59</v>
      </c>
      <c r="E53" s="18">
        <f t="shared" si="43"/>
        <v>2054962.3199999998</v>
      </c>
      <c r="F53" s="18">
        <f t="shared" si="43"/>
        <v>2365896.88</v>
      </c>
      <c r="G53" s="18">
        <f t="shared" si="43"/>
        <v>1810125.59</v>
      </c>
      <c r="H53" s="18">
        <f>SUM(H143+H233+H323)</f>
        <v>2363043.77</v>
      </c>
      <c r="I53" s="18">
        <f t="shared" si="43"/>
        <v>1701064.28</v>
      </c>
      <c r="J53" s="18">
        <f t="shared" si="43"/>
        <v>1884737.74</v>
      </c>
      <c r="K53" s="18">
        <f t="shared" si="43"/>
        <v>2113237.1399999997</v>
      </c>
      <c r="L53" s="18">
        <f t="shared" si="43"/>
        <v>1902348.9299999997</v>
      </c>
      <c r="M53" s="18">
        <f t="shared" si="43"/>
        <v>1691000.8</v>
      </c>
      <c r="N53" s="5">
        <f>SUM(B53:M53)</f>
        <v>24573708.84</v>
      </c>
    </row>
    <row r="54" spans="1:14" ht="15">
      <c r="A54" s="55" t="s">
        <v>8</v>
      </c>
      <c r="B54" s="5">
        <f aca="true" t="shared" si="44" ref="B54:J54">SUM(B53/B51/B89)</f>
        <v>179.09329273961143</v>
      </c>
      <c r="C54" s="5">
        <f t="shared" si="44"/>
        <v>219.8385465224688</v>
      </c>
      <c r="D54" s="5">
        <f t="shared" si="44"/>
        <v>232.15425990338161</v>
      </c>
      <c r="E54" s="5">
        <f t="shared" si="44"/>
        <v>192.70089272318077</v>
      </c>
      <c r="F54" s="5">
        <f t="shared" si="44"/>
        <v>231.9506745098039</v>
      </c>
      <c r="G54" s="5">
        <f t="shared" si="44"/>
        <v>170.73435106583665</v>
      </c>
      <c r="H54" s="5">
        <f>SUM(H53/H51/H89)</f>
        <v>229.674813508089</v>
      </c>
      <c r="I54" s="5">
        <f t="shared" si="44"/>
        <v>177.63829156223892</v>
      </c>
      <c r="J54" s="5">
        <f t="shared" si="44"/>
        <v>186.83337695037568</v>
      </c>
      <c r="K54" s="5">
        <f>SUM(K53/K51/K89)</f>
        <v>210.90191017964068</v>
      </c>
      <c r="L54" s="5">
        <f>SUM(L53/L51/L89)</f>
        <v>199.31362879145053</v>
      </c>
      <c r="M54" s="5">
        <f>SUM(M53/M51/M89)</f>
        <v>182.535545123635</v>
      </c>
      <c r="N54" s="5">
        <f>SUM(N53/N51/N89)</f>
        <v>201.32045342356508</v>
      </c>
    </row>
    <row r="55" spans="1:14" ht="15" customHeight="1">
      <c r="A55" s="55" t="s">
        <v>9</v>
      </c>
      <c r="B55" s="11">
        <f aca="true" t="shared" si="45" ref="B55:N55">SUM(B53/B52)</f>
        <v>0.03078357391524024</v>
      </c>
      <c r="C55" s="11">
        <f t="shared" si="45"/>
        <v>0.03652488959801432</v>
      </c>
      <c r="D55" s="11">
        <f t="shared" si="45"/>
        <v>0.03942986432467687</v>
      </c>
      <c r="E55" s="11">
        <f t="shared" si="45"/>
        <v>0.038030715316277</v>
      </c>
      <c r="F55" s="11">
        <f t="shared" si="45"/>
        <v>0.04438304235004007</v>
      </c>
      <c r="G55" s="11">
        <f t="shared" si="45"/>
        <v>0.03172646307344123</v>
      </c>
      <c r="H55" s="11">
        <f>SUM(H53/H52)</f>
        <v>0.04394167914726085</v>
      </c>
      <c r="I55" s="11">
        <f t="shared" si="45"/>
        <v>0.036070906658128156</v>
      </c>
      <c r="J55" s="11">
        <f t="shared" si="45"/>
        <v>0.03741951926797633</v>
      </c>
      <c r="K55" s="11">
        <f t="shared" si="45"/>
        <v>0.04352331521060819</v>
      </c>
      <c r="L55" s="11">
        <f t="shared" si="45"/>
        <v>0.035278713678050945</v>
      </c>
      <c r="M55" s="11">
        <f t="shared" si="45"/>
        <v>0.03319950399061383</v>
      </c>
      <c r="N55" s="11">
        <f t="shared" si="45"/>
        <v>0.03739212137511373</v>
      </c>
    </row>
    <row r="56" spans="1:14" ht="15" customHeight="1">
      <c r="A56" s="5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"/>
    </row>
    <row r="57" spans="1:14" ht="15" customHeight="1">
      <c r="A57" s="57" t="s">
        <v>16</v>
      </c>
      <c r="B57" s="12">
        <f aca="true" t="shared" si="46" ref="B57:M57">SUM(B61+B67)</f>
        <v>155</v>
      </c>
      <c r="C57" s="12">
        <f t="shared" si="46"/>
        <v>156</v>
      </c>
      <c r="D57" s="12">
        <f t="shared" si="46"/>
        <v>156</v>
      </c>
      <c r="E57" s="12">
        <f t="shared" si="46"/>
        <v>156</v>
      </c>
      <c r="F57" s="12">
        <f t="shared" si="46"/>
        <v>153</v>
      </c>
      <c r="G57" s="12">
        <f t="shared" si="46"/>
        <v>156</v>
      </c>
      <c r="H57" s="12">
        <f>SUM(H61+H67)</f>
        <v>153</v>
      </c>
      <c r="I57" s="12">
        <f t="shared" si="46"/>
        <v>152</v>
      </c>
      <c r="J57" s="12">
        <f t="shared" si="46"/>
        <v>153</v>
      </c>
      <c r="K57" s="12">
        <f t="shared" si="46"/>
        <v>152</v>
      </c>
      <c r="L57" s="12">
        <f t="shared" si="46"/>
        <v>145</v>
      </c>
      <c r="M57" s="12">
        <f t="shared" si="46"/>
        <v>149</v>
      </c>
      <c r="N57" s="4">
        <f>SUM(B57:M57)</f>
        <v>1836</v>
      </c>
    </row>
    <row r="58" spans="1:14" ht="15" customHeight="1">
      <c r="A58" s="55" t="s">
        <v>0</v>
      </c>
      <c r="B58" s="13">
        <f aca="true" t="shared" si="47" ref="B58:M58">SUM(B63+B69)</f>
        <v>2140607.91</v>
      </c>
      <c r="C58" s="13">
        <f t="shared" si="47"/>
        <v>2140646.05</v>
      </c>
      <c r="D58" s="13">
        <f t="shared" si="47"/>
        <v>2098926.76</v>
      </c>
      <c r="E58" s="13">
        <f t="shared" si="47"/>
        <v>1970780.08</v>
      </c>
      <c r="F58" s="13">
        <f t="shared" si="47"/>
        <v>2084991.6100000003</v>
      </c>
      <c r="G58" s="13">
        <f t="shared" si="47"/>
        <v>2086198.7</v>
      </c>
      <c r="H58" s="13">
        <f>SUM(H63+H69)</f>
        <v>1958312.4100000001</v>
      </c>
      <c r="I58" s="13">
        <f t="shared" si="47"/>
        <v>1858336.78</v>
      </c>
      <c r="J58" s="13">
        <f t="shared" si="47"/>
        <v>1982370.52</v>
      </c>
      <c r="K58" s="13">
        <f t="shared" si="47"/>
        <v>1984778.27</v>
      </c>
      <c r="L58" s="13">
        <f t="shared" si="47"/>
        <v>2134855.9299999997</v>
      </c>
      <c r="M58" s="13">
        <f t="shared" si="47"/>
        <v>2015983.41</v>
      </c>
      <c r="N58" s="5">
        <f>SUM(B58:M58)</f>
        <v>24456788.43</v>
      </c>
    </row>
    <row r="59" spans="1:15" ht="15" customHeight="1">
      <c r="A59" s="55" t="s">
        <v>8</v>
      </c>
      <c r="B59" s="14">
        <f aca="true" t="shared" si="48" ref="B59:J59">SUM(B58/B57/B89)</f>
        <v>445.4959229968783</v>
      </c>
      <c r="C59" s="14">
        <f t="shared" si="48"/>
        <v>442.64806658395366</v>
      </c>
      <c r="D59" s="14">
        <f t="shared" si="48"/>
        <v>448.48862393162386</v>
      </c>
      <c r="E59" s="14">
        <f t="shared" si="48"/>
        <v>407.5227626137304</v>
      </c>
      <c r="F59" s="14">
        <f t="shared" si="48"/>
        <v>454.2465381263617</v>
      </c>
      <c r="G59" s="14">
        <f t="shared" si="48"/>
        <v>431.38930934656736</v>
      </c>
      <c r="H59" s="14">
        <f>SUM(H58/H57/H89)</f>
        <v>421.72743052190674</v>
      </c>
      <c r="I59" s="14">
        <f t="shared" si="48"/>
        <v>436.6392810150376</v>
      </c>
      <c r="J59" s="14">
        <f t="shared" si="48"/>
        <v>436.6926210097566</v>
      </c>
      <c r="K59" s="14">
        <f>SUM(K58/K57/K89)</f>
        <v>435.25839254385966</v>
      </c>
      <c r="L59" s="14">
        <f>SUM(L58/L57/L89)</f>
        <v>485.91235461477174</v>
      </c>
      <c r="M59" s="14">
        <f>SUM(M58/M57/M89)</f>
        <v>452.7578754863813</v>
      </c>
      <c r="N59" s="14">
        <f>SUM(N58/N57/N89)</f>
        <v>441.3215026660279</v>
      </c>
      <c r="O59" s="25"/>
    </row>
    <row r="60" spans="1:14" ht="15">
      <c r="A60" s="5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">
      <c r="A61" s="57" t="s">
        <v>17</v>
      </c>
      <c r="B61" s="17">
        <f aca="true" t="shared" si="49" ref="B61:M61">SUM(B151+B241+B331)</f>
        <v>84</v>
      </c>
      <c r="C61" s="17">
        <f t="shared" si="49"/>
        <v>87</v>
      </c>
      <c r="D61" s="17">
        <f t="shared" si="49"/>
        <v>87</v>
      </c>
      <c r="E61" s="17">
        <f t="shared" si="49"/>
        <v>87</v>
      </c>
      <c r="F61" s="17">
        <f t="shared" si="49"/>
        <v>84</v>
      </c>
      <c r="G61" s="17">
        <f t="shared" si="49"/>
        <v>86</v>
      </c>
      <c r="H61" s="17">
        <f t="shared" si="49"/>
        <v>85</v>
      </c>
      <c r="I61" s="17">
        <f t="shared" si="49"/>
        <v>85</v>
      </c>
      <c r="J61" s="17">
        <f t="shared" si="49"/>
        <v>81</v>
      </c>
      <c r="K61" s="17">
        <f t="shared" si="49"/>
        <v>80</v>
      </c>
      <c r="L61" s="17">
        <f t="shared" si="49"/>
        <v>79</v>
      </c>
      <c r="M61" s="17">
        <f t="shared" si="49"/>
        <v>85</v>
      </c>
      <c r="N61" s="4">
        <f>SUM(B61:M61)</f>
        <v>1010</v>
      </c>
    </row>
    <row r="62" spans="1:14" ht="15">
      <c r="A62" s="57" t="s">
        <v>18</v>
      </c>
      <c r="B62" s="18">
        <f aca="true" t="shared" si="50" ref="B62:M62">SUM(B152+B242+B332)</f>
        <v>5047826.75</v>
      </c>
      <c r="C62" s="18">
        <f t="shared" si="50"/>
        <v>5081677.9</v>
      </c>
      <c r="D62" s="18">
        <f t="shared" si="50"/>
        <v>4776143.45</v>
      </c>
      <c r="E62" s="18">
        <f t="shared" si="50"/>
        <v>4339975.57</v>
      </c>
      <c r="F62" s="18">
        <f t="shared" si="50"/>
        <v>4411868.93</v>
      </c>
      <c r="G62" s="18">
        <f t="shared" si="50"/>
        <v>4502353</v>
      </c>
      <c r="H62" s="18">
        <f>SUM(H152+H242+H332)</f>
        <v>4508024.109999999</v>
      </c>
      <c r="I62" s="18">
        <f t="shared" si="50"/>
        <v>4072744.13</v>
      </c>
      <c r="J62" s="18">
        <f t="shared" si="50"/>
        <v>4271005.12</v>
      </c>
      <c r="K62" s="18">
        <f t="shared" si="50"/>
        <v>4152800.37</v>
      </c>
      <c r="L62" s="18">
        <f t="shared" si="50"/>
        <v>4702528.7299999995</v>
      </c>
      <c r="M62" s="18">
        <f t="shared" si="50"/>
        <v>4564808.76</v>
      </c>
      <c r="N62" s="5">
        <f>SUM(B62:M62)</f>
        <v>54431756.81999999</v>
      </c>
    </row>
    <row r="63" spans="1:14" ht="15">
      <c r="A63" s="55" t="s">
        <v>0</v>
      </c>
      <c r="B63" s="18">
        <f aca="true" t="shared" si="51" ref="B63:M63">SUM(B153+B243+B333)</f>
        <v>902292</v>
      </c>
      <c r="C63" s="18">
        <f t="shared" si="51"/>
        <v>932761.15</v>
      </c>
      <c r="D63" s="18">
        <f t="shared" si="51"/>
        <v>917286.45</v>
      </c>
      <c r="E63" s="18">
        <f t="shared" si="51"/>
        <v>844721.0700000001</v>
      </c>
      <c r="F63" s="18">
        <f t="shared" si="51"/>
        <v>888223.68</v>
      </c>
      <c r="G63" s="18">
        <f t="shared" si="51"/>
        <v>920513</v>
      </c>
      <c r="H63" s="18">
        <f>SUM(H153+H243+H333)</f>
        <v>842248.61</v>
      </c>
      <c r="I63" s="18">
        <f t="shared" si="51"/>
        <v>829247.88</v>
      </c>
      <c r="J63" s="18">
        <f t="shared" si="51"/>
        <v>884082.37</v>
      </c>
      <c r="K63" s="18">
        <f t="shared" si="51"/>
        <v>873456.87</v>
      </c>
      <c r="L63" s="18">
        <f t="shared" si="51"/>
        <v>944783.3300000001</v>
      </c>
      <c r="M63" s="18">
        <f t="shared" si="51"/>
        <v>889724.01</v>
      </c>
      <c r="N63" s="5">
        <f>SUM(B63:M63)</f>
        <v>10669340.42</v>
      </c>
    </row>
    <row r="64" spans="1:21" ht="15.75">
      <c r="A64" s="55" t="s">
        <v>8</v>
      </c>
      <c r="B64" s="5">
        <f aca="true" t="shared" si="52" ref="B64:N64">SUM(B63/B61/B89)</f>
        <v>346.50230414746545</v>
      </c>
      <c r="C64" s="5">
        <f t="shared" si="52"/>
        <v>345.8513718946978</v>
      </c>
      <c r="D64" s="5">
        <f t="shared" si="52"/>
        <v>351.4507471264368</v>
      </c>
      <c r="E64" s="5">
        <f t="shared" si="52"/>
        <v>313.2076640711902</v>
      </c>
      <c r="F64" s="5">
        <f t="shared" si="52"/>
        <v>352.4697142857143</v>
      </c>
      <c r="G64" s="5">
        <f t="shared" si="52"/>
        <v>345.27869467366844</v>
      </c>
      <c r="H64" s="5">
        <f>SUM(H63/H61/H89)</f>
        <v>326.4845857156701</v>
      </c>
      <c r="I64" s="5">
        <f t="shared" si="52"/>
        <v>348.42347899159665</v>
      </c>
      <c r="J64" s="5">
        <f t="shared" si="52"/>
        <v>367.8664361474158</v>
      </c>
      <c r="K64" s="5">
        <f>SUM(K63/K61/K89)</f>
        <v>363.94036250000005</v>
      </c>
      <c r="L64" s="5">
        <f>SUM(L63/L61/L89)</f>
        <v>394.6957973012491</v>
      </c>
      <c r="M64" s="5">
        <f>SUM(M63/M61/M89)</f>
        <v>350.26900828564885</v>
      </c>
      <c r="N64" s="5">
        <f t="shared" si="52"/>
        <v>349.9810557111329</v>
      </c>
      <c r="R64" s="28"/>
      <c r="S64" s="28"/>
      <c r="T64" s="28"/>
      <c r="U64" s="28"/>
    </row>
    <row r="65" spans="1:14" ht="15">
      <c r="A65" s="55" t="s">
        <v>9</v>
      </c>
      <c r="B65" s="11">
        <f aca="true" t="shared" si="53" ref="B65:N65">SUM(B63/B62)</f>
        <v>0.17874860701191855</v>
      </c>
      <c r="C65" s="11">
        <f t="shared" si="53"/>
        <v>0.183553772662372</v>
      </c>
      <c r="D65" s="11">
        <f t="shared" si="53"/>
        <v>0.1920558834973853</v>
      </c>
      <c r="E65" s="11">
        <f t="shared" si="53"/>
        <v>0.19463728686380602</v>
      </c>
      <c r="F65" s="11">
        <f t="shared" si="53"/>
        <v>0.2013259446490402</v>
      </c>
      <c r="G65" s="11">
        <f t="shared" si="53"/>
        <v>0.20445153900638177</v>
      </c>
      <c r="H65" s="11">
        <f>SUM(H63/H62)</f>
        <v>0.1868332088401364</v>
      </c>
      <c r="I65" s="11">
        <f t="shared" si="53"/>
        <v>0.20360912778480883</v>
      </c>
      <c r="J65" s="11">
        <f t="shared" si="53"/>
        <v>0.20699632642912869</v>
      </c>
      <c r="K65" s="11">
        <f t="shared" si="53"/>
        <v>0.21032960705500997</v>
      </c>
      <c r="L65" s="11">
        <f t="shared" si="53"/>
        <v>0.2009096348466116</v>
      </c>
      <c r="M65" s="11">
        <f t="shared" si="53"/>
        <v>0.1949093722822246</v>
      </c>
      <c r="N65" s="11">
        <f t="shared" si="53"/>
        <v>0.19601315561579924</v>
      </c>
    </row>
    <row r="66" spans="1:14" ht="15">
      <c r="A66" s="56"/>
      <c r="B66" s="1"/>
      <c r="C66" s="1"/>
      <c r="D66" s="1"/>
      <c r="E66" s="6"/>
      <c r="F66" s="6"/>
      <c r="G66" s="6"/>
      <c r="H66" s="6"/>
      <c r="I66" s="6"/>
      <c r="J66" s="6"/>
      <c r="K66" s="6"/>
      <c r="L66" s="6"/>
      <c r="M66" s="6"/>
      <c r="N66" s="1"/>
    </row>
    <row r="67" spans="1:14" ht="15">
      <c r="A67" s="57" t="s">
        <v>19</v>
      </c>
      <c r="B67" s="17">
        <f aca="true" t="shared" si="54" ref="B67:M67">SUM(B157+B247+B337)</f>
        <v>71</v>
      </c>
      <c r="C67" s="17">
        <f t="shared" si="54"/>
        <v>69</v>
      </c>
      <c r="D67" s="17">
        <f t="shared" si="54"/>
        <v>69</v>
      </c>
      <c r="E67" s="17">
        <f t="shared" si="54"/>
        <v>69</v>
      </c>
      <c r="F67" s="17">
        <f t="shared" si="54"/>
        <v>69</v>
      </c>
      <c r="G67" s="17">
        <f t="shared" si="54"/>
        <v>70</v>
      </c>
      <c r="H67" s="17">
        <f t="shared" si="54"/>
        <v>68</v>
      </c>
      <c r="I67" s="17">
        <f t="shared" si="54"/>
        <v>67</v>
      </c>
      <c r="J67" s="17">
        <f t="shared" si="54"/>
        <v>72</v>
      </c>
      <c r="K67" s="17">
        <f t="shared" si="54"/>
        <v>72</v>
      </c>
      <c r="L67" s="17">
        <f t="shared" si="54"/>
        <v>66</v>
      </c>
      <c r="M67" s="17">
        <f t="shared" si="54"/>
        <v>64</v>
      </c>
      <c r="N67" s="4">
        <f>SUM(B67:M67)</f>
        <v>826</v>
      </c>
    </row>
    <row r="68" spans="1:14" ht="15">
      <c r="A68" s="57" t="s">
        <v>30</v>
      </c>
      <c r="B68" s="18">
        <f>SUM(B158+B248+B338)</f>
        <v>2749165.75</v>
      </c>
      <c r="C68" s="18">
        <f aca="true" t="shared" si="55" ref="C68:M68">SUM(C158+C248+C338)</f>
        <v>2717416.45</v>
      </c>
      <c r="D68" s="18">
        <f t="shared" si="55"/>
        <v>2435775.11</v>
      </c>
      <c r="E68" s="18">
        <f t="shared" si="55"/>
        <v>2349292.76</v>
      </c>
      <c r="F68" s="18">
        <f t="shared" si="55"/>
        <v>2389909.08</v>
      </c>
      <c r="G68" s="18">
        <f t="shared" si="55"/>
        <v>2437400.6</v>
      </c>
      <c r="H68" s="18">
        <f>SUM(H158+H248+H338)</f>
        <v>2463206.25</v>
      </c>
      <c r="I68" s="18">
        <f t="shared" si="55"/>
        <v>2202497.5</v>
      </c>
      <c r="J68" s="18">
        <f t="shared" si="55"/>
        <v>2339073.3</v>
      </c>
      <c r="K68" s="18">
        <f t="shared" si="55"/>
        <v>2305967.55</v>
      </c>
      <c r="L68" s="18">
        <f t="shared" si="55"/>
        <v>2561028.45</v>
      </c>
      <c r="M68" s="18">
        <f t="shared" si="55"/>
        <v>2445838.7</v>
      </c>
      <c r="N68" s="5">
        <f>SUM(B68:M68)</f>
        <v>29396571.5</v>
      </c>
    </row>
    <row r="69" spans="1:14" ht="15">
      <c r="A69" s="55" t="s">
        <v>0</v>
      </c>
      <c r="B69" s="18">
        <f aca="true" t="shared" si="56" ref="B69:M69">SUM(B159+B249+B339)</f>
        <v>1238315.91</v>
      </c>
      <c r="C69" s="18">
        <f t="shared" si="56"/>
        <v>1207884.9</v>
      </c>
      <c r="D69" s="18">
        <f t="shared" si="56"/>
        <v>1181640.31</v>
      </c>
      <c r="E69" s="18">
        <f t="shared" si="56"/>
        <v>1126059.01</v>
      </c>
      <c r="F69" s="18">
        <f t="shared" si="56"/>
        <v>1196767.9300000002</v>
      </c>
      <c r="G69" s="18">
        <f t="shared" si="56"/>
        <v>1165685.7</v>
      </c>
      <c r="H69" s="18">
        <f>SUM(H159+H249+H339)</f>
        <v>1116063.8</v>
      </c>
      <c r="I69" s="18">
        <f t="shared" si="56"/>
        <v>1029088.9</v>
      </c>
      <c r="J69" s="18">
        <f t="shared" si="56"/>
        <v>1098288.15</v>
      </c>
      <c r="K69" s="18">
        <f t="shared" si="56"/>
        <v>1111321.4</v>
      </c>
      <c r="L69" s="18">
        <f t="shared" si="56"/>
        <v>1190072.5999999999</v>
      </c>
      <c r="M69" s="18">
        <f t="shared" si="56"/>
        <v>1126259.4</v>
      </c>
      <c r="N69" s="5">
        <f>SUM(B69:M69)</f>
        <v>13787448.010000002</v>
      </c>
    </row>
    <row r="70" spans="1:17" ht="15.75">
      <c r="A70" s="55" t="s">
        <v>8</v>
      </c>
      <c r="B70" s="5">
        <f aca="true" t="shared" si="57" ref="B70:N70">B69/B67/B89</f>
        <v>562.6151340299864</v>
      </c>
      <c r="C70" s="5">
        <f t="shared" si="57"/>
        <v>564.6960729312763</v>
      </c>
      <c r="D70" s="5">
        <f t="shared" si="57"/>
        <v>570.8407294685991</v>
      </c>
      <c r="E70" s="5">
        <f t="shared" si="57"/>
        <v>526.4417999064983</v>
      </c>
      <c r="F70" s="5">
        <f t="shared" si="57"/>
        <v>578.1487584541063</v>
      </c>
      <c r="G70" s="5">
        <f t="shared" si="57"/>
        <v>537.1823502304147</v>
      </c>
      <c r="H70" s="5">
        <f>H69/H67/H89</f>
        <v>540.7809865297024</v>
      </c>
      <c r="I70" s="5">
        <f t="shared" si="57"/>
        <v>548.5548507462687</v>
      </c>
      <c r="J70" s="5">
        <f t="shared" si="57"/>
        <v>514.1220789798898</v>
      </c>
      <c r="K70" s="5">
        <f>K69/K67/K89</f>
        <v>514.5006481481481</v>
      </c>
      <c r="L70" s="5">
        <f>L69/L67/L89</f>
        <v>595.095809580958</v>
      </c>
      <c r="M70" s="5">
        <f>M69/M67/M89</f>
        <v>588.875902237354</v>
      </c>
      <c r="N70" s="5">
        <f t="shared" si="57"/>
        <v>553.0089741241925</v>
      </c>
      <c r="P70" s="28"/>
      <c r="Q70" s="28"/>
    </row>
    <row r="71" spans="1:15" ht="15">
      <c r="A71" s="55" t="s">
        <v>9</v>
      </c>
      <c r="B71" s="15">
        <f aca="true" t="shared" si="58" ref="B71:N71">B81</f>
        <v>0.15648274390149083</v>
      </c>
      <c r="C71" s="15">
        <f t="shared" si="58"/>
        <v>0.16916544021068247</v>
      </c>
      <c r="D71" s="22">
        <f t="shared" si="58"/>
        <v>0.18745279813619575</v>
      </c>
      <c r="E71" s="15">
        <f t="shared" si="58"/>
        <v>0.18446594540222397</v>
      </c>
      <c r="F71" s="15">
        <f t="shared" si="58"/>
        <v>0.18325282064705156</v>
      </c>
      <c r="G71" s="15">
        <f t="shared" si="58"/>
        <v>0.18272964649307133</v>
      </c>
      <c r="H71" s="15">
        <f>H81</f>
        <v>0.1604230258834395</v>
      </c>
      <c r="I71" s="15">
        <f t="shared" si="58"/>
        <v>0.17423288789204075</v>
      </c>
      <c r="J71" s="15">
        <f t="shared" si="58"/>
        <v>0.17276651826174066</v>
      </c>
      <c r="K71" s="15">
        <f t="shared" si="58"/>
        <v>0.16797625794864288</v>
      </c>
      <c r="L71" s="15">
        <f t="shared" si="58"/>
        <v>0.1648859855500629</v>
      </c>
      <c r="M71" s="15">
        <f t="shared" si="58"/>
        <v>0.1538006983044303</v>
      </c>
      <c r="N71" s="20">
        <f t="shared" si="58"/>
        <v>0.17117654349589714</v>
      </c>
      <c r="O71" s="25"/>
    </row>
    <row r="72" spans="1:14" ht="15">
      <c r="A72" s="56"/>
      <c r="B72" s="1"/>
      <c r="C72" s="1"/>
      <c r="D72" s="1"/>
      <c r="E72" s="6"/>
      <c r="F72" s="6"/>
      <c r="G72" s="6"/>
      <c r="H72" s="6"/>
      <c r="I72" s="6"/>
      <c r="J72" s="6"/>
      <c r="K72" s="6"/>
      <c r="L72" s="6"/>
      <c r="M72" s="6"/>
      <c r="N72" s="1"/>
    </row>
    <row r="73" spans="1:14" ht="15">
      <c r="A73" s="52" t="s">
        <v>41</v>
      </c>
      <c r="B73" s="35">
        <f aca="true" t="shared" si="59" ref="B73:M73">SUM(B163,B253,B343)</f>
        <v>42</v>
      </c>
      <c r="C73" s="35">
        <f t="shared" si="59"/>
        <v>41</v>
      </c>
      <c r="D73" s="35">
        <f t="shared" si="59"/>
        <v>41</v>
      </c>
      <c r="E73" s="35">
        <f t="shared" si="59"/>
        <v>41</v>
      </c>
      <c r="F73" s="35">
        <f t="shared" si="59"/>
        <v>41</v>
      </c>
      <c r="G73" s="35">
        <f t="shared" si="59"/>
        <v>41</v>
      </c>
      <c r="H73" s="36">
        <f>SUM(H163,H253,H343)</f>
        <v>40</v>
      </c>
      <c r="I73" s="36">
        <f t="shared" si="59"/>
        <v>40</v>
      </c>
      <c r="J73" s="36">
        <f t="shared" si="59"/>
        <v>41</v>
      </c>
      <c r="K73" s="36">
        <f t="shared" si="59"/>
        <v>41</v>
      </c>
      <c r="L73" s="36">
        <f t="shared" si="59"/>
        <v>35</v>
      </c>
      <c r="M73" s="36">
        <f t="shared" si="59"/>
        <v>38</v>
      </c>
      <c r="N73" s="37">
        <f>SUM(B73:M73)</f>
        <v>482</v>
      </c>
    </row>
    <row r="74" spans="1:58" s="29" customFormat="1" ht="15">
      <c r="A74" s="52" t="s">
        <v>0</v>
      </c>
      <c r="B74" s="38">
        <f aca="true" t="shared" si="60" ref="B74:M74">SUM(B164,B254,B344)</f>
        <v>808118.91</v>
      </c>
      <c r="C74" s="38">
        <f t="shared" si="60"/>
        <v>748191.95</v>
      </c>
      <c r="D74" s="38">
        <f t="shared" si="60"/>
        <v>725047.45</v>
      </c>
      <c r="E74" s="38">
        <f t="shared" si="60"/>
        <v>692694.5</v>
      </c>
      <c r="F74" s="38">
        <f t="shared" si="60"/>
        <v>758810.35</v>
      </c>
      <c r="G74" s="38">
        <f t="shared" si="60"/>
        <v>720300.35</v>
      </c>
      <c r="H74" s="38">
        <f>SUM(H164,H254,H344)</f>
        <v>720908.8</v>
      </c>
      <c r="I74" s="39">
        <f t="shared" si="60"/>
        <v>645341.4</v>
      </c>
      <c r="J74" s="39">
        <f t="shared" si="60"/>
        <v>694174.6</v>
      </c>
      <c r="K74" s="39">
        <f t="shared" si="60"/>
        <v>723973.6</v>
      </c>
      <c r="L74" s="39">
        <f t="shared" si="60"/>
        <v>767794.9</v>
      </c>
      <c r="M74" s="39">
        <f t="shared" si="60"/>
        <v>750087.7</v>
      </c>
      <c r="N74" s="40">
        <f>SUM(B74:M74)</f>
        <v>8755444.51</v>
      </c>
      <c r="O74"/>
      <c r="P74"/>
      <c r="Q74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</row>
    <row r="75" spans="1:14" ht="15">
      <c r="A75" s="52" t="s">
        <v>8</v>
      </c>
      <c r="B75" s="38">
        <f>(B74/B73)/B89</f>
        <v>620.6750460829494</v>
      </c>
      <c r="C75" s="38">
        <f aca="true" t="shared" si="61" ref="C75:N75">(C74/C73)/C89</f>
        <v>588.6640047206923</v>
      </c>
      <c r="D75" s="38">
        <f t="shared" si="61"/>
        <v>589.4694715447154</v>
      </c>
      <c r="E75" s="38">
        <f t="shared" si="61"/>
        <v>544.9996066089693</v>
      </c>
      <c r="F75" s="38">
        <f t="shared" si="61"/>
        <v>616.9189837398374</v>
      </c>
      <c r="G75" s="38">
        <f t="shared" si="61"/>
        <v>566.7193941778128</v>
      </c>
      <c r="H75" s="38">
        <f>(H74/H73)/H89</f>
        <v>593.8293245469522</v>
      </c>
      <c r="I75" s="38">
        <f t="shared" si="61"/>
        <v>576.1976785714286</v>
      </c>
      <c r="J75" s="38">
        <f t="shared" si="61"/>
        <v>570.6467072759706</v>
      </c>
      <c r="K75" s="38">
        <f t="shared" si="61"/>
        <v>588.5964227642276</v>
      </c>
      <c r="L75" s="38">
        <f t="shared" si="61"/>
        <v>723.9933050447902</v>
      </c>
      <c r="M75" s="38">
        <f t="shared" si="61"/>
        <v>660.5318677042801</v>
      </c>
      <c r="N75" s="38">
        <f t="shared" si="61"/>
        <v>601.8101389417918</v>
      </c>
    </row>
    <row r="76" spans="1:14" ht="15">
      <c r="A76" s="55"/>
      <c r="B76" s="20"/>
      <c r="C76" s="1"/>
      <c r="D76" s="1"/>
      <c r="E76" s="6"/>
      <c r="F76" s="6"/>
      <c r="G76" s="6"/>
      <c r="H76" s="6"/>
      <c r="I76" s="6"/>
      <c r="J76" s="6"/>
      <c r="K76" s="6"/>
      <c r="L76" s="6"/>
      <c r="M76" s="6"/>
      <c r="N76" s="1"/>
    </row>
    <row r="77" spans="1:14" ht="15">
      <c r="A77" s="55" t="s">
        <v>42</v>
      </c>
      <c r="B77" s="35">
        <f aca="true" t="shared" si="62" ref="B77:M77">SUM(B167,B257,B347)</f>
        <v>29</v>
      </c>
      <c r="C77" s="35">
        <f t="shared" si="62"/>
        <v>28</v>
      </c>
      <c r="D77" s="35">
        <f t="shared" si="62"/>
        <v>28</v>
      </c>
      <c r="E77" s="35">
        <f t="shared" si="62"/>
        <v>28</v>
      </c>
      <c r="F77" s="35">
        <f t="shared" si="62"/>
        <v>28</v>
      </c>
      <c r="G77" s="35">
        <f t="shared" si="62"/>
        <v>29</v>
      </c>
      <c r="H77" s="36">
        <f>SUM(H167,H257,H347)</f>
        <v>28</v>
      </c>
      <c r="I77" s="36">
        <f t="shared" si="62"/>
        <v>27</v>
      </c>
      <c r="J77" s="36">
        <f t="shared" si="62"/>
        <v>31</v>
      </c>
      <c r="K77" s="36">
        <f t="shared" si="62"/>
        <v>31</v>
      </c>
      <c r="L77" s="36">
        <f t="shared" si="62"/>
        <v>31</v>
      </c>
      <c r="M77" s="36">
        <f t="shared" si="62"/>
        <v>26</v>
      </c>
      <c r="N77" s="37">
        <f>SUM(B77:M77)</f>
        <v>344</v>
      </c>
    </row>
    <row r="78" spans="1:14" ht="15">
      <c r="A78" s="52" t="s">
        <v>43</v>
      </c>
      <c r="B78" s="38">
        <f aca="true" t="shared" si="63" ref="B78:M78">SUM(B168,B258,B348)</f>
        <v>2749165.75</v>
      </c>
      <c r="C78" s="38">
        <f t="shared" si="63"/>
        <v>2717416.45</v>
      </c>
      <c r="D78" s="38">
        <f t="shared" si="63"/>
        <v>2435775.11</v>
      </c>
      <c r="E78" s="38">
        <f t="shared" si="63"/>
        <v>2349292.76</v>
      </c>
      <c r="F78" s="38">
        <f t="shared" si="63"/>
        <v>2389909.08</v>
      </c>
      <c r="G78" s="38">
        <f t="shared" si="63"/>
        <v>2437400.6</v>
      </c>
      <c r="H78" s="39">
        <f>SUM(H168,H258,H348)</f>
        <v>2463206.25</v>
      </c>
      <c r="I78" s="39">
        <f t="shared" si="63"/>
        <v>2202497.5</v>
      </c>
      <c r="J78" s="39">
        <f t="shared" si="63"/>
        <v>2339073.3</v>
      </c>
      <c r="K78" s="39">
        <f t="shared" si="63"/>
        <v>2305967.55</v>
      </c>
      <c r="L78" s="39">
        <f t="shared" si="63"/>
        <v>2561028.45</v>
      </c>
      <c r="M78" s="39">
        <f t="shared" si="63"/>
        <v>2445838.7</v>
      </c>
      <c r="N78" s="40">
        <f>SUM(B78:M78)</f>
        <v>29396571.5</v>
      </c>
    </row>
    <row r="79" spans="1:15" ht="15">
      <c r="A79" s="52" t="s">
        <v>0</v>
      </c>
      <c r="B79" s="38">
        <f aca="true" t="shared" si="64" ref="B79:M79">SUM(B169,B259,B349)</f>
        <v>430197</v>
      </c>
      <c r="C79" s="38">
        <f t="shared" si="64"/>
        <v>459692.95</v>
      </c>
      <c r="D79" s="38">
        <f t="shared" si="64"/>
        <v>456592.86</v>
      </c>
      <c r="E79" s="38">
        <f t="shared" si="64"/>
        <v>433364.51</v>
      </c>
      <c r="F79" s="38">
        <f t="shared" si="64"/>
        <v>437957.58</v>
      </c>
      <c r="G79" s="38">
        <f t="shared" si="64"/>
        <v>445385.35</v>
      </c>
      <c r="H79" s="39">
        <f>SUM(H169,H259,H349)</f>
        <v>395155</v>
      </c>
      <c r="I79" s="39">
        <f t="shared" si="64"/>
        <v>383747.5</v>
      </c>
      <c r="J79" s="39">
        <f t="shared" si="64"/>
        <v>404113.55</v>
      </c>
      <c r="K79" s="39">
        <f t="shared" si="64"/>
        <v>387347.8</v>
      </c>
      <c r="L79" s="39">
        <f t="shared" si="64"/>
        <v>422277.7</v>
      </c>
      <c r="M79" s="39">
        <f t="shared" si="64"/>
        <v>376171.7</v>
      </c>
      <c r="N79" s="40">
        <f>SUM(B79:M79)</f>
        <v>5032003.5</v>
      </c>
      <c r="O79" s="25"/>
    </row>
    <row r="80" spans="1:17" ht="15">
      <c r="A80" s="55" t="s">
        <v>8</v>
      </c>
      <c r="B80" s="18">
        <f>(B79/B77)/B89</f>
        <v>478.52836484983317</v>
      </c>
      <c r="C80" s="18">
        <f aca="true" t="shared" si="65" ref="C80:N80">(C79/C77)/C89</f>
        <v>529.6001728110599</v>
      </c>
      <c r="D80" s="18">
        <f t="shared" si="65"/>
        <v>543.5629285714285</v>
      </c>
      <c r="E80" s="18">
        <f t="shared" si="65"/>
        <v>499.26786866359447</v>
      </c>
      <c r="F80" s="18">
        <f t="shared" si="65"/>
        <v>521.3780714285715</v>
      </c>
      <c r="G80" s="18">
        <f t="shared" si="65"/>
        <v>495.4230812013348</v>
      </c>
      <c r="H80" s="18">
        <f>(H79/H77)/H89</f>
        <v>464.99764650505995</v>
      </c>
      <c r="I80" s="18">
        <f t="shared" si="65"/>
        <v>507.6025132275132</v>
      </c>
      <c r="J80" s="18">
        <f t="shared" si="65"/>
        <v>439.36369962055727</v>
      </c>
      <c r="K80" s="18">
        <f t="shared" si="65"/>
        <v>416.50301075268817</v>
      </c>
      <c r="L80" s="18">
        <f t="shared" si="65"/>
        <v>449.566379218567</v>
      </c>
      <c r="M80" s="18">
        <f t="shared" si="65"/>
        <v>484.1479527087698</v>
      </c>
      <c r="N80" s="18">
        <f t="shared" si="65"/>
        <v>484.6305978390678</v>
      </c>
      <c r="O80" s="32"/>
      <c r="P80" s="32"/>
      <c r="Q80" s="32"/>
    </row>
    <row r="81" spans="1:14" ht="15">
      <c r="A81" s="55" t="s">
        <v>9</v>
      </c>
      <c r="B81" s="20">
        <f>B79/B78</f>
        <v>0.15648274390149083</v>
      </c>
      <c r="C81" s="20">
        <f aca="true" t="shared" si="66" ref="C81:M81">C79/C78</f>
        <v>0.16916544021068247</v>
      </c>
      <c r="D81" s="20">
        <f t="shared" si="66"/>
        <v>0.18745279813619575</v>
      </c>
      <c r="E81" s="20">
        <f t="shared" si="66"/>
        <v>0.18446594540222397</v>
      </c>
      <c r="F81" s="20">
        <f t="shared" si="66"/>
        <v>0.18325282064705156</v>
      </c>
      <c r="G81" s="20">
        <f t="shared" si="66"/>
        <v>0.18272964649307133</v>
      </c>
      <c r="H81" s="20">
        <f>H79/H78</f>
        <v>0.1604230258834395</v>
      </c>
      <c r="I81" s="20">
        <f t="shared" si="66"/>
        <v>0.17423288789204075</v>
      </c>
      <c r="J81" s="20">
        <f t="shared" si="66"/>
        <v>0.17276651826174066</v>
      </c>
      <c r="K81" s="20">
        <f t="shared" si="66"/>
        <v>0.16797625794864288</v>
      </c>
      <c r="L81" s="20">
        <f t="shared" si="66"/>
        <v>0.1648859855500629</v>
      </c>
      <c r="M81" s="20">
        <f t="shared" si="66"/>
        <v>0.1538006983044303</v>
      </c>
      <c r="N81" s="20">
        <f>N$79/N$78</f>
        <v>0.17117654349589714</v>
      </c>
    </row>
    <row r="82" spans="1:14" ht="15">
      <c r="A82" s="56"/>
      <c r="B82" s="1"/>
      <c r="C82" s="1"/>
      <c r="D82" s="1"/>
      <c r="E82" s="6"/>
      <c r="F82" s="6"/>
      <c r="G82" s="6"/>
      <c r="H82" s="6"/>
      <c r="I82" s="6"/>
      <c r="J82" s="6"/>
      <c r="K82" s="6"/>
      <c r="L82" s="6"/>
      <c r="M82" s="6"/>
      <c r="N82" s="1"/>
    </row>
    <row r="83" spans="1:14" ht="15">
      <c r="A83" s="56" t="s">
        <v>20</v>
      </c>
      <c r="B83" s="12">
        <f aca="true" t="shared" si="67" ref="B83:M83">SUM(B3+B57)</f>
        <v>15439</v>
      </c>
      <c r="C83" s="12">
        <f t="shared" si="67"/>
        <v>15460</v>
      </c>
      <c r="D83" s="12">
        <f t="shared" si="67"/>
        <v>15430</v>
      </c>
      <c r="E83" s="12">
        <f t="shared" si="67"/>
        <v>15441</v>
      </c>
      <c r="F83" s="12">
        <f t="shared" si="67"/>
        <v>15300</v>
      </c>
      <c r="G83" s="12">
        <f t="shared" si="67"/>
        <v>15281</v>
      </c>
      <c r="H83" s="12">
        <f>SUM(H3+H57)</f>
        <v>15303</v>
      </c>
      <c r="I83" s="12">
        <f t="shared" si="67"/>
        <v>15442</v>
      </c>
      <c r="J83" s="12">
        <f t="shared" si="67"/>
        <v>15422</v>
      </c>
      <c r="K83" s="12">
        <f t="shared" si="67"/>
        <v>15446</v>
      </c>
      <c r="L83" s="12">
        <f t="shared" si="67"/>
        <v>15300</v>
      </c>
      <c r="M83" s="12">
        <f t="shared" si="67"/>
        <v>15442</v>
      </c>
      <c r="N83" s="4">
        <f>SUM(B83:M83)</f>
        <v>184706</v>
      </c>
    </row>
    <row r="84" spans="1:14" ht="15">
      <c r="A84" s="57" t="s">
        <v>21</v>
      </c>
      <c r="B84" s="18">
        <f aca="true" t="shared" si="68" ref="B84:M84">SUM(B174+B264+B354)</f>
        <v>64664967.70999999</v>
      </c>
      <c r="C84" s="18">
        <f t="shared" si="68"/>
        <v>64663994.31</v>
      </c>
      <c r="D84" s="18">
        <f t="shared" si="68"/>
        <v>62575193.250000015</v>
      </c>
      <c r="E84" s="18">
        <f t="shared" si="68"/>
        <v>55507203.70999999</v>
      </c>
      <c r="F84" s="18">
        <f t="shared" si="68"/>
        <v>56580783.05</v>
      </c>
      <c r="G84" s="18">
        <f t="shared" si="68"/>
        <v>56910960.99000001</v>
      </c>
      <c r="H84" s="18">
        <f>SUM(H174+H264+H354)</f>
        <v>59810590.85</v>
      </c>
      <c r="I84" s="18">
        <f t="shared" si="68"/>
        <v>51575372.720000006</v>
      </c>
      <c r="J84" s="18">
        <f t="shared" si="68"/>
        <v>57013141.79</v>
      </c>
      <c r="K84" s="18">
        <f t="shared" si="68"/>
        <v>57058693.17</v>
      </c>
      <c r="L84" s="18">
        <f t="shared" si="68"/>
        <v>62179509.45999999</v>
      </c>
      <c r="M84" s="18">
        <f t="shared" si="68"/>
        <v>58689493.2</v>
      </c>
      <c r="N84" s="5">
        <f>SUM(B84:M84)</f>
        <v>707229904.2100002</v>
      </c>
    </row>
    <row r="85" spans="1:21" ht="15">
      <c r="A85" s="57" t="s">
        <v>8</v>
      </c>
      <c r="B85" s="5">
        <f aca="true" t="shared" si="69" ref="B85:J85">SUM(B84/B83/B89)</f>
        <v>135.11022089012116</v>
      </c>
      <c r="C85" s="5">
        <f t="shared" si="69"/>
        <v>134.9246636689897</v>
      </c>
      <c r="D85" s="5">
        <f t="shared" si="69"/>
        <v>135.18080200907326</v>
      </c>
      <c r="E85" s="5">
        <f t="shared" si="69"/>
        <v>115.96107495544955</v>
      </c>
      <c r="F85" s="5">
        <f t="shared" si="69"/>
        <v>123.26967984749454</v>
      </c>
      <c r="G85" s="5">
        <f t="shared" si="69"/>
        <v>120.13856758656651</v>
      </c>
      <c r="H85" s="5">
        <f>SUM(H84/H83/H89)</f>
        <v>128.77833894808666</v>
      </c>
      <c r="I85" s="5">
        <f t="shared" si="69"/>
        <v>119.28361592687847</v>
      </c>
      <c r="J85" s="5">
        <f t="shared" si="69"/>
        <v>124.59962319706018</v>
      </c>
      <c r="K85" s="5">
        <f>SUM(K84/K83/K89)</f>
        <v>123.1358564676939</v>
      </c>
      <c r="L85" s="5">
        <f>SUM(L84/L83/L89)</f>
        <v>134.12608007075215</v>
      </c>
      <c r="M85" s="5">
        <f>SUM(M84/M83/M89)</f>
        <v>127.18097177993012</v>
      </c>
      <c r="N85" s="5">
        <f>SUM(N84/N83/N89)</f>
        <v>126.85510558652999</v>
      </c>
      <c r="U85" s="46"/>
    </row>
    <row r="86" spans="1:21" ht="15">
      <c r="A86" s="57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U86" s="46"/>
    </row>
    <row r="87" spans="1:21" ht="15">
      <c r="A87" s="57" t="s">
        <v>22</v>
      </c>
      <c r="B87" s="5">
        <f aca="true" t="shared" si="70" ref="B87:M87">+B177+B267+B357</f>
        <v>1356285.15</v>
      </c>
      <c r="C87" s="5">
        <f t="shared" si="70"/>
        <v>5385784.39</v>
      </c>
      <c r="D87" s="5">
        <f t="shared" si="70"/>
        <v>7324449.43</v>
      </c>
      <c r="E87" s="5">
        <f t="shared" si="70"/>
        <v>7777909.32</v>
      </c>
      <c r="F87" s="5">
        <f t="shared" si="70"/>
        <v>8733598.53</v>
      </c>
      <c r="G87" s="5">
        <f t="shared" si="70"/>
        <v>9059619</v>
      </c>
      <c r="H87" s="5">
        <f>+H177+H267+H357</f>
        <v>9762712.65</v>
      </c>
      <c r="I87" s="5">
        <f t="shared" si="70"/>
        <v>8556353.65</v>
      </c>
      <c r="J87" s="5">
        <f t="shared" si="70"/>
        <v>9490438.97</v>
      </c>
      <c r="K87" s="5">
        <f t="shared" si="70"/>
        <v>9717580.82</v>
      </c>
      <c r="L87" s="5">
        <f t="shared" si="70"/>
        <v>10578127.35</v>
      </c>
      <c r="M87" s="5">
        <f t="shared" si="70"/>
        <v>9708009.47</v>
      </c>
      <c r="N87" s="5">
        <f>SUM(B87:M87)</f>
        <v>97450868.72999999</v>
      </c>
      <c r="U87" s="47"/>
    </row>
    <row r="88" spans="1:14" ht="15">
      <c r="A88" s="57" t="s">
        <v>23</v>
      </c>
      <c r="B88" s="4">
        <f>+B178+B268+B358</f>
        <v>42</v>
      </c>
      <c r="C88" s="4">
        <f>+C178+C268+C358</f>
        <v>42</v>
      </c>
      <c r="D88" s="4">
        <f aca="true" t="shared" si="71" ref="D88:M88">+D178+D268+D358</f>
        <v>42</v>
      </c>
      <c r="E88" s="4">
        <f t="shared" si="71"/>
        <v>42</v>
      </c>
      <c r="F88" s="4">
        <f t="shared" si="71"/>
        <v>42</v>
      </c>
      <c r="G88" s="63">
        <f>G178+G268+G358</f>
        <v>42</v>
      </c>
      <c r="H88" s="63">
        <f>H178+H268+H358</f>
        <v>43</v>
      </c>
      <c r="I88" s="63">
        <f>I178+I268+I358</f>
        <v>43</v>
      </c>
      <c r="J88" s="63">
        <f>J178+J268+J358</f>
        <v>43</v>
      </c>
      <c r="K88" s="4">
        <f t="shared" si="71"/>
        <v>43</v>
      </c>
      <c r="L88" s="4">
        <f t="shared" si="71"/>
        <v>44</v>
      </c>
      <c r="M88" s="4">
        <f t="shared" si="71"/>
        <v>43</v>
      </c>
      <c r="N88" s="61">
        <f>AVERAGE(B88:B88)</f>
        <v>42</v>
      </c>
    </row>
    <row r="89" spans="1:14" ht="15">
      <c r="A89" s="57" t="s">
        <v>24</v>
      </c>
      <c r="B89" s="5">
        <v>31</v>
      </c>
      <c r="C89" s="5">
        <v>31</v>
      </c>
      <c r="D89" s="7">
        <v>30</v>
      </c>
      <c r="E89" s="7">
        <v>31</v>
      </c>
      <c r="F89" s="7">
        <v>30</v>
      </c>
      <c r="G89" s="7">
        <v>31</v>
      </c>
      <c r="H89" s="7">
        <v>30.35</v>
      </c>
      <c r="I89" s="41">
        <v>28</v>
      </c>
      <c r="J89" s="7">
        <v>29.67</v>
      </c>
      <c r="K89" s="7">
        <v>30</v>
      </c>
      <c r="L89" s="7">
        <v>30.3</v>
      </c>
      <c r="M89" s="7">
        <f>((42*30)+25)/43</f>
        <v>29.88372093023256</v>
      </c>
      <c r="N89" s="5">
        <f>AVERAGE(B89:M89)</f>
        <v>30.183643410852714</v>
      </c>
    </row>
    <row r="90" spans="1:14" ht="15">
      <c r="A90" s="58"/>
      <c r="B90" s="30"/>
      <c r="C90" s="30"/>
      <c r="D90" s="30"/>
      <c r="E90" s="31"/>
      <c r="F90" s="31"/>
      <c r="G90" s="31"/>
      <c r="H90" s="31"/>
      <c r="I90" s="31"/>
      <c r="J90" s="31"/>
      <c r="K90" s="31"/>
      <c r="L90" s="31"/>
      <c r="M90" s="31"/>
      <c r="N90" s="30"/>
    </row>
    <row r="91" spans="1:14" ht="20.25">
      <c r="A91" s="59" t="s">
        <v>45</v>
      </c>
      <c r="B91" s="1"/>
      <c r="C91" s="1"/>
      <c r="D91" s="1"/>
      <c r="E91" s="6"/>
      <c r="F91" s="6"/>
      <c r="G91" s="6"/>
      <c r="H91" s="6"/>
      <c r="I91" s="6"/>
      <c r="J91" s="6"/>
      <c r="K91" s="6"/>
      <c r="L91" s="6"/>
      <c r="M91" s="6"/>
      <c r="N91" s="1"/>
    </row>
    <row r="92" spans="1:14" ht="15.75" thickBot="1">
      <c r="A92" s="54" t="s">
        <v>25</v>
      </c>
      <c r="B92" s="2" t="s">
        <v>35</v>
      </c>
      <c r="C92" s="2" t="s">
        <v>36</v>
      </c>
      <c r="D92" s="2" t="s">
        <v>37</v>
      </c>
      <c r="E92" s="3" t="s">
        <v>1</v>
      </c>
      <c r="F92" s="3" t="s">
        <v>2</v>
      </c>
      <c r="G92" s="3" t="s">
        <v>3</v>
      </c>
      <c r="H92" s="3" t="s">
        <v>4</v>
      </c>
      <c r="I92" s="3" t="s">
        <v>31</v>
      </c>
      <c r="J92" s="3" t="s">
        <v>32</v>
      </c>
      <c r="K92" s="3" t="s">
        <v>33</v>
      </c>
      <c r="L92" s="3" t="s">
        <v>34</v>
      </c>
      <c r="M92" s="3" t="s">
        <v>38</v>
      </c>
      <c r="N92" s="3" t="s">
        <v>28</v>
      </c>
    </row>
    <row r="93" spans="1:14" ht="15.75" thickTop="1">
      <c r="A93" s="55" t="s">
        <v>6</v>
      </c>
      <c r="B93" s="9">
        <f aca="true" t="shared" si="72" ref="B93:E95">SUM(B99+B105+B111+B117+B123+B129+B135+B141)</f>
        <v>4169</v>
      </c>
      <c r="C93" s="9">
        <f t="shared" si="72"/>
        <v>4228</v>
      </c>
      <c r="D93" s="9">
        <f t="shared" si="72"/>
        <v>4211</v>
      </c>
      <c r="E93" s="9">
        <f t="shared" si="72"/>
        <v>4235</v>
      </c>
      <c r="F93" s="9">
        <f>SUM(F99+F105+F111+F117+F123+F129+F135+F141)</f>
        <v>4242</v>
      </c>
      <c r="G93" s="9">
        <f aca="true" t="shared" si="73" ref="G93:N93">SUM(G99+G105+G111+G117+G123+G129+G135+G141)</f>
        <v>4236</v>
      </c>
      <c r="H93" s="9">
        <f t="shared" si="73"/>
        <v>4279</v>
      </c>
      <c r="I93" s="9">
        <f t="shared" si="73"/>
        <v>4282</v>
      </c>
      <c r="J93" s="9">
        <f t="shared" si="73"/>
        <v>4215</v>
      </c>
      <c r="K93" s="9">
        <f t="shared" si="73"/>
        <v>4185</v>
      </c>
      <c r="L93" s="9">
        <f t="shared" si="73"/>
        <v>4192</v>
      </c>
      <c r="M93" s="9">
        <f t="shared" si="73"/>
        <v>4207</v>
      </c>
      <c r="N93" s="9">
        <f t="shared" si="73"/>
        <v>50681</v>
      </c>
    </row>
    <row r="94" spans="1:14" ht="15">
      <c r="A94" s="55" t="s">
        <v>7</v>
      </c>
      <c r="B94" s="10">
        <f t="shared" si="72"/>
        <v>239775978.45999998</v>
      </c>
      <c r="C94" s="10">
        <f t="shared" si="72"/>
        <v>242808098.95</v>
      </c>
      <c r="D94" s="10">
        <f t="shared" si="72"/>
        <v>227743262.71</v>
      </c>
      <c r="E94" s="10">
        <f t="shared" si="72"/>
        <v>198775543.6</v>
      </c>
      <c r="F94" s="10">
        <f>SUM(F100+F106+F112+F118+F124+F130+F136+F142)</f>
        <v>199459025.56</v>
      </c>
      <c r="G94" s="10">
        <f aca="true" t="shared" si="74" ref="G94:N94">SUM(G100+G106+G112+G118+G124+G130+G136+G142)</f>
        <v>190643169.85</v>
      </c>
      <c r="H94" s="10">
        <f>SUM(H100+H106+H112+H118+H124+H130+H136+H142)</f>
        <v>206041474.16</v>
      </c>
      <c r="I94" s="10">
        <f t="shared" si="74"/>
        <v>176371287.42000002</v>
      </c>
      <c r="J94" s="10">
        <f t="shared" si="74"/>
        <v>213288779.67000002</v>
      </c>
      <c r="K94" s="10">
        <f t="shared" si="74"/>
        <v>189340794.48000002</v>
      </c>
      <c r="L94" s="10">
        <f t="shared" si="74"/>
        <v>223588315.45</v>
      </c>
      <c r="M94" s="10">
        <f t="shared" si="74"/>
        <v>218668271.53</v>
      </c>
      <c r="N94" s="10">
        <f t="shared" si="74"/>
        <v>2526504001.84</v>
      </c>
    </row>
    <row r="95" spans="1:14" ht="15">
      <c r="A95" s="55" t="s">
        <v>0</v>
      </c>
      <c r="B95" s="10">
        <f t="shared" si="72"/>
        <v>13221856.13</v>
      </c>
      <c r="C95" s="10">
        <f t="shared" si="72"/>
        <v>13359120.05</v>
      </c>
      <c r="D95" s="10">
        <f t="shared" si="72"/>
        <v>12855203.31</v>
      </c>
      <c r="E95" s="10">
        <f t="shared" si="72"/>
        <v>10873000.999999998</v>
      </c>
      <c r="F95" s="10">
        <f>SUM(F101+F107+F113+F119+F125+F131+F137+F143)</f>
        <v>10714236.98</v>
      </c>
      <c r="G95" s="10">
        <f aca="true" t="shared" si="75" ref="G95:N95">SUM(G101+G107+G113+G119+G125+G131+G137+G143)</f>
        <v>10588045.520000001</v>
      </c>
      <c r="H95" s="10">
        <f>SUM(H101+H107+H113+H119+H125+H131+H137+H143)</f>
        <v>11048412.56</v>
      </c>
      <c r="I95" s="10">
        <f t="shared" si="75"/>
        <v>9715933.92</v>
      </c>
      <c r="J95" s="10">
        <f t="shared" si="75"/>
        <v>11627021.960000003</v>
      </c>
      <c r="K95" s="10">
        <f t="shared" si="75"/>
        <v>10557076.58</v>
      </c>
      <c r="L95" s="10">
        <f t="shared" si="75"/>
        <v>12350191.459999999</v>
      </c>
      <c r="M95" s="10">
        <f t="shared" si="75"/>
        <v>12110240.120000001</v>
      </c>
      <c r="N95" s="10">
        <f t="shared" si="75"/>
        <v>139020339.59</v>
      </c>
    </row>
    <row r="96" spans="1:14" ht="15">
      <c r="A96" s="55" t="s">
        <v>8</v>
      </c>
      <c r="B96" s="5">
        <f aca="true" t="shared" si="76" ref="B96:N96">SUM(B95/B93/B179)</f>
        <v>102.30546607448215</v>
      </c>
      <c r="C96" s="5">
        <f t="shared" si="76"/>
        <v>101.92510795922728</v>
      </c>
      <c r="D96" s="5">
        <f t="shared" si="76"/>
        <v>101.75891165993826</v>
      </c>
      <c r="E96" s="5">
        <f t="shared" si="76"/>
        <v>82.81982709372737</v>
      </c>
      <c r="F96" s="5">
        <f t="shared" si="76"/>
        <v>84.19170972811567</v>
      </c>
      <c r="G96" s="5">
        <f t="shared" si="76"/>
        <v>80.63027749855311</v>
      </c>
      <c r="H96" s="5">
        <f>SUM(H95/H93/H179)</f>
        <v>83.29058311785238</v>
      </c>
      <c r="I96" s="5">
        <f t="shared" si="76"/>
        <v>81.03634750116768</v>
      </c>
      <c r="J96" s="5">
        <f t="shared" si="76"/>
        <v>90.17609752371027</v>
      </c>
      <c r="K96" s="5">
        <f>SUM(K95/K93/K179)</f>
        <v>84.0866314615691</v>
      </c>
      <c r="L96" s="5">
        <f>SUM(L95/L93/L179)</f>
        <v>95.03656319256339</v>
      </c>
      <c r="M96" s="5">
        <f>SUM(M95/M93/M179)</f>
        <v>95.95309500039617</v>
      </c>
      <c r="N96" s="5">
        <f t="shared" si="76"/>
        <v>90.28376527575278</v>
      </c>
    </row>
    <row r="97" spans="1:14" ht="15">
      <c r="A97" s="55" t="s">
        <v>9</v>
      </c>
      <c r="B97" s="11">
        <f aca="true" t="shared" si="77" ref="B97:N97">SUM(B95/B94)</f>
        <v>0.05514253852666773</v>
      </c>
      <c r="C97" s="11">
        <f t="shared" si="77"/>
        <v>0.055019252272762796</v>
      </c>
      <c r="D97" s="11">
        <f t="shared" si="77"/>
        <v>0.05644603118894169</v>
      </c>
      <c r="E97" s="11">
        <f t="shared" si="77"/>
        <v>0.05469989317136496</v>
      </c>
      <c r="F97" s="11">
        <f t="shared" si="77"/>
        <v>0.053716481116453725</v>
      </c>
      <c r="G97" s="11">
        <f t="shared" si="77"/>
        <v>0.055538551569042756</v>
      </c>
      <c r="H97" s="11">
        <f>SUM(H95/H94)</f>
        <v>0.05362227486015964</v>
      </c>
      <c r="I97" s="11">
        <f t="shared" si="77"/>
        <v>0.05508795712798227</v>
      </c>
      <c r="J97" s="11">
        <f t="shared" si="77"/>
        <v>0.0545130502316592</v>
      </c>
      <c r="K97" s="11">
        <f t="shared" si="77"/>
        <v>0.05575701004632226</v>
      </c>
      <c r="L97" s="11">
        <f t="shared" si="77"/>
        <v>0.05523630085563132</v>
      </c>
      <c r="M97" s="11">
        <f t="shared" si="77"/>
        <v>0.055381789206389496</v>
      </c>
      <c r="N97" s="11">
        <f t="shared" si="77"/>
        <v>0.05502478503448021</v>
      </c>
    </row>
    <row r="98" spans="1:14" ht="15">
      <c r="A98" s="5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">
      <c r="A99" s="57" t="s">
        <v>39</v>
      </c>
      <c r="B99" s="1">
        <v>116</v>
      </c>
      <c r="C99" s="1">
        <v>134</v>
      </c>
      <c r="D99" s="1">
        <v>126</v>
      </c>
      <c r="E99" s="1">
        <v>122</v>
      </c>
      <c r="F99" s="1">
        <v>144</v>
      </c>
      <c r="G99" s="1">
        <v>142</v>
      </c>
      <c r="H99" s="1">
        <v>144</v>
      </c>
      <c r="I99" s="1">
        <v>142</v>
      </c>
      <c r="J99" s="1">
        <v>171</v>
      </c>
      <c r="K99" s="1">
        <v>194</v>
      </c>
      <c r="L99" s="1">
        <v>206</v>
      </c>
      <c r="M99" s="1">
        <v>229</v>
      </c>
      <c r="N99" s="1">
        <f>SUM(B99:M99)</f>
        <v>1870</v>
      </c>
    </row>
    <row r="100" spans="1:14" ht="15">
      <c r="A100" s="52" t="s">
        <v>7</v>
      </c>
      <c r="B100" s="40">
        <v>4491162.21</v>
      </c>
      <c r="C100" s="40">
        <v>4915537.8</v>
      </c>
      <c r="D100" s="40">
        <v>5011820.31</v>
      </c>
      <c r="E100" s="40">
        <v>4571674.8</v>
      </c>
      <c r="F100" s="40">
        <v>4766840.81</v>
      </c>
      <c r="G100" s="40">
        <v>4665819</v>
      </c>
      <c r="H100" s="40">
        <v>5348527.86</v>
      </c>
      <c r="I100" s="40">
        <v>4727611.32</v>
      </c>
      <c r="J100" s="40">
        <v>5518464.86</v>
      </c>
      <c r="K100" s="40">
        <v>6310089.38</v>
      </c>
      <c r="L100" s="40">
        <v>7895410.99</v>
      </c>
      <c r="M100" s="40">
        <v>8472220.9</v>
      </c>
      <c r="N100" s="40">
        <f>SUM(B100:M100)</f>
        <v>66695180.24</v>
      </c>
    </row>
    <row r="101" spans="1:14" ht="15">
      <c r="A101" s="52" t="s">
        <v>0</v>
      </c>
      <c r="B101" s="40">
        <v>316012.49</v>
      </c>
      <c r="C101" s="40">
        <v>371973.45</v>
      </c>
      <c r="D101" s="40">
        <v>365373.38</v>
      </c>
      <c r="E101" s="40">
        <v>330242.55</v>
      </c>
      <c r="F101" s="40">
        <v>345830.58</v>
      </c>
      <c r="G101" s="40">
        <v>321296.35</v>
      </c>
      <c r="H101" s="40">
        <v>369631.93</v>
      </c>
      <c r="I101" s="40">
        <v>350367.93</v>
      </c>
      <c r="J101" s="40">
        <v>429169.91</v>
      </c>
      <c r="K101" s="40">
        <v>471944.49</v>
      </c>
      <c r="L101" s="40">
        <v>618147.13</v>
      </c>
      <c r="M101" s="40">
        <v>627318.89</v>
      </c>
      <c r="N101" s="40">
        <f>SUM(B101:M101)</f>
        <v>4917309.08</v>
      </c>
    </row>
    <row r="102" spans="1:14" ht="15">
      <c r="A102" s="55" t="s">
        <v>8</v>
      </c>
      <c r="B102" s="45">
        <f aca="true" t="shared" si="78" ref="B102:J102">SUM(B101/B99/B$179)</f>
        <v>87.87889043381534</v>
      </c>
      <c r="C102" s="45">
        <f t="shared" si="78"/>
        <v>89.54584737602312</v>
      </c>
      <c r="D102" s="45">
        <f t="shared" si="78"/>
        <v>96.65962433862434</v>
      </c>
      <c r="E102" s="45">
        <f t="shared" si="78"/>
        <v>87.31955314648334</v>
      </c>
      <c r="F102" s="45">
        <f t="shared" si="78"/>
        <v>80.053375</v>
      </c>
      <c r="G102" s="45">
        <f t="shared" si="78"/>
        <v>72.98872103589278</v>
      </c>
      <c r="H102" s="45">
        <f t="shared" si="78"/>
        <v>82.80285170250896</v>
      </c>
      <c r="I102" s="45">
        <f t="shared" si="78"/>
        <v>88.12070674044266</v>
      </c>
      <c r="J102" s="45">
        <f t="shared" si="78"/>
        <v>82.0452943954088</v>
      </c>
      <c r="K102" s="18">
        <f>(K101/K99)/K179</f>
        <v>81.09011855670103</v>
      </c>
      <c r="L102" s="18">
        <f>(L101/L99)/L179</f>
        <v>96.79723300970873</v>
      </c>
      <c r="M102" s="18">
        <f>(M101/M99)/M179</f>
        <v>91.31279330422126</v>
      </c>
      <c r="N102" s="5">
        <f>SUM(N101/N99/N179)</f>
        <v>86.5490676583014</v>
      </c>
    </row>
    <row r="103" spans="1:14" ht="15">
      <c r="A103" s="55" t="s">
        <v>9</v>
      </c>
      <c r="B103" s="11">
        <f aca="true" t="shared" si="79" ref="B103:H103">SUM(B101/B100)</f>
        <v>0.0703631877949917</v>
      </c>
      <c r="C103" s="11">
        <f t="shared" si="79"/>
        <v>0.0756729914679936</v>
      </c>
      <c r="D103" s="11">
        <f t="shared" si="79"/>
        <v>0.07290233037105834</v>
      </c>
      <c r="E103" s="11">
        <f t="shared" si="79"/>
        <v>0.07223666696502559</v>
      </c>
      <c r="F103" s="11">
        <f t="shared" si="79"/>
        <v>0.07254921944834151</v>
      </c>
      <c r="G103" s="11">
        <f t="shared" si="79"/>
        <v>0.06886172609781904</v>
      </c>
      <c r="H103" s="11">
        <f t="shared" si="79"/>
        <v>0.0691090968721251</v>
      </c>
      <c r="I103" s="11">
        <f>SUM(I101/I100)</f>
        <v>0.0741109846568351</v>
      </c>
      <c r="J103" s="11">
        <f>SUM(J101/J100)</f>
        <v>0.0777698002773909</v>
      </c>
      <c r="K103" s="20">
        <f>(K101/K100)</f>
        <v>0.07479204518019046</v>
      </c>
      <c r="L103" s="20">
        <f>(L101/L100)</f>
        <v>0.07829195095517123</v>
      </c>
      <c r="M103" s="20">
        <f>(M101/M100)</f>
        <v>0.07404420840821088</v>
      </c>
      <c r="N103" s="11">
        <f>SUM(N101/N100)</f>
        <v>0.07372810242517158</v>
      </c>
    </row>
    <row r="104" spans="1:14" ht="15">
      <c r="A104" s="5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">
      <c r="A105" s="57" t="s">
        <v>10</v>
      </c>
      <c r="B105" s="4">
        <v>1687</v>
      </c>
      <c r="C105" s="4">
        <v>1696</v>
      </c>
      <c r="D105" s="4">
        <v>1693</v>
      </c>
      <c r="E105" s="17">
        <v>1701</v>
      </c>
      <c r="F105" s="17">
        <v>1716</v>
      </c>
      <c r="G105" s="17">
        <v>1705</v>
      </c>
      <c r="H105" s="17">
        <v>1718</v>
      </c>
      <c r="I105" s="17">
        <v>1699</v>
      </c>
      <c r="J105" s="17">
        <v>1663</v>
      </c>
      <c r="K105" s="17">
        <v>1648</v>
      </c>
      <c r="L105" s="17">
        <v>1647</v>
      </c>
      <c r="M105" s="17">
        <v>1661</v>
      </c>
      <c r="N105" s="4">
        <f>SUM(B105:M105)</f>
        <v>20234</v>
      </c>
    </row>
    <row r="106" spans="1:14" ht="15">
      <c r="A106" s="55" t="s">
        <v>7</v>
      </c>
      <c r="B106" s="5">
        <v>67067568</v>
      </c>
      <c r="C106" s="5">
        <v>68427728.45</v>
      </c>
      <c r="D106" s="5">
        <v>65600723.25</v>
      </c>
      <c r="E106" s="18">
        <v>57500357.3</v>
      </c>
      <c r="F106" s="18">
        <v>59208329.85</v>
      </c>
      <c r="G106" s="18">
        <v>55881113.6</v>
      </c>
      <c r="H106" s="18">
        <v>61430977.25</v>
      </c>
      <c r="I106" s="18">
        <v>54504217.3</v>
      </c>
      <c r="J106" s="18">
        <v>64015654.71</v>
      </c>
      <c r="K106" s="18">
        <v>56791160.65</v>
      </c>
      <c r="L106" s="18">
        <v>66272060.17</v>
      </c>
      <c r="M106" s="18">
        <v>62366865.13</v>
      </c>
      <c r="N106" s="5">
        <f>SUM(B106:M106)</f>
        <v>739066755.66</v>
      </c>
    </row>
    <row r="107" spans="1:14" ht="15">
      <c r="A107" s="55" t="s">
        <v>0</v>
      </c>
      <c r="B107" s="5">
        <v>4410409.56</v>
      </c>
      <c r="C107" s="5">
        <v>4428668.5</v>
      </c>
      <c r="D107" s="5">
        <v>4235938.15</v>
      </c>
      <c r="E107" s="18">
        <v>3726015.94</v>
      </c>
      <c r="F107" s="18">
        <v>3851072.95</v>
      </c>
      <c r="G107" s="18">
        <v>3635140.72</v>
      </c>
      <c r="H107" s="18">
        <v>3990553.9</v>
      </c>
      <c r="I107" s="18">
        <v>3449743.59</v>
      </c>
      <c r="J107" s="18">
        <v>4249779.65</v>
      </c>
      <c r="K107" s="18">
        <v>3750764.29</v>
      </c>
      <c r="L107" s="18">
        <v>4427045.22</v>
      </c>
      <c r="M107" s="18">
        <v>4147026.33</v>
      </c>
      <c r="N107" s="5">
        <f>SUM(B107:M107)</f>
        <v>48302158.79999999</v>
      </c>
    </row>
    <row r="108" spans="1:14" ht="15">
      <c r="A108" s="55" t="s">
        <v>8</v>
      </c>
      <c r="B108" s="5">
        <f>SUM(B107/B105/B179)</f>
        <v>84.33389219266878</v>
      </c>
      <c r="C108" s="5">
        <f>SUM(C107/C105/C179)</f>
        <v>84.23365223676201</v>
      </c>
      <c r="D108" s="5">
        <f>SUM(D107/D105/D179)</f>
        <v>83.40102677692461</v>
      </c>
      <c r="E108" s="18">
        <f aca="true" t="shared" si="80" ref="E108:J108">(E107/E105)/E179</f>
        <v>70.66082456240161</v>
      </c>
      <c r="F108" s="18">
        <f t="shared" si="80"/>
        <v>74.80716686091687</v>
      </c>
      <c r="G108" s="18">
        <f t="shared" si="80"/>
        <v>68.77572074543563</v>
      </c>
      <c r="H108" s="18">
        <f>(H107/H105)/H179</f>
        <v>74.9287224454542</v>
      </c>
      <c r="I108" s="18">
        <f t="shared" si="80"/>
        <v>72.51626145631884</v>
      </c>
      <c r="J108" s="18">
        <f t="shared" si="80"/>
        <v>83.5400414419405</v>
      </c>
      <c r="K108" s="18">
        <f>(K107/K105)/K179</f>
        <v>75.86497350323626</v>
      </c>
      <c r="L108" s="18">
        <f>(L107/L105)/L179</f>
        <v>86.70789940654562</v>
      </c>
      <c r="M108" s="18">
        <f>(M107/M105)/M179</f>
        <v>83.22348645394341</v>
      </c>
      <c r="N108" s="5">
        <f>SUM(N107/N105/N179)</f>
        <v>78.57082063334668</v>
      </c>
    </row>
    <row r="109" spans="1:14" ht="15">
      <c r="A109" s="55" t="s">
        <v>9</v>
      </c>
      <c r="B109" s="11">
        <f>SUM(B107/B106)</f>
        <v>0.0657606901744223</v>
      </c>
      <c r="C109" s="11">
        <f>SUM(C107/C106)</f>
        <v>0.06472037871659028</v>
      </c>
      <c r="D109" s="11">
        <f>SUM(D107/D106)</f>
        <v>0.06457151598553451</v>
      </c>
      <c r="E109" s="20">
        <f aca="true" t="shared" si="81" ref="E109:J109">(E107/E106)</f>
        <v>0.06479987455660559</v>
      </c>
      <c r="F109" s="20">
        <f t="shared" si="81"/>
        <v>0.06504275597295876</v>
      </c>
      <c r="G109" s="20">
        <f t="shared" si="81"/>
        <v>0.06505132925625877</v>
      </c>
      <c r="H109" s="20">
        <f>(H107/H106)</f>
        <v>0.06495996122216988</v>
      </c>
      <c r="I109" s="20">
        <f t="shared" si="81"/>
        <v>0.06329314979448389</v>
      </c>
      <c r="J109" s="20">
        <f t="shared" si="81"/>
        <v>0.06638656855502151</v>
      </c>
      <c r="K109" s="20">
        <f>(K107/K106)</f>
        <v>0.06604486062744344</v>
      </c>
      <c r="L109" s="20">
        <f>(L107/L106)</f>
        <v>0.06680108040468058</v>
      </c>
      <c r="M109" s="20">
        <f>(M107/M106)</f>
        <v>0.06649406413735517</v>
      </c>
      <c r="N109" s="11">
        <f>SUM(N107/N106)</f>
        <v>0.06535561020717985</v>
      </c>
    </row>
    <row r="110" spans="1:14" ht="15">
      <c r="A110" s="56"/>
      <c r="B110" s="5"/>
      <c r="C110" s="5"/>
      <c r="D110" s="5"/>
      <c r="E110" s="18" t="s">
        <v>29</v>
      </c>
      <c r="F110" s="18" t="s">
        <v>29</v>
      </c>
      <c r="G110" s="18" t="s">
        <v>29</v>
      </c>
      <c r="H110" s="18" t="s">
        <v>29</v>
      </c>
      <c r="I110" s="18" t="s">
        <v>29</v>
      </c>
      <c r="J110" s="18" t="s">
        <v>29</v>
      </c>
      <c r="K110" s="18"/>
      <c r="L110" s="18"/>
      <c r="M110" s="18"/>
      <c r="N110" s="1"/>
    </row>
    <row r="111" spans="1:14" ht="15">
      <c r="A111" s="57" t="s">
        <v>11</v>
      </c>
      <c r="B111" s="4">
        <v>24</v>
      </c>
      <c r="C111" s="4">
        <v>24</v>
      </c>
      <c r="D111" s="4">
        <v>24</v>
      </c>
      <c r="E111" s="17">
        <v>18</v>
      </c>
      <c r="F111" s="17">
        <v>14</v>
      </c>
      <c r="G111" s="17">
        <v>14</v>
      </c>
      <c r="H111" s="17">
        <v>14</v>
      </c>
      <c r="I111" s="17">
        <v>14</v>
      </c>
      <c r="J111" s="17">
        <v>14</v>
      </c>
      <c r="K111" s="17">
        <v>14</v>
      </c>
      <c r="L111" s="17">
        <v>14</v>
      </c>
      <c r="M111" s="17">
        <v>13</v>
      </c>
      <c r="N111" s="4">
        <f>SUM(B111:M111)</f>
        <v>201</v>
      </c>
    </row>
    <row r="112" spans="1:14" ht="15">
      <c r="A112" s="55" t="s">
        <v>7</v>
      </c>
      <c r="B112" s="5">
        <v>1014906</v>
      </c>
      <c r="C112" s="5">
        <v>1018328.2</v>
      </c>
      <c r="D112" s="5">
        <v>968489.9</v>
      </c>
      <c r="E112" s="18">
        <v>586329</v>
      </c>
      <c r="F112" s="18">
        <v>532222.9</v>
      </c>
      <c r="G112" s="18">
        <v>401152.5</v>
      </c>
      <c r="H112" s="18">
        <v>501826.5</v>
      </c>
      <c r="I112" s="18">
        <v>491059.5</v>
      </c>
      <c r="J112" s="18">
        <v>642719.7</v>
      </c>
      <c r="K112" s="18">
        <v>592251.7</v>
      </c>
      <c r="L112" s="18">
        <v>717839.4</v>
      </c>
      <c r="M112" s="18">
        <v>439207.9</v>
      </c>
      <c r="N112" s="5">
        <f>SUM(B112:M112)</f>
        <v>7906333.200000001</v>
      </c>
    </row>
    <row r="113" spans="1:16" ht="15">
      <c r="A113" s="55" t="s">
        <v>0</v>
      </c>
      <c r="B113" s="5">
        <v>72988.4</v>
      </c>
      <c r="C113" s="5">
        <v>68054.8</v>
      </c>
      <c r="D113" s="5">
        <v>48101.2</v>
      </c>
      <c r="E113" s="18">
        <v>56374.5</v>
      </c>
      <c r="F113" s="18">
        <v>39644.4</v>
      </c>
      <c r="G113" s="18">
        <v>29604.6</v>
      </c>
      <c r="H113" s="18">
        <v>35225.9</v>
      </c>
      <c r="I113" s="18">
        <v>24609.7</v>
      </c>
      <c r="J113" s="18">
        <v>29855.4</v>
      </c>
      <c r="K113" s="18">
        <v>37498.4</v>
      </c>
      <c r="L113" s="18">
        <v>43761.3</v>
      </c>
      <c r="M113" s="18">
        <v>36473.4</v>
      </c>
      <c r="N113" s="5">
        <f>SUM(B113:M113)</f>
        <v>522192.0000000001</v>
      </c>
      <c r="P113" t="s">
        <v>29</v>
      </c>
    </row>
    <row r="114" spans="1:14" ht="15">
      <c r="A114" s="55" t="s">
        <v>8</v>
      </c>
      <c r="B114" s="18">
        <f>(B113/B111)/B179</f>
        <v>98.102688172043</v>
      </c>
      <c r="C114" s="18">
        <f>(C113/C111)/C179</f>
        <v>91.47150537634408</v>
      </c>
      <c r="D114" s="18">
        <f>(D113/D111)/D179</f>
        <v>66.80722222222222</v>
      </c>
      <c r="E114" s="18">
        <f>(E113/E111)/E179</f>
        <v>101.02956989247312</v>
      </c>
      <c r="F114" s="18">
        <f>(F113/F111)/F179</f>
        <v>94.39142857142858</v>
      </c>
      <c r="G114" s="18">
        <f aca="true" t="shared" si="82" ref="G114:M114">(G113/G111)/G179</f>
        <v>68.21336405529954</v>
      </c>
      <c r="H114" s="18">
        <f>(H113/H111)/H179</f>
        <v>81.16566820276499</v>
      </c>
      <c r="I114" s="18">
        <f t="shared" si="82"/>
        <v>62.77984693877551</v>
      </c>
      <c r="J114" s="18">
        <f t="shared" si="82"/>
        <v>69.71325830103208</v>
      </c>
      <c r="K114" s="18">
        <f t="shared" si="82"/>
        <v>89.28190476190477</v>
      </c>
      <c r="L114" s="18">
        <f t="shared" si="82"/>
        <v>100.83248847926268</v>
      </c>
      <c r="M114" s="18">
        <f t="shared" si="82"/>
        <v>93.52153846153847</v>
      </c>
      <c r="N114" s="5">
        <f>SUM(N113/N111/N179)</f>
        <v>85.50876818081896</v>
      </c>
    </row>
    <row r="115" spans="1:14" ht="15">
      <c r="A115" s="55" t="s">
        <v>9</v>
      </c>
      <c r="B115" s="20">
        <f>(B113/B112)</f>
        <v>0.07191641393390126</v>
      </c>
      <c r="C115" s="20">
        <f>(C113/C112)</f>
        <v>0.06682992771878458</v>
      </c>
      <c r="D115" s="20">
        <f>(D113/D112)</f>
        <v>0.04966618650333885</v>
      </c>
      <c r="E115" s="20">
        <f>(E113/E112)</f>
        <v>0.09614823759356948</v>
      </c>
      <c r="F115" s="20">
        <f>(F113/F112)</f>
        <v>0.07448833937810642</v>
      </c>
      <c r="G115" s="20">
        <f aca="true" t="shared" si="83" ref="G115:M115">(G113/G112)</f>
        <v>0.07379886701441471</v>
      </c>
      <c r="H115" s="20">
        <f>(H113/H112)</f>
        <v>0.07019537629041113</v>
      </c>
      <c r="I115" s="20">
        <f t="shared" si="83"/>
        <v>0.05011551553325005</v>
      </c>
      <c r="J115" s="20">
        <f t="shared" si="83"/>
        <v>0.04645166469924604</v>
      </c>
      <c r="K115" s="20">
        <f t="shared" si="83"/>
        <v>0.06331497233355346</v>
      </c>
      <c r="L115" s="20">
        <f t="shared" si="83"/>
        <v>0.060962521700536364</v>
      </c>
      <c r="M115" s="20">
        <f t="shared" si="83"/>
        <v>0.08304358824146833</v>
      </c>
      <c r="N115" s="11">
        <f>SUM(N113/N112)</f>
        <v>0.0660473049630643</v>
      </c>
    </row>
    <row r="116" spans="1:14" ht="15">
      <c r="A116" s="56"/>
      <c r="B116" s="5"/>
      <c r="C116" s="5"/>
      <c r="D116" s="5"/>
      <c r="E116" s="18"/>
      <c r="F116" s="18"/>
      <c r="G116" s="18"/>
      <c r="H116" s="18"/>
      <c r="I116" s="18"/>
      <c r="J116" s="18"/>
      <c r="K116" s="18"/>
      <c r="L116" s="18"/>
      <c r="M116" s="18"/>
      <c r="N116" s="1"/>
    </row>
    <row r="117" spans="1:14" ht="15">
      <c r="A117" s="57" t="s">
        <v>12</v>
      </c>
      <c r="B117" s="4">
        <v>1328</v>
      </c>
      <c r="C117" s="4">
        <v>1343</v>
      </c>
      <c r="D117" s="4">
        <v>1337</v>
      </c>
      <c r="E117" s="17">
        <v>1346</v>
      </c>
      <c r="F117" s="17">
        <v>1326</v>
      </c>
      <c r="G117" s="17">
        <v>1322</v>
      </c>
      <c r="H117" s="17">
        <v>1326</v>
      </c>
      <c r="I117" s="17">
        <v>1349</v>
      </c>
      <c r="J117" s="17">
        <v>1307</v>
      </c>
      <c r="K117" s="17">
        <v>1263</v>
      </c>
      <c r="L117" s="17">
        <v>1255</v>
      </c>
      <c r="M117" s="17">
        <v>1236</v>
      </c>
      <c r="N117" s="4">
        <f>SUM(B117:M117)</f>
        <v>15738</v>
      </c>
    </row>
    <row r="118" spans="1:14" ht="15">
      <c r="A118" s="55" t="s">
        <v>7</v>
      </c>
      <c r="B118" s="5">
        <v>72807679.25</v>
      </c>
      <c r="C118" s="5">
        <v>71866934.5</v>
      </c>
      <c r="D118" s="5">
        <v>67544804.25</v>
      </c>
      <c r="E118" s="18">
        <v>58780107.5</v>
      </c>
      <c r="F118" s="18">
        <v>56586271.5</v>
      </c>
      <c r="G118" s="18">
        <v>53431054.75</v>
      </c>
      <c r="H118" s="18">
        <v>58585506.75</v>
      </c>
      <c r="I118" s="18">
        <v>50706254</v>
      </c>
      <c r="J118" s="18">
        <v>60058482</v>
      </c>
      <c r="K118" s="18">
        <v>54890955.75</v>
      </c>
      <c r="L118" s="18">
        <v>64692810.75</v>
      </c>
      <c r="M118" s="18">
        <v>64317291.25</v>
      </c>
      <c r="N118" s="5">
        <f>SUM(B118:M118)</f>
        <v>734268152.25</v>
      </c>
    </row>
    <row r="119" spans="1:14" ht="15">
      <c r="A119" s="55" t="s">
        <v>0</v>
      </c>
      <c r="B119" s="5">
        <v>4022412.77</v>
      </c>
      <c r="C119" s="5">
        <v>4059527.5</v>
      </c>
      <c r="D119" s="5">
        <v>3755144.41</v>
      </c>
      <c r="E119" s="18">
        <v>3008770.38</v>
      </c>
      <c r="F119" s="18">
        <v>2934833.72</v>
      </c>
      <c r="G119" s="18">
        <v>2728138.06</v>
      </c>
      <c r="H119" s="18">
        <v>3100337.16</v>
      </c>
      <c r="I119" s="18">
        <v>2728857.86</v>
      </c>
      <c r="J119" s="18">
        <v>3111234.89</v>
      </c>
      <c r="K119" s="18">
        <v>2797527.79</v>
      </c>
      <c r="L119" s="18">
        <v>3383621.74</v>
      </c>
      <c r="M119" s="18">
        <v>3456964.39</v>
      </c>
      <c r="N119" s="5">
        <f>SUM(B119:M119)</f>
        <v>39087370.669999994</v>
      </c>
    </row>
    <row r="120" spans="1:14" ht="15">
      <c r="A120" s="55" t="s">
        <v>8</v>
      </c>
      <c r="B120" s="5">
        <f>SUM(B119/B117/B179)</f>
        <v>97.70726705207929</v>
      </c>
      <c r="C120" s="5">
        <f>SUM(C119/C117/C179)</f>
        <v>97.50744601638124</v>
      </c>
      <c r="D120" s="5">
        <f>SUM(D119/D117/D179)</f>
        <v>93.62115208177512</v>
      </c>
      <c r="E120" s="18">
        <f aca="true" t="shared" si="84" ref="E120:J120">(E119/E117)/E179</f>
        <v>72.10780760197478</v>
      </c>
      <c r="F120" s="18">
        <f t="shared" si="84"/>
        <v>73.77661437908498</v>
      </c>
      <c r="G120" s="18">
        <f t="shared" si="84"/>
        <v>66.5691781757845</v>
      </c>
      <c r="H120" s="18">
        <f>(H119/H117)/H179</f>
        <v>75.4229835060575</v>
      </c>
      <c r="I120" s="18">
        <f t="shared" si="84"/>
        <v>72.2455220798475</v>
      </c>
      <c r="J120" s="18">
        <f t="shared" si="84"/>
        <v>77.8175826946362</v>
      </c>
      <c r="K120" s="18">
        <f>(K119/K117)/K179</f>
        <v>73.83287912377936</v>
      </c>
      <c r="L120" s="18">
        <f>(L119/L117)/L179</f>
        <v>86.97138516900141</v>
      </c>
      <c r="M120" s="18">
        <f>(M119/M117)/M179</f>
        <v>93.22989185544769</v>
      </c>
      <c r="N120" s="5">
        <f>SUM(N119/N117/N179)</f>
        <v>81.74541627334887</v>
      </c>
    </row>
    <row r="121" spans="1:14" ht="15">
      <c r="A121" s="55" t="s">
        <v>9</v>
      </c>
      <c r="B121" s="11">
        <f>SUM(B119/B118)</f>
        <v>0.0552470949690379</v>
      </c>
      <c r="C121" s="11">
        <f>SUM(C119/C118)</f>
        <v>0.05648672130296583</v>
      </c>
      <c r="D121" s="11">
        <f>SUM(D119/D118)</f>
        <v>0.05559486701747308</v>
      </c>
      <c r="E121" s="20">
        <f aca="true" t="shared" si="85" ref="E121:J121">(E119/E118)</f>
        <v>0.05118688120806856</v>
      </c>
      <c r="F121" s="20">
        <f t="shared" si="85"/>
        <v>0.0518647658204517</v>
      </c>
      <c r="G121" s="20">
        <f t="shared" si="85"/>
        <v>0.05105903435305102</v>
      </c>
      <c r="H121" s="20">
        <f>(H119/H118)</f>
        <v>0.05291986588474803</v>
      </c>
      <c r="I121" s="20">
        <f t="shared" si="85"/>
        <v>0.053816987939988625</v>
      </c>
      <c r="J121" s="20">
        <f t="shared" si="85"/>
        <v>0.05180342203787302</v>
      </c>
      <c r="K121" s="20">
        <f>(K119/K118)</f>
        <v>0.05096518637316677</v>
      </c>
      <c r="L121" s="20">
        <f>(L119/L118)</f>
        <v>0.052302901988224404</v>
      </c>
      <c r="M121" s="20">
        <f>(M119/M118)</f>
        <v>0.05374860045897844</v>
      </c>
      <c r="N121" s="11">
        <f>SUM(N119/N118)</f>
        <v>0.053233100945785976</v>
      </c>
    </row>
    <row r="122" spans="1:14" ht="15">
      <c r="A122" s="56"/>
      <c r="B122" s="5"/>
      <c r="C122" s="5"/>
      <c r="D122" s="5"/>
      <c r="E122" s="18"/>
      <c r="F122" s="18"/>
      <c r="G122" s="18"/>
      <c r="H122" s="18"/>
      <c r="I122" s="18"/>
      <c r="J122" s="18"/>
      <c r="K122" s="18"/>
      <c r="L122" s="18"/>
      <c r="M122" s="18"/>
      <c r="N122" s="1"/>
    </row>
    <row r="123" spans="1:14" ht="15" customHeight="1">
      <c r="A123" s="57" t="s">
        <v>13</v>
      </c>
      <c r="B123" s="6">
        <v>94</v>
      </c>
      <c r="C123" s="6">
        <v>95</v>
      </c>
      <c r="D123" s="6">
        <v>99</v>
      </c>
      <c r="E123" s="17">
        <v>105</v>
      </c>
      <c r="F123" s="17">
        <v>103</v>
      </c>
      <c r="G123" s="17">
        <v>102</v>
      </c>
      <c r="H123" s="17">
        <v>101</v>
      </c>
      <c r="I123" s="17">
        <v>102</v>
      </c>
      <c r="J123" s="17">
        <v>102</v>
      </c>
      <c r="K123" s="17">
        <v>105</v>
      </c>
      <c r="L123" s="17">
        <v>105</v>
      </c>
      <c r="M123" s="17">
        <v>99</v>
      </c>
      <c r="N123" s="4">
        <f>SUM(B123:M123)</f>
        <v>1212</v>
      </c>
    </row>
    <row r="124" spans="1:14" ht="15" customHeight="1">
      <c r="A124" s="55" t="s">
        <v>7</v>
      </c>
      <c r="B124" s="5">
        <v>6192052</v>
      </c>
      <c r="C124" s="5">
        <v>6166492</v>
      </c>
      <c r="D124" s="5">
        <v>5707025</v>
      </c>
      <c r="E124" s="18">
        <v>4879654</v>
      </c>
      <c r="F124" s="18">
        <v>4449867.5</v>
      </c>
      <c r="G124" s="18">
        <v>4519612</v>
      </c>
      <c r="H124" s="18">
        <v>4946144.5</v>
      </c>
      <c r="I124" s="18">
        <v>4104266</v>
      </c>
      <c r="J124" s="18">
        <v>5175351.5</v>
      </c>
      <c r="K124" s="18">
        <v>4599002.5</v>
      </c>
      <c r="L124" s="18">
        <v>5396632</v>
      </c>
      <c r="M124" s="18">
        <v>5392463.5</v>
      </c>
      <c r="N124" s="5">
        <f>SUM(B124:M124)</f>
        <v>61528562.5</v>
      </c>
    </row>
    <row r="125" spans="1:14" ht="15" customHeight="1">
      <c r="A125" s="55" t="s">
        <v>0</v>
      </c>
      <c r="B125" s="5">
        <v>400605.91</v>
      </c>
      <c r="C125" s="5">
        <v>367514</v>
      </c>
      <c r="D125" s="5">
        <v>332908.18</v>
      </c>
      <c r="E125" s="18">
        <v>330107.74</v>
      </c>
      <c r="F125" s="18">
        <v>271824.13</v>
      </c>
      <c r="G125" s="18">
        <v>254491.84</v>
      </c>
      <c r="H125" s="18">
        <v>331296.87</v>
      </c>
      <c r="I125" s="18">
        <v>252985.01</v>
      </c>
      <c r="J125" s="18">
        <v>301427.75</v>
      </c>
      <c r="K125" s="18">
        <v>283772.49</v>
      </c>
      <c r="L125" s="18">
        <v>289906.1</v>
      </c>
      <c r="M125" s="18">
        <v>277013.85</v>
      </c>
      <c r="N125" s="5">
        <f>SUM(B125:M125)</f>
        <v>3693853.87</v>
      </c>
    </row>
    <row r="126" spans="1:14" ht="15" customHeight="1">
      <c r="A126" s="55" t="s">
        <v>8</v>
      </c>
      <c r="B126" s="5">
        <f>SUM(B125/B123/B179)</f>
        <v>137.47629032258064</v>
      </c>
      <c r="C126" s="5">
        <f>SUM(C125/C123/C179)</f>
        <v>124.79252971137521</v>
      </c>
      <c r="D126" s="5">
        <f>SUM(D125/D123/D179)</f>
        <v>112.0902962962963</v>
      </c>
      <c r="E126" s="18">
        <f aca="true" t="shared" si="86" ref="E126:J126">(E125/E123)/E179</f>
        <v>101.41558832565285</v>
      </c>
      <c r="F126" s="18">
        <f t="shared" si="86"/>
        <v>87.96897411003236</v>
      </c>
      <c r="G126" s="18">
        <f t="shared" si="86"/>
        <v>80.48445287792536</v>
      </c>
      <c r="H126" s="18">
        <f>(H125/H123)/H179</f>
        <v>105.81183966783776</v>
      </c>
      <c r="I126" s="18">
        <f t="shared" si="86"/>
        <v>88.5801855742297</v>
      </c>
      <c r="J126" s="18">
        <f t="shared" si="86"/>
        <v>96.60588491689582</v>
      </c>
      <c r="K126" s="18">
        <f>(K125/K123)/K179</f>
        <v>90.08650476190476</v>
      </c>
      <c r="L126" s="18">
        <f>(L125/L123)/L179</f>
        <v>89.06485407066052</v>
      </c>
      <c r="M126" s="18">
        <f>(M125/M123)/M179</f>
        <v>93.27065656565655</v>
      </c>
      <c r="N126" s="5">
        <f>SUM(N125/N123/N179)</f>
        <v>100.3121604927711</v>
      </c>
    </row>
    <row r="127" spans="1:14" ht="15" customHeight="1">
      <c r="A127" s="55" t="s">
        <v>9</v>
      </c>
      <c r="B127" s="11">
        <f>SUM(B125/B124)</f>
        <v>0.06469679356697909</v>
      </c>
      <c r="C127" s="11">
        <f>SUM(C125/C124)</f>
        <v>0.05959855295360798</v>
      </c>
      <c r="D127" s="11">
        <f>SUM(D125/D124)</f>
        <v>0.05833305093284154</v>
      </c>
      <c r="E127" s="20">
        <f aca="true" t="shared" si="87" ref="E127:J127">(E125/E124)</f>
        <v>0.06764982517203064</v>
      </c>
      <c r="F127" s="20">
        <f t="shared" si="87"/>
        <v>0.061085893006926614</v>
      </c>
      <c r="G127" s="20">
        <f t="shared" si="87"/>
        <v>0.05630833797237462</v>
      </c>
      <c r="H127" s="20">
        <f>(H125/H124)</f>
        <v>0.06698083123127518</v>
      </c>
      <c r="I127" s="20">
        <f t="shared" si="87"/>
        <v>0.06163952580071565</v>
      </c>
      <c r="J127" s="20">
        <f t="shared" si="87"/>
        <v>0.05824295219368192</v>
      </c>
      <c r="K127" s="20">
        <f>(K125/K124)</f>
        <v>0.061703051911800436</v>
      </c>
      <c r="L127" s="20">
        <f>(L125/L124)</f>
        <v>0.05371982006555199</v>
      </c>
      <c r="M127" s="20">
        <f>(M125/M124)</f>
        <v>0.0513705563329265</v>
      </c>
      <c r="N127" s="11">
        <f>SUM(N125/N124)</f>
        <v>0.06003478254509847</v>
      </c>
    </row>
    <row r="128" spans="1:14" ht="15">
      <c r="A128" s="56"/>
      <c r="B128" s="1"/>
      <c r="C128" s="1"/>
      <c r="D128" s="1"/>
      <c r="E128" s="19"/>
      <c r="F128" s="19"/>
      <c r="G128" s="19"/>
      <c r="H128" s="19"/>
      <c r="I128" s="19"/>
      <c r="J128" s="19"/>
      <c r="K128" s="19"/>
      <c r="L128" s="19"/>
      <c r="M128" s="19"/>
      <c r="N128" s="1"/>
    </row>
    <row r="129" spans="1:14" ht="15">
      <c r="A129" s="57" t="s">
        <v>14</v>
      </c>
      <c r="B129" s="4">
        <v>817</v>
      </c>
      <c r="C129" s="4">
        <v>833</v>
      </c>
      <c r="D129" s="4">
        <v>829</v>
      </c>
      <c r="E129" s="17">
        <v>840</v>
      </c>
      <c r="F129" s="17">
        <v>838</v>
      </c>
      <c r="G129" s="17">
        <v>850</v>
      </c>
      <c r="H129" s="17">
        <v>873</v>
      </c>
      <c r="I129" s="17">
        <v>875</v>
      </c>
      <c r="J129" s="17">
        <v>857</v>
      </c>
      <c r="K129" s="17">
        <v>861</v>
      </c>
      <c r="L129" s="17">
        <v>867</v>
      </c>
      <c r="M129" s="17">
        <v>881</v>
      </c>
      <c r="N129" s="4">
        <f>SUM(B129:M129)</f>
        <v>10221</v>
      </c>
    </row>
    <row r="130" spans="1:14" ht="15">
      <c r="A130" s="55" t="s">
        <v>7</v>
      </c>
      <c r="B130" s="5">
        <v>77834596</v>
      </c>
      <c r="C130" s="5">
        <v>80610657</v>
      </c>
      <c r="D130" s="5">
        <v>74192151</v>
      </c>
      <c r="E130" s="18">
        <v>65685124</v>
      </c>
      <c r="F130" s="18">
        <v>66110274</v>
      </c>
      <c r="G130" s="18">
        <v>62472033</v>
      </c>
      <c r="H130" s="18">
        <v>67354395.3</v>
      </c>
      <c r="I130" s="18">
        <v>54976358.3</v>
      </c>
      <c r="J130" s="18">
        <v>69593711.9</v>
      </c>
      <c r="K130" s="18">
        <v>59391313.5</v>
      </c>
      <c r="L130" s="18">
        <v>69929407.14</v>
      </c>
      <c r="M130" s="18">
        <v>70590419.85</v>
      </c>
      <c r="N130" s="5">
        <f>SUM(B130:M130)</f>
        <v>818740440.99</v>
      </c>
    </row>
    <row r="131" spans="1:14" ht="15">
      <c r="A131" s="55" t="s">
        <v>0</v>
      </c>
      <c r="B131" s="5">
        <v>3553431.53</v>
      </c>
      <c r="C131" s="5">
        <v>3522841.8</v>
      </c>
      <c r="D131" s="5">
        <v>3682342.85</v>
      </c>
      <c r="E131" s="18">
        <v>3061682.79</v>
      </c>
      <c r="F131" s="18">
        <v>3042227.32</v>
      </c>
      <c r="G131" s="18">
        <v>3103703.9</v>
      </c>
      <c r="H131" s="18">
        <v>2847181.8</v>
      </c>
      <c r="I131" s="18">
        <v>2439137.83</v>
      </c>
      <c r="J131" s="18">
        <v>3107756.06</v>
      </c>
      <c r="K131" s="18">
        <v>2898334.69</v>
      </c>
      <c r="L131" s="18">
        <v>3173263.12</v>
      </c>
      <c r="M131" s="18">
        <v>3187602.46</v>
      </c>
      <c r="N131" s="5">
        <f>SUM(B131:M131)</f>
        <v>37619506.15</v>
      </c>
    </row>
    <row r="132" spans="1:15" ht="15">
      <c r="A132" s="55" t="s">
        <v>8</v>
      </c>
      <c r="B132" s="5">
        <f>SUM(B131/B129/B179)</f>
        <v>140.30210960634892</v>
      </c>
      <c r="C132" s="5">
        <f>SUM(C131/C129/C179)</f>
        <v>136.42263873291253</v>
      </c>
      <c r="D132" s="5">
        <f>SUM(D131/D129/D179)</f>
        <v>148.06364495375956</v>
      </c>
      <c r="E132" s="18">
        <f aca="true" t="shared" si="88" ref="E132:J132">(E131/E179)/E129</f>
        <v>117.57614400921659</v>
      </c>
      <c r="F132" s="18">
        <f t="shared" si="88"/>
        <v>121.01142879872712</v>
      </c>
      <c r="G132" s="18">
        <f t="shared" si="88"/>
        <v>117.78762428842504</v>
      </c>
      <c r="H132" s="18">
        <f>(H131/H179)/H129</f>
        <v>105.20569781620662</v>
      </c>
      <c r="I132" s="18">
        <f t="shared" si="88"/>
        <v>99.55664612244898</v>
      </c>
      <c r="J132" s="18">
        <f t="shared" si="88"/>
        <v>118.54592317636464</v>
      </c>
      <c r="K132" s="18">
        <f>(K131/K179)/K129</f>
        <v>112.20807936507937</v>
      </c>
      <c r="L132" s="18">
        <f>(L131/L179)/L129</f>
        <v>118.06612047475538</v>
      </c>
      <c r="M132" s="18">
        <f>(M131/M179)/M129</f>
        <v>120.60546575860765</v>
      </c>
      <c r="N132" s="5">
        <f>SUM(N131/N129/N179)</f>
        <v>121.1424060799731</v>
      </c>
      <c r="O132" s="25"/>
    </row>
    <row r="133" spans="1:15" ht="15">
      <c r="A133" s="55" t="s">
        <v>9</v>
      </c>
      <c r="B133" s="11">
        <f>SUM(B131/B130)</f>
        <v>0.04565362592747317</v>
      </c>
      <c r="C133" s="11">
        <f>SUM(C131/C130)</f>
        <v>0.0437019363333064</v>
      </c>
      <c r="D133" s="11">
        <f>SUM(D131/D130)</f>
        <v>0.04963251233947915</v>
      </c>
      <c r="E133" s="20">
        <f aca="true" t="shared" si="89" ref="E133:J133">(E131/E130)</f>
        <v>0.04661150963192214</v>
      </c>
      <c r="F133" s="20">
        <f t="shared" si="89"/>
        <v>0.046017466513601196</v>
      </c>
      <c r="G133" s="20">
        <f t="shared" si="89"/>
        <v>0.04968149347724925</v>
      </c>
      <c r="H133" s="20">
        <f>(H131/H130)</f>
        <v>0.0422716555811763</v>
      </c>
      <c r="I133" s="20">
        <f t="shared" si="89"/>
        <v>0.04436703167368582</v>
      </c>
      <c r="J133" s="20">
        <f t="shared" si="89"/>
        <v>0.04465570200459447</v>
      </c>
      <c r="K133" s="20">
        <f>(K131/K130)</f>
        <v>0.04880064977852359</v>
      </c>
      <c r="L133" s="20">
        <f>(L131/L130)</f>
        <v>0.04537809270493409</v>
      </c>
      <c r="M133" s="20">
        <f>(M131/M130)</f>
        <v>0.04515630402501424</v>
      </c>
      <c r="N133" s="11">
        <f>SUM(N131/N130)</f>
        <v>0.04594802487649377</v>
      </c>
      <c r="O133" s="25"/>
    </row>
    <row r="134" spans="1:14" ht="15">
      <c r="A134" s="56"/>
      <c r="B134" s="1"/>
      <c r="C134" s="1"/>
      <c r="D134" s="1"/>
      <c r="E134" s="19"/>
      <c r="F134" s="19"/>
      <c r="G134" s="19"/>
      <c r="H134" s="19"/>
      <c r="I134" s="19"/>
      <c r="J134" s="19"/>
      <c r="K134" s="19"/>
      <c r="L134" s="19"/>
      <c r="M134" s="19"/>
      <c r="N134" s="1"/>
    </row>
    <row r="135" spans="1:14" ht="15">
      <c r="A135" s="57" t="s">
        <v>44</v>
      </c>
      <c r="B135" s="4">
        <v>16</v>
      </c>
      <c r="C135" s="4">
        <v>16</v>
      </c>
      <c r="D135" s="4">
        <v>16</v>
      </c>
      <c r="E135" s="17">
        <v>16</v>
      </c>
      <c r="F135" s="17">
        <v>16</v>
      </c>
      <c r="G135" s="17">
        <v>16</v>
      </c>
      <c r="H135" s="17">
        <v>18</v>
      </c>
      <c r="I135" s="17">
        <v>16</v>
      </c>
      <c r="J135" s="17">
        <v>16</v>
      </c>
      <c r="K135" s="17">
        <v>16</v>
      </c>
      <c r="L135" s="17">
        <v>16</v>
      </c>
      <c r="M135" s="17">
        <v>16</v>
      </c>
      <c r="N135" s="4">
        <f>SUM(B135:M135)</f>
        <v>194</v>
      </c>
    </row>
    <row r="136" spans="1:14" ht="15">
      <c r="A136" s="55" t="s">
        <v>7</v>
      </c>
      <c r="B136" s="5">
        <v>1701190</v>
      </c>
      <c r="C136" s="5">
        <v>1579566</v>
      </c>
      <c r="D136" s="5">
        <v>1609974</v>
      </c>
      <c r="E136" s="18">
        <v>1174632</v>
      </c>
      <c r="F136" s="18">
        <v>1510464</v>
      </c>
      <c r="G136" s="18">
        <v>1493760</v>
      </c>
      <c r="H136" s="18">
        <v>1546786</v>
      </c>
      <c r="I136" s="18">
        <v>1051196</v>
      </c>
      <c r="J136" s="18">
        <v>1215630</v>
      </c>
      <c r="K136" s="18">
        <v>1184306</v>
      </c>
      <c r="L136" s="18">
        <v>1369590</v>
      </c>
      <c r="M136" s="18">
        <v>1477018</v>
      </c>
      <c r="N136" s="5">
        <f>SUM(B136:M136)</f>
        <v>16914112</v>
      </c>
    </row>
    <row r="137" spans="1:14" ht="15">
      <c r="A137" s="55" t="s">
        <v>0</v>
      </c>
      <c r="B137" s="5">
        <v>112416</v>
      </c>
      <c r="C137" s="5">
        <v>81695</v>
      </c>
      <c r="D137" s="5">
        <v>119576</v>
      </c>
      <c r="E137" s="18">
        <v>95273</v>
      </c>
      <c r="F137" s="18">
        <v>49578</v>
      </c>
      <c r="G137" s="18">
        <v>116421</v>
      </c>
      <c r="H137" s="18">
        <v>95000</v>
      </c>
      <c r="I137" s="18">
        <v>62452</v>
      </c>
      <c r="J137" s="18">
        <v>54998</v>
      </c>
      <c r="K137" s="18">
        <v>75875</v>
      </c>
      <c r="L137" s="18">
        <v>75976</v>
      </c>
      <c r="M137" s="18">
        <v>114308</v>
      </c>
      <c r="N137" s="5">
        <f>SUM(B137:M137)</f>
        <v>1053568</v>
      </c>
    </row>
    <row r="138" spans="1:14" ht="15">
      <c r="A138" s="55" t="s">
        <v>8</v>
      </c>
      <c r="B138" s="18">
        <f>(B137/B179)/B135</f>
        <v>226.6451612903226</v>
      </c>
      <c r="C138" s="18">
        <f>(C137/C179)/C135</f>
        <v>164.7076612903226</v>
      </c>
      <c r="D138" s="18">
        <f>(D137/D179)/D135</f>
        <v>249.11666666666667</v>
      </c>
      <c r="E138" s="18">
        <f>(E137/E179)/E135</f>
        <v>192.0826612903226</v>
      </c>
      <c r="F138" s="18">
        <f>(F137/F179)/F135</f>
        <v>103.2875</v>
      </c>
      <c r="G138" s="18">
        <f aca="true" t="shared" si="90" ref="G138:N138">(G137/G179)/G135</f>
        <v>234.71975806451613</v>
      </c>
      <c r="H138" s="18">
        <f>(H137/H179)/H135</f>
        <v>170.25089605734766</v>
      </c>
      <c r="I138" s="18">
        <f t="shared" si="90"/>
        <v>139.40178571428572</v>
      </c>
      <c r="J138" s="18">
        <f t="shared" si="90"/>
        <v>112.36923831317424</v>
      </c>
      <c r="K138" s="18">
        <f t="shared" si="90"/>
        <v>158.07291666666666</v>
      </c>
      <c r="L138" s="18">
        <f t="shared" si="90"/>
        <v>153.17741935483872</v>
      </c>
      <c r="M138" s="18">
        <f t="shared" si="90"/>
        <v>238.14166666666668</v>
      </c>
      <c r="N138" s="18">
        <f t="shared" si="90"/>
        <v>178.7464127901897</v>
      </c>
    </row>
    <row r="139" spans="1:14" ht="15">
      <c r="A139" s="55" t="s">
        <v>9</v>
      </c>
      <c r="B139" s="20">
        <f>(B137/B136)</f>
        <v>0.06608080226194606</v>
      </c>
      <c r="C139" s="20">
        <f>(C137/C136)</f>
        <v>0.0517199028087462</v>
      </c>
      <c r="D139" s="20">
        <f>(D137/D136)</f>
        <v>0.07427200687712969</v>
      </c>
      <c r="E139" s="20">
        <f>(E137/E136)</f>
        <v>0.08110880684333477</v>
      </c>
      <c r="F139" s="20">
        <f aca="true" t="shared" si="91" ref="F139:N139">(F137/F136)</f>
        <v>0.0328230265666709</v>
      </c>
      <c r="G139" s="20">
        <f t="shared" si="91"/>
        <v>0.07793822300771208</v>
      </c>
      <c r="H139" s="20">
        <f>(H137/H136)</f>
        <v>0.06141767510179171</v>
      </c>
      <c r="I139" s="20">
        <f t="shared" si="91"/>
        <v>0.05941042393616414</v>
      </c>
      <c r="J139" s="20">
        <f t="shared" si="91"/>
        <v>0.04524238460715843</v>
      </c>
      <c r="K139" s="20">
        <f t="shared" si="91"/>
        <v>0.06406705699371615</v>
      </c>
      <c r="L139" s="20">
        <f t="shared" si="91"/>
        <v>0.055473535875700024</v>
      </c>
      <c r="M139" s="20">
        <f t="shared" si="91"/>
        <v>0.07739106767825443</v>
      </c>
      <c r="N139" s="20">
        <f t="shared" si="91"/>
        <v>0.06228928837647522</v>
      </c>
    </row>
    <row r="140" spans="1:14" ht="15">
      <c r="A140" s="56"/>
      <c r="B140" s="1"/>
      <c r="C140" s="1"/>
      <c r="D140" s="1"/>
      <c r="E140" s="19"/>
      <c r="F140" s="19"/>
      <c r="G140" s="19"/>
      <c r="H140" s="19"/>
      <c r="I140" s="19"/>
      <c r="J140" s="19"/>
      <c r="K140" s="19"/>
      <c r="L140" s="19"/>
      <c r="M140" s="19"/>
      <c r="N140" s="1"/>
    </row>
    <row r="141" spans="1:14" ht="15">
      <c r="A141" s="57" t="s">
        <v>15</v>
      </c>
      <c r="B141" s="4">
        <v>87</v>
      </c>
      <c r="C141" s="4">
        <v>87</v>
      </c>
      <c r="D141" s="4">
        <v>87</v>
      </c>
      <c r="E141" s="17">
        <v>87</v>
      </c>
      <c r="F141" s="17">
        <v>85</v>
      </c>
      <c r="G141" s="17">
        <v>85</v>
      </c>
      <c r="H141" s="17">
        <v>85</v>
      </c>
      <c r="I141" s="17">
        <v>85</v>
      </c>
      <c r="J141" s="17">
        <v>85</v>
      </c>
      <c r="K141" s="17">
        <v>84</v>
      </c>
      <c r="L141" s="17">
        <v>82</v>
      </c>
      <c r="M141" s="17">
        <v>72</v>
      </c>
      <c r="N141" s="4">
        <f>SUM(B141:M141)</f>
        <v>1011</v>
      </c>
    </row>
    <row r="142" spans="1:14" ht="15">
      <c r="A142" s="55" t="s">
        <v>7</v>
      </c>
      <c r="B142" s="5">
        <v>8666825</v>
      </c>
      <c r="C142" s="5">
        <v>8222855</v>
      </c>
      <c r="D142" s="5">
        <v>7108275</v>
      </c>
      <c r="E142" s="18">
        <v>5597665</v>
      </c>
      <c r="F142" s="18">
        <v>6294755</v>
      </c>
      <c r="G142" s="18">
        <v>7778625</v>
      </c>
      <c r="H142" s="18">
        <v>6327310</v>
      </c>
      <c r="I142" s="18">
        <v>5810325</v>
      </c>
      <c r="J142" s="18">
        <v>7068765</v>
      </c>
      <c r="K142" s="18">
        <v>5581715</v>
      </c>
      <c r="L142" s="18">
        <v>7314565</v>
      </c>
      <c r="M142" s="18">
        <v>5612785</v>
      </c>
      <c r="N142" s="5">
        <f>SUM(B142:M142)</f>
        <v>81384465</v>
      </c>
    </row>
    <row r="143" spans="1:14" ht="15">
      <c r="A143" s="55" t="s">
        <v>0</v>
      </c>
      <c r="B143" s="5">
        <v>333579.47</v>
      </c>
      <c r="C143" s="5">
        <v>458845</v>
      </c>
      <c r="D143" s="5">
        <v>315819.14</v>
      </c>
      <c r="E143" s="18">
        <v>264534.1</v>
      </c>
      <c r="F143" s="18">
        <v>179225.88</v>
      </c>
      <c r="G143" s="18">
        <v>399249.05</v>
      </c>
      <c r="H143" s="18">
        <v>279185</v>
      </c>
      <c r="I143" s="18">
        <v>407780</v>
      </c>
      <c r="J143" s="18">
        <v>342800.3</v>
      </c>
      <c r="K143" s="18">
        <v>241359.43</v>
      </c>
      <c r="L143" s="18">
        <v>338470.85</v>
      </c>
      <c r="M143" s="18">
        <v>263532.8</v>
      </c>
      <c r="N143" s="5">
        <f>SUM(B143:M143)</f>
        <v>3824381.0199999996</v>
      </c>
    </row>
    <row r="144" spans="1:14" ht="15">
      <c r="A144" s="55" t="s">
        <v>8</v>
      </c>
      <c r="B144" s="18">
        <f>(B143/B179)/B141</f>
        <v>123.68538005190952</v>
      </c>
      <c r="C144" s="18">
        <f>(C143/C179)/C141</f>
        <v>170.13162773451984</v>
      </c>
      <c r="D144" s="18">
        <f aca="true" t="shared" si="92" ref="D144:M144">(D143/D179)/D141</f>
        <v>121.00350191570881</v>
      </c>
      <c r="E144" s="18">
        <f t="shared" si="92"/>
        <v>98.08457545420838</v>
      </c>
      <c r="F144" s="18">
        <f t="shared" si="92"/>
        <v>70.28465882352941</v>
      </c>
      <c r="G144" s="18">
        <f t="shared" si="92"/>
        <v>151.51766603415558</v>
      </c>
      <c r="H144" s="18">
        <f t="shared" si="92"/>
        <v>105.95256166982921</v>
      </c>
      <c r="I144" s="18">
        <f t="shared" si="92"/>
        <v>171.3361344537815</v>
      </c>
      <c r="J144" s="18">
        <f t="shared" si="92"/>
        <v>131.8386631540488</v>
      </c>
      <c r="K144" s="18">
        <f t="shared" si="92"/>
        <v>95.77755158730159</v>
      </c>
      <c r="L144" s="18">
        <f t="shared" si="92"/>
        <v>133.1513965381589</v>
      </c>
      <c r="M144" s="18">
        <f t="shared" si="92"/>
        <v>122.00592592592592</v>
      </c>
      <c r="N144" s="5">
        <f>SUM(N143/N141/N179)</f>
        <v>124.50491381603969</v>
      </c>
    </row>
    <row r="145" spans="1:14" ht="15">
      <c r="A145" s="55" t="s">
        <v>9</v>
      </c>
      <c r="B145" s="11">
        <f>SUM(B143/B142)</f>
        <v>0.03848923567742512</v>
      </c>
      <c r="C145" s="11">
        <f>SUM(C143/C142)</f>
        <v>0.05580117854443499</v>
      </c>
      <c r="D145" s="11">
        <f>SUM(D143/D142)</f>
        <v>0.04442978641090842</v>
      </c>
      <c r="E145" s="20">
        <f aca="true" t="shared" si="93" ref="E145:J145">(E143/E142)</f>
        <v>0.04725793701480885</v>
      </c>
      <c r="F145" s="20">
        <f t="shared" si="93"/>
        <v>0.028472256664477013</v>
      </c>
      <c r="G145" s="20">
        <f t="shared" si="93"/>
        <v>0.05132642979961111</v>
      </c>
      <c r="H145" s="20">
        <f>(H143/H142)</f>
        <v>0.044123806167233784</v>
      </c>
      <c r="I145" s="20">
        <f t="shared" si="93"/>
        <v>0.07018196056158649</v>
      </c>
      <c r="J145" s="20">
        <f t="shared" si="93"/>
        <v>0.048495076579855176</v>
      </c>
      <c r="K145" s="20">
        <f>(K143/K142)</f>
        <v>0.04324108808851759</v>
      </c>
      <c r="L145" s="20">
        <f>(L143/L142)</f>
        <v>0.04627354463320785</v>
      </c>
      <c r="M145" s="20">
        <f>(M143/M142)</f>
        <v>0.046952234942190016</v>
      </c>
      <c r="N145" s="11">
        <f>SUM(N143/N142)</f>
        <v>0.046991536038235304</v>
      </c>
    </row>
    <row r="146" spans="1:14" ht="15">
      <c r="A146" s="56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1"/>
    </row>
    <row r="147" spans="1:14" ht="15">
      <c r="A147" s="57" t="s">
        <v>16</v>
      </c>
      <c r="B147" s="12">
        <f>B151+B157</f>
        <v>28</v>
      </c>
      <c r="C147" s="12">
        <f aca="true" t="shared" si="94" ref="C147:M147">SUM(C151+C157)</f>
        <v>28</v>
      </c>
      <c r="D147" s="12">
        <f t="shared" si="94"/>
        <v>28</v>
      </c>
      <c r="E147" s="12">
        <f t="shared" si="94"/>
        <v>29</v>
      </c>
      <c r="F147" s="12">
        <f t="shared" si="94"/>
        <v>30</v>
      </c>
      <c r="G147" s="12">
        <f t="shared" si="94"/>
        <v>33</v>
      </c>
      <c r="H147" s="12">
        <f>SUM(H151+H157)</f>
        <v>28</v>
      </c>
      <c r="I147" s="12">
        <f t="shared" si="94"/>
        <v>28</v>
      </c>
      <c r="J147" s="12">
        <f t="shared" si="94"/>
        <v>29</v>
      </c>
      <c r="K147" s="12">
        <f t="shared" si="94"/>
        <v>28</v>
      </c>
      <c r="L147" s="12">
        <f t="shared" si="94"/>
        <v>28</v>
      </c>
      <c r="M147" s="12">
        <f t="shared" si="94"/>
        <v>29</v>
      </c>
      <c r="N147" s="4">
        <f>SUM(B147:M147)</f>
        <v>346</v>
      </c>
    </row>
    <row r="148" spans="1:14" ht="15">
      <c r="A148" s="55" t="s">
        <v>0</v>
      </c>
      <c r="B148" s="13">
        <f aca="true" t="shared" si="95" ref="B148:M148">SUM(B153+B159)</f>
        <v>295499.65</v>
      </c>
      <c r="C148" s="13">
        <f t="shared" si="95"/>
        <v>337117.2</v>
      </c>
      <c r="D148" s="13">
        <f t="shared" si="95"/>
        <v>340135.7</v>
      </c>
      <c r="E148" s="13">
        <f t="shared" si="95"/>
        <v>297326.55</v>
      </c>
      <c r="F148" s="13">
        <f t="shared" si="95"/>
        <v>311333.85</v>
      </c>
      <c r="G148" s="13">
        <f t="shared" si="95"/>
        <v>253365.1</v>
      </c>
      <c r="H148" s="13">
        <f>SUM(H153+H159)</f>
        <v>275314.8</v>
      </c>
      <c r="I148" s="13">
        <f t="shared" si="95"/>
        <v>266611.9</v>
      </c>
      <c r="J148" s="13">
        <f t="shared" si="95"/>
        <v>319454.85</v>
      </c>
      <c r="K148" s="13">
        <f t="shared" si="95"/>
        <v>286669.85</v>
      </c>
      <c r="L148" s="13">
        <f t="shared" si="95"/>
        <v>331916.69999999995</v>
      </c>
      <c r="M148" s="13">
        <f t="shared" si="95"/>
        <v>357214.95</v>
      </c>
      <c r="N148" s="5">
        <f>SUM(B148:M148)</f>
        <v>3671961.1000000006</v>
      </c>
    </row>
    <row r="149" spans="1:14" ht="15">
      <c r="A149" s="55" t="s">
        <v>8</v>
      </c>
      <c r="B149" s="14">
        <f aca="true" t="shared" si="96" ref="B149:J149">SUM(B148/B147/B179)</f>
        <v>340.43738479262674</v>
      </c>
      <c r="C149" s="14">
        <f t="shared" si="96"/>
        <v>388.3838709677419</v>
      </c>
      <c r="D149" s="14">
        <f t="shared" si="96"/>
        <v>404.9234523809524</v>
      </c>
      <c r="E149" s="14">
        <f t="shared" si="96"/>
        <v>330.73031145717465</v>
      </c>
      <c r="F149" s="14">
        <f t="shared" si="96"/>
        <v>345.9265</v>
      </c>
      <c r="G149" s="14">
        <f t="shared" si="96"/>
        <v>247.6687194525904</v>
      </c>
      <c r="H149" s="14">
        <f>SUM(H148/H147/H179)</f>
        <v>317.1829493087557</v>
      </c>
      <c r="I149" s="14">
        <f t="shared" si="96"/>
        <v>340.06619897959183</v>
      </c>
      <c r="J149" s="14">
        <f t="shared" si="96"/>
        <v>360.1073711264668</v>
      </c>
      <c r="K149" s="14">
        <f>SUM(K148/K147/K179)</f>
        <v>341.2736309523809</v>
      </c>
      <c r="L149" s="14">
        <f>SUM(L148/L147/L179)</f>
        <v>382.39251152073723</v>
      </c>
      <c r="M149" s="14">
        <f>SUM(M148/M147/M179)</f>
        <v>410.5918965517241</v>
      </c>
      <c r="N149" s="26">
        <f>SUM(N148/N147/N179)</f>
        <v>349.299904065173</v>
      </c>
    </row>
    <row r="150" spans="1:17" ht="15.75">
      <c r="A150" s="5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5"/>
      <c r="P150" s="48"/>
      <c r="Q150" s="48"/>
    </row>
    <row r="151" spans="1:17" ht="15">
      <c r="A151" s="57" t="s">
        <v>17</v>
      </c>
      <c r="B151" s="6">
        <v>14</v>
      </c>
      <c r="C151" s="6">
        <v>14</v>
      </c>
      <c r="D151" s="6">
        <v>14</v>
      </c>
      <c r="E151" s="17">
        <v>15</v>
      </c>
      <c r="F151" s="17">
        <v>16</v>
      </c>
      <c r="G151" s="17">
        <v>18</v>
      </c>
      <c r="H151" s="17">
        <v>16</v>
      </c>
      <c r="I151" s="17">
        <v>17</v>
      </c>
      <c r="J151" s="17">
        <v>17</v>
      </c>
      <c r="K151" s="17">
        <v>16</v>
      </c>
      <c r="L151" s="17">
        <v>16</v>
      </c>
      <c r="M151" s="17">
        <v>16</v>
      </c>
      <c r="N151" s="4">
        <f>SUM(B151:M151)</f>
        <v>189</v>
      </c>
      <c r="O151" s="25"/>
      <c r="P151" s="25"/>
      <c r="Q151" s="25"/>
    </row>
    <row r="152" spans="1:14" ht="15">
      <c r="A152" s="57" t="s">
        <v>18</v>
      </c>
      <c r="B152" s="5">
        <v>804778.5</v>
      </c>
      <c r="C152" s="5">
        <v>786520.5</v>
      </c>
      <c r="D152" s="5">
        <v>746836</v>
      </c>
      <c r="E152" s="18">
        <v>657200.55</v>
      </c>
      <c r="F152" s="18">
        <v>619130.25</v>
      </c>
      <c r="G152" s="18">
        <v>588771.75</v>
      </c>
      <c r="H152" s="18">
        <v>654652</v>
      </c>
      <c r="I152" s="18">
        <v>621291.5</v>
      </c>
      <c r="J152" s="18">
        <v>651320.25</v>
      </c>
      <c r="K152" s="18">
        <v>593487.25</v>
      </c>
      <c r="L152" s="18">
        <v>728356.2</v>
      </c>
      <c r="M152" s="18">
        <v>786843.75</v>
      </c>
      <c r="N152" s="5">
        <f>SUM(B152:M152)</f>
        <v>8239188.5</v>
      </c>
    </row>
    <row r="153" spans="1:14" ht="15">
      <c r="A153" s="55" t="s">
        <v>0</v>
      </c>
      <c r="B153" s="5">
        <v>133611.5</v>
      </c>
      <c r="C153" s="5">
        <v>142102.5</v>
      </c>
      <c r="D153" s="5">
        <v>162998</v>
      </c>
      <c r="E153" s="18">
        <v>144224.55</v>
      </c>
      <c r="F153" s="18">
        <v>133858.25</v>
      </c>
      <c r="G153" s="18">
        <v>127482.25</v>
      </c>
      <c r="H153" s="18">
        <v>141952.5</v>
      </c>
      <c r="I153" s="18">
        <v>153031.5</v>
      </c>
      <c r="J153" s="18">
        <v>174479.75</v>
      </c>
      <c r="K153" s="18">
        <v>147843.75</v>
      </c>
      <c r="L153" s="18">
        <v>143414.8</v>
      </c>
      <c r="M153" s="18">
        <v>163003.75</v>
      </c>
      <c r="N153" s="5">
        <f>SUM(B153:M153)</f>
        <v>1768003.1</v>
      </c>
    </row>
    <row r="154" spans="1:14" ht="15">
      <c r="A154" s="55" t="s">
        <v>8</v>
      </c>
      <c r="B154" s="5">
        <f>SUM(B153/B151/B179)</f>
        <v>307.860599078341</v>
      </c>
      <c r="C154" s="5">
        <f>SUM(C153/C151/C179)</f>
        <v>327.42511520737327</v>
      </c>
      <c r="D154" s="5">
        <f>SUM(D153/D151/D179)</f>
        <v>388.0904761904762</v>
      </c>
      <c r="E154" s="18">
        <f aca="true" t="shared" si="97" ref="E154:J154">(E153/E179)/E151</f>
        <v>310.16032258064513</v>
      </c>
      <c r="F154" s="18">
        <f t="shared" si="97"/>
        <v>278.87135416666666</v>
      </c>
      <c r="G154" s="18">
        <f t="shared" si="97"/>
        <v>228.4628136200717</v>
      </c>
      <c r="H154" s="18">
        <f>(H153/H179)/H151</f>
        <v>286.1945564516129</v>
      </c>
      <c r="I154" s="18">
        <f t="shared" si="97"/>
        <v>321.4947478991597</v>
      </c>
      <c r="J154" s="18">
        <f t="shared" si="97"/>
        <v>335.5186239255428</v>
      </c>
      <c r="K154" s="18">
        <f>(K153/K179)/K151</f>
        <v>308.0078125</v>
      </c>
      <c r="L154" s="18">
        <f>(L153/L179)/L151</f>
        <v>289.14274193548385</v>
      </c>
      <c r="M154" s="18">
        <f>(M153/M179)/M151</f>
        <v>339.5911458333333</v>
      </c>
      <c r="N154" s="5">
        <f>SUM(N153/N151/N179)</f>
        <v>307.8915084872462</v>
      </c>
    </row>
    <row r="155" spans="1:14" ht="15">
      <c r="A155" s="55" t="s">
        <v>9</v>
      </c>
      <c r="B155" s="11">
        <f>SUM(B153/B152)</f>
        <v>0.16602270065614327</v>
      </c>
      <c r="C155" s="11">
        <f>SUM(C153/C152)</f>
        <v>0.18067234102607624</v>
      </c>
      <c r="D155" s="11">
        <f>SUM(D153/D152)</f>
        <v>0.21825139655828052</v>
      </c>
      <c r="E155" s="20">
        <f aca="true" t="shared" si="98" ref="E155:J155">(E153/E152)</f>
        <v>0.21945287477315711</v>
      </c>
      <c r="F155" s="20">
        <f t="shared" si="98"/>
        <v>0.2162036986563005</v>
      </c>
      <c r="G155" s="20">
        <f t="shared" si="98"/>
        <v>0.21652236201889782</v>
      </c>
      <c r="H155" s="20">
        <f>(H153/H152)</f>
        <v>0.21683657882355817</v>
      </c>
      <c r="I155" s="20">
        <f t="shared" si="98"/>
        <v>0.24631191638707434</v>
      </c>
      <c r="J155" s="20">
        <f t="shared" si="98"/>
        <v>0.26788626639506447</v>
      </c>
      <c r="K155" s="20">
        <f>(K153/K152)</f>
        <v>0.2491102378357749</v>
      </c>
      <c r="L155" s="20">
        <f>(L153/L152)</f>
        <v>0.196902010307594</v>
      </c>
      <c r="M155" s="20">
        <f>(M153/M152)</f>
        <v>0.20716152349179873</v>
      </c>
      <c r="N155" s="11">
        <f>SUM(N153/N152)</f>
        <v>0.21458461594852454</v>
      </c>
    </row>
    <row r="156" spans="1:14" ht="15">
      <c r="A156" s="56"/>
      <c r="B156" s="1"/>
      <c r="C156" s="1"/>
      <c r="D156" s="1"/>
      <c r="E156" s="19"/>
      <c r="F156" s="19"/>
      <c r="G156" s="19"/>
      <c r="H156" s="19"/>
      <c r="I156" s="19"/>
      <c r="J156" s="19"/>
      <c r="K156" s="19"/>
      <c r="L156" s="19"/>
      <c r="M156" s="19"/>
      <c r="N156" s="1"/>
    </row>
    <row r="157" spans="1:14" ht="15">
      <c r="A157" s="57" t="s">
        <v>19</v>
      </c>
      <c r="B157" s="4">
        <f aca="true" t="shared" si="99" ref="B157:G157">B163+B167</f>
        <v>14</v>
      </c>
      <c r="C157" s="4">
        <f t="shared" si="99"/>
        <v>14</v>
      </c>
      <c r="D157" s="4">
        <f t="shared" si="99"/>
        <v>14</v>
      </c>
      <c r="E157" s="4">
        <f t="shared" si="99"/>
        <v>14</v>
      </c>
      <c r="F157" s="4">
        <f t="shared" si="99"/>
        <v>14</v>
      </c>
      <c r="G157" s="4">
        <f t="shared" si="99"/>
        <v>15</v>
      </c>
      <c r="H157" s="4">
        <f aca="true" t="shared" si="100" ref="H157:M157">H163+H167</f>
        <v>12</v>
      </c>
      <c r="I157" s="4">
        <f t="shared" si="100"/>
        <v>11</v>
      </c>
      <c r="J157" s="4">
        <f t="shared" si="100"/>
        <v>12</v>
      </c>
      <c r="K157" s="4">
        <f t="shared" si="100"/>
        <v>12</v>
      </c>
      <c r="L157" s="4">
        <f t="shared" si="100"/>
        <v>12</v>
      </c>
      <c r="M157" s="4">
        <f t="shared" si="100"/>
        <v>13</v>
      </c>
      <c r="N157" s="4">
        <f>SUM(B157:M157)</f>
        <v>157</v>
      </c>
    </row>
    <row r="158" spans="1:14" ht="15">
      <c r="A158" s="55" t="s">
        <v>30</v>
      </c>
      <c r="B158" s="50">
        <f aca="true" t="shared" si="101" ref="B158:G158">B168</f>
        <v>337912.25</v>
      </c>
      <c r="C158" s="50">
        <f t="shared" si="101"/>
        <v>368450.5</v>
      </c>
      <c r="D158" s="50">
        <f t="shared" si="101"/>
        <v>286457</v>
      </c>
      <c r="E158" s="50">
        <f t="shared" si="101"/>
        <v>271012.5</v>
      </c>
      <c r="F158" s="50">
        <f t="shared" si="101"/>
        <v>266245.5</v>
      </c>
      <c r="G158" s="13">
        <f t="shared" si="101"/>
        <v>237627.75</v>
      </c>
      <c r="H158" s="13">
        <f aca="true" t="shared" si="102" ref="H158:M158">H168</f>
        <v>199752</v>
      </c>
      <c r="I158" s="13">
        <f t="shared" si="102"/>
        <v>161294</v>
      </c>
      <c r="J158" s="13">
        <f t="shared" si="102"/>
        <v>169754.5</v>
      </c>
      <c r="K158" s="13">
        <f t="shared" si="102"/>
        <v>159397.5</v>
      </c>
      <c r="L158" s="13">
        <f t="shared" si="102"/>
        <v>214863</v>
      </c>
      <c r="M158" s="13">
        <f t="shared" si="102"/>
        <v>192696.5</v>
      </c>
      <c r="N158" s="5">
        <f>SUM(B158:M158)</f>
        <v>2865463</v>
      </c>
    </row>
    <row r="159" spans="1:15" ht="15">
      <c r="A159" s="55" t="s">
        <v>0</v>
      </c>
      <c r="B159" s="5">
        <f aca="true" t="shared" si="103" ref="B159:G159">B164+B169</f>
        <v>161888.15</v>
      </c>
      <c r="C159" s="5">
        <f t="shared" si="103"/>
        <v>195014.7</v>
      </c>
      <c r="D159" s="5">
        <f t="shared" si="103"/>
        <v>177137.7</v>
      </c>
      <c r="E159" s="5">
        <f t="shared" si="103"/>
        <v>153102</v>
      </c>
      <c r="F159" s="5">
        <f t="shared" si="103"/>
        <v>177475.6</v>
      </c>
      <c r="G159" s="5">
        <f t="shared" si="103"/>
        <v>125882.85</v>
      </c>
      <c r="H159" s="5">
        <f aca="true" t="shared" si="104" ref="H159:M159">H164+H169</f>
        <v>133362.3</v>
      </c>
      <c r="I159" s="5">
        <f t="shared" si="104"/>
        <v>113580.4</v>
      </c>
      <c r="J159" s="5">
        <f t="shared" si="104"/>
        <v>144975.1</v>
      </c>
      <c r="K159" s="5">
        <f t="shared" si="104"/>
        <v>138826.1</v>
      </c>
      <c r="L159" s="5">
        <f t="shared" si="104"/>
        <v>188501.9</v>
      </c>
      <c r="M159" s="5">
        <f t="shared" si="104"/>
        <v>194211.2</v>
      </c>
      <c r="N159" s="5">
        <f>SUM(B159:M159)</f>
        <v>1903958</v>
      </c>
      <c r="O159" s="25"/>
    </row>
    <row r="160" spans="1:14" ht="15">
      <c r="A160" s="55" t="s">
        <v>8</v>
      </c>
      <c r="B160" s="18">
        <f>(B159/B157)/B179</f>
        <v>373.0141705069124</v>
      </c>
      <c r="C160" s="18">
        <f>(C159/C157)/C179</f>
        <v>449.3426267281106</v>
      </c>
      <c r="D160" s="18">
        <f>(D159/D157)/D179</f>
        <v>421.7564285714286</v>
      </c>
      <c r="E160" s="18">
        <f aca="true" t="shared" si="105" ref="E160:J160">(E159/E179)/E157</f>
        <v>352.7695852534562</v>
      </c>
      <c r="F160" s="18">
        <f t="shared" si="105"/>
        <v>422.5609523809524</v>
      </c>
      <c r="G160" s="18">
        <f t="shared" si="105"/>
        <v>270.7158064516129</v>
      </c>
      <c r="H160" s="18">
        <f>(H159/H179)/H157</f>
        <v>358.50080645161285</v>
      </c>
      <c r="I160" s="18">
        <f t="shared" si="105"/>
        <v>368.7675324675325</v>
      </c>
      <c r="J160" s="18">
        <f t="shared" si="105"/>
        <v>394.94142966110934</v>
      </c>
      <c r="K160" s="18">
        <f>(K159/K179)/K157</f>
        <v>385.6280555555556</v>
      </c>
      <c r="L160" s="18">
        <f>(L159/L179)/L157</f>
        <v>506.72553763440857</v>
      </c>
      <c r="M160" s="18">
        <f>(M159/M179)/M157</f>
        <v>497.9774358974359</v>
      </c>
      <c r="N160" s="18">
        <f>(N159/N157)/N179</f>
        <v>399.1482274042058</v>
      </c>
    </row>
    <row r="161" spans="1:14" ht="15">
      <c r="A161" s="55" t="s">
        <v>9</v>
      </c>
      <c r="B161" s="20">
        <f aca="true" t="shared" si="106" ref="B161:M161">B171</f>
        <v>0.08687832418031605</v>
      </c>
      <c r="C161" s="20">
        <f t="shared" si="106"/>
        <v>0.17262020271379738</v>
      </c>
      <c r="D161" s="20">
        <f>D171</f>
        <v>0.15403184422094765</v>
      </c>
      <c r="E161" s="20">
        <f t="shared" si="106"/>
        <v>0.15839121811724552</v>
      </c>
      <c r="F161" s="20">
        <f t="shared" si="106"/>
        <v>0.20947771887224384</v>
      </c>
      <c r="G161" s="20">
        <f t="shared" si="106"/>
        <v>0.11363045772221468</v>
      </c>
      <c r="H161" s="20">
        <f>H171</f>
        <v>0.15072439825383477</v>
      </c>
      <c r="I161" s="20">
        <f t="shared" si="106"/>
        <v>0.14298733988865053</v>
      </c>
      <c r="J161" s="20">
        <f t="shared" si="106"/>
        <v>0.20902833209134367</v>
      </c>
      <c r="K161" s="20">
        <f t="shared" si="106"/>
        <v>0.18922191376903652</v>
      </c>
      <c r="L161" s="20">
        <f t="shared" si="106"/>
        <v>0.18428486989383933</v>
      </c>
      <c r="M161" s="20">
        <f t="shared" si="106"/>
        <v>0.18072201622759107</v>
      </c>
      <c r="N161" s="20">
        <f>N$169/N$168</f>
        <v>0.15914321699494985</v>
      </c>
    </row>
    <row r="162" spans="1:14" ht="15">
      <c r="A162" s="56"/>
      <c r="B162" s="1"/>
      <c r="C162" s="1"/>
      <c r="D162" s="1"/>
      <c r="E162" s="6"/>
      <c r="F162" s="6"/>
      <c r="G162" s="6"/>
      <c r="H162" s="6"/>
      <c r="I162" s="6"/>
      <c r="J162" s="6"/>
      <c r="K162" s="6"/>
      <c r="L162" s="6"/>
      <c r="M162" s="6"/>
      <c r="N162" s="1"/>
    </row>
    <row r="163" spans="1:14" ht="15">
      <c r="A163" s="55" t="s">
        <v>41</v>
      </c>
      <c r="B163" s="6">
        <v>9</v>
      </c>
      <c r="C163" s="1">
        <v>9</v>
      </c>
      <c r="D163" s="1">
        <v>9</v>
      </c>
      <c r="E163" s="6">
        <v>9</v>
      </c>
      <c r="F163" s="6">
        <v>9</v>
      </c>
      <c r="G163" s="6">
        <v>9</v>
      </c>
      <c r="H163" s="6">
        <v>8</v>
      </c>
      <c r="I163" s="6">
        <v>8</v>
      </c>
      <c r="J163" s="6">
        <v>9</v>
      </c>
      <c r="K163" s="6">
        <v>9</v>
      </c>
      <c r="L163" s="6">
        <v>9</v>
      </c>
      <c r="M163" s="6">
        <v>10</v>
      </c>
      <c r="N163" s="6">
        <f>SUM(B163:M163)</f>
        <v>107</v>
      </c>
    </row>
    <row r="164" spans="1:14" ht="15">
      <c r="A164" s="52" t="s">
        <v>0</v>
      </c>
      <c r="B164" s="42">
        <v>132530.9</v>
      </c>
      <c r="C164" s="40">
        <v>131412.7</v>
      </c>
      <c r="D164" s="40">
        <v>133014.2</v>
      </c>
      <c r="E164" s="42">
        <v>110176</v>
      </c>
      <c r="F164" s="42">
        <v>121703.1</v>
      </c>
      <c r="G164" s="42">
        <v>98881.1</v>
      </c>
      <c r="H164" s="42">
        <v>103254.8</v>
      </c>
      <c r="I164" s="42">
        <v>90517.4</v>
      </c>
      <c r="J164" s="42">
        <v>109491.6</v>
      </c>
      <c r="K164" s="42">
        <v>108664.6</v>
      </c>
      <c r="L164" s="42">
        <v>148905.9</v>
      </c>
      <c r="M164" s="42">
        <v>159386.7</v>
      </c>
      <c r="N164" s="42">
        <f>SUM(B164:M164)</f>
        <v>1447939</v>
      </c>
    </row>
    <row r="165" spans="1:14" ht="15">
      <c r="A165" s="52" t="s">
        <v>8</v>
      </c>
      <c r="B165" s="38">
        <f>(B164/B179)/B163</f>
        <v>475.0211469534049</v>
      </c>
      <c r="C165" s="38">
        <f aca="true" t="shared" si="107" ref="C165:N165">(C164/C179)/C163</f>
        <v>471.0132616487456</v>
      </c>
      <c r="D165" s="38">
        <f t="shared" si="107"/>
        <v>492.64518518518526</v>
      </c>
      <c r="E165" s="38">
        <f t="shared" si="107"/>
        <v>394.89605734767025</v>
      </c>
      <c r="F165" s="38">
        <f t="shared" si="107"/>
        <v>450.7522222222222</v>
      </c>
      <c r="G165" s="38">
        <f t="shared" si="107"/>
        <v>354.4125448028674</v>
      </c>
      <c r="H165" s="38">
        <f>(H164/H179)/H163</f>
        <v>416.35</v>
      </c>
      <c r="I165" s="38">
        <f t="shared" si="107"/>
        <v>404.0955357142857</v>
      </c>
      <c r="J165" s="38">
        <f t="shared" si="107"/>
        <v>397.7029530347608</v>
      </c>
      <c r="K165" s="38">
        <f t="shared" si="107"/>
        <v>402.46148148148154</v>
      </c>
      <c r="L165" s="38">
        <f t="shared" si="107"/>
        <v>533.7129032258065</v>
      </c>
      <c r="M165" s="38">
        <f t="shared" si="107"/>
        <v>531.289</v>
      </c>
      <c r="N165" s="38">
        <f t="shared" si="107"/>
        <v>445.3925841163791</v>
      </c>
    </row>
    <row r="166" spans="1:14" ht="15">
      <c r="A166" s="55"/>
      <c r="B166" s="6"/>
      <c r="C166" s="1"/>
      <c r="D166" s="1"/>
      <c r="E166" s="6"/>
      <c r="F166" s="6"/>
      <c r="G166" s="6"/>
      <c r="H166" s="6"/>
      <c r="I166" s="6"/>
      <c r="J166" s="6"/>
      <c r="K166" s="6"/>
      <c r="L166" s="6"/>
      <c r="M166" s="6"/>
      <c r="N166" s="1"/>
    </row>
    <row r="167" spans="1:14" ht="15">
      <c r="A167" s="55" t="s">
        <v>42</v>
      </c>
      <c r="B167" s="6">
        <v>5</v>
      </c>
      <c r="C167" s="1">
        <v>5</v>
      </c>
      <c r="D167" s="1">
        <v>5</v>
      </c>
      <c r="E167" s="6">
        <v>5</v>
      </c>
      <c r="F167" s="6">
        <v>5</v>
      </c>
      <c r="G167" s="6">
        <v>6</v>
      </c>
      <c r="H167" s="6">
        <v>4</v>
      </c>
      <c r="I167" s="6">
        <v>3</v>
      </c>
      <c r="J167" s="6">
        <v>3</v>
      </c>
      <c r="K167" s="6">
        <v>3</v>
      </c>
      <c r="L167" s="6">
        <v>3</v>
      </c>
      <c r="M167" s="6">
        <v>3</v>
      </c>
      <c r="N167" s="6">
        <f>SUM(B167:M167)</f>
        <v>50</v>
      </c>
    </row>
    <row r="168" spans="1:14" ht="15">
      <c r="A168" s="52" t="s">
        <v>43</v>
      </c>
      <c r="B168" s="42">
        <v>337912.25</v>
      </c>
      <c r="C168" s="40">
        <v>368450.5</v>
      </c>
      <c r="D168" s="40">
        <v>286457</v>
      </c>
      <c r="E168" s="42">
        <v>271012.5</v>
      </c>
      <c r="F168" s="42">
        <v>266245.5</v>
      </c>
      <c r="G168" s="42">
        <v>237627.75</v>
      </c>
      <c r="H168" s="42">
        <v>199752</v>
      </c>
      <c r="I168" s="42">
        <v>161294</v>
      </c>
      <c r="J168" s="42">
        <v>169754.5</v>
      </c>
      <c r="K168" s="42">
        <v>159397.5</v>
      </c>
      <c r="L168" s="42">
        <v>214863</v>
      </c>
      <c r="M168" s="42">
        <v>192696.5</v>
      </c>
      <c r="N168" s="42">
        <f>SUM(B168:M168)</f>
        <v>2865463</v>
      </c>
    </row>
    <row r="169" spans="1:14" ht="15">
      <c r="A169" s="52" t="s">
        <v>0</v>
      </c>
      <c r="B169" s="42">
        <v>29357.25</v>
      </c>
      <c r="C169" s="42">
        <v>63602</v>
      </c>
      <c r="D169" s="40">
        <v>44123.5</v>
      </c>
      <c r="E169" s="42">
        <v>42926</v>
      </c>
      <c r="F169" s="42">
        <v>55772.5</v>
      </c>
      <c r="G169" s="42">
        <v>27001.75</v>
      </c>
      <c r="H169" s="42">
        <v>30107.5</v>
      </c>
      <c r="I169" s="42">
        <v>23063</v>
      </c>
      <c r="J169" s="42">
        <v>35483.5</v>
      </c>
      <c r="K169" s="42">
        <v>30161.5</v>
      </c>
      <c r="L169" s="42">
        <v>39596</v>
      </c>
      <c r="M169" s="42">
        <v>34824.5</v>
      </c>
      <c r="N169" s="42">
        <f>SUM(B169:M169)</f>
        <v>456019</v>
      </c>
    </row>
    <row r="170" spans="1:14" ht="15">
      <c r="A170" s="55" t="s">
        <v>8</v>
      </c>
      <c r="B170" s="18">
        <f>(B169/B179)/B167</f>
        <v>189.4016129032258</v>
      </c>
      <c r="C170" s="18">
        <f aca="true" t="shared" si="108" ref="C170:N170">(C169/C179)/C167</f>
        <v>410.3354838709677</v>
      </c>
      <c r="D170" s="18">
        <f t="shared" si="108"/>
        <v>294.15666666666664</v>
      </c>
      <c r="E170" s="18">
        <f t="shared" si="108"/>
        <v>276.94193548387096</v>
      </c>
      <c r="F170" s="18">
        <f t="shared" si="108"/>
        <v>371.81666666666666</v>
      </c>
      <c r="G170" s="18">
        <f t="shared" si="108"/>
        <v>145.17069892473117</v>
      </c>
      <c r="H170" s="18">
        <f>(H169/H179)/H167</f>
        <v>242.80241935483872</v>
      </c>
      <c r="I170" s="18">
        <f t="shared" si="108"/>
        <v>274.5595238095238</v>
      </c>
      <c r="J170" s="18">
        <f t="shared" si="108"/>
        <v>386.65685954015476</v>
      </c>
      <c r="K170" s="18">
        <f t="shared" si="108"/>
        <v>335.1277777777778</v>
      </c>
      <c r="L170" s="18">
        <f t="shared" si="108"/>
        <v>425.76344086021504</v>
      </c>
      <c r="M170" s="18">
        <f t="shared" si="108"/>
        <v>386.93888888888887</v>
      </c>
      <c r="N170" s="18">
        <f t="shared" si="108"/>
        <v>300.18530404015473</v>
      </c>
    </row>
    <row r="171" spans="1:14" ht="15">
      <c r="A171" s="55" t="s">
        <v>9</v>
      </c>
      <c r="B171" s="20">
        <f>B169/B168</f>
        <v>0.08687832418031605</v>
      </c>
      <c r="C171" s="20">
        <f aca="true" t="shared" si="109" ref="C171:M171">C169/C168</f>
        <v>0.17262020271379738</v>
      </c>
      <c r="D171" s="20">
        <f t="shared" si="109"/>
        <v>0.15403184422094765</v>
      </c>
      <c r="E171" s="20">
        <f t="shared" si="109"/>
        <v>0.15839121811724552</v>
      </c>
      <c r="F171" s="20">
        <f t="shared" si="109"/>
        <v>0.20947771887224384</v>
      </c>
      <c r="G171" s="20">
        <f t="shared" si="109"/>
        <v>0.11363045772221468</v>
      </c>
      <c r="H171" s="20">
        <f>H169/H168</f>
        <v>0.15072439825383477</v>
      </c>
      <c r="I171" s="20">
        <f t="shared" si="109"/>
        <v>0.14298733988865053</v>
      </c>
      <c r="J171" s="20">
        <f t="shared" si="109"/>
        <v>0.20902833209134367</v>
      </c>
      <c r="K171" s="20">
        <f t="shared" si="109"/>
        <v>0.18922191376903652</v>
      </c>
      <c r="L171" s="20">
        <f t="shared" si="109"/>
        <v>0.18428486989383933</v>
      </c>
      <c r="M171" s="20">
        <f t="shared" si="109"/>
        <v>0.18072201622759107</v>
      </c>
      <c r="N171" s="20">
        <f>N$169/N$168</f>
        <v>0.15914321699494985</v>
      </c>
    </row>
    <row r="172" spans="1:14" ht="15">
      <c r="A172" s="56"/>
      <c r="B172" s="1"/>
      <c r="C172" s="1"/>
      <c r="D172" s="1"/>
      <c r="E172" s="6"/>
      <c r="F172" s="6"/>
      <c r="G172" s="6"/>
      <c r="H172" s="6"/>
      <c r="I172" s="6"/>
      <c r="J172" s="6"/>
      <c r="K172" s="6"/>
      <c r="L172" s="6"/>
      <c r="M172" s="6"/>
      <c r="N172" s="1"/>
    </row>
    <row r="173" spans="1:14" ht="15">
      <c r="A173" s="56" t="s">
        <v>20</v>
      </c>
      <c r="B173" s="12">
        <f aca="true" t="shared" si="110" ref="B173:M173">SUM(B93+B147)</f>
        <v>4197</v>
      </c>
      <c r="C173" s="12">
        <f t="shared" si="110"/>
        <v>4256</v>
      </c>
      <c r="D173" s="12">
        <f t="shared" si="110"/>
        <v>4239</v>
      </c>
      <c r="E173" s="12">
        <f t="shared" si="110"/>
        <v>4264</v>
      </c>
      <c r="F173" s="12">
        <f t="shared" si="110"/>
        <v>4272</v>
      </c>
      <c r="G173" s="12">
        <f t="shared" si="110"/>
        <v>4269</v>
      </c>
      <c r="H173" s="12">
        <f>SUM(H93+H147)</f>
        <v>4307</v>
      </c>
      <c r="I173" s="12">
        <f t="shared" si="110"/>
        <v>4310</v>
      </c>
      <c r="J173" s="12">
        <f t="shared" si="110"/>
        <v>4244</v>
      </c>
      <c r="K173" s="12">
        <f t="shared" si="110"/>
        <v>4213</v>
      </c>
      <c r="L173" s="12">
        <f t="shared" si="110"/>
        <v>4220</v>
      </c>
      <c r="M173" s="12">
        <f t="shared" si="110"/>
        <v>4236</v>
      </c>
      <c r="N173" s="4">
        <f>SUM(B173:M173)</f>
        <v>51027</v>
      </c>
    </row>
    <row r="174" spans="1:14" ht="15">
      <c r="A174" s="57" t="s">
        <v>21</v>
      </c>
      <c r="B174" s="5">
        <f aca="true" t="shared" si="111" ref="B174:M174">B95+B148</f>
        <v>13517355.780000001</v>
      </c>
      <c r="C174" s="5">
        <f t="shared" si="111"/>
        <v>13696237.25</v>
      </c>
      <c r="D174" s="5">
        <f t="shared" si="111"/>
        <v>13195339.01</v>
      </c>
      <c r="E174" s="5">
        <f t="shared" si="111"/>
        <v>11170327.549999999</v>
      </c>
      <c r="F174" s="5">
        <f t="shared" si="111"/>
        <v>11025570.83</v>
      </c>
      <c r="G174" s="5">
        <f t="shared" si="111"/>
        <v>10841410.620000001</v>
      </c>
      <c r="H174" s="5">
        <f>H95+H148</f>
        <v>11323727.360000001</v>
      </c>
      <c r="I174" s="5">
        <f t="shared" si="111"/>
        <v>9982545.82</v>
      </c>
      <c r="J174" s="5">
        <f t="shared" si="111"/>
        <v>11946476.810000002</v>
      </c>
      <c r="K174" s="5">
        <f t="shared" si="111"/>
        <v>10843746.43</v>
      </c>
      <c r="L174" s="5">
        <f t="shared" si="111"/>
        <v>12682108.159999998</v>
      </c>
      <c r="M174" s="5">
        <f t="shared" si="111"/>
        <v>12467455.07</v>
      </c>
      <c r="N174" s="5">
        <f>SUM(B174:M174)</f>
        <v>142692300.69</v>
      </c>
    </row>
    <row r="175" spans="1:14" ht="15">
      <c r="A175" s="57" t="s">
        <v>8</v>
      </c>
      <c r="B175" s="5">
        <f aca="true" t="shared" si="112" ref="B175:K175">SUM(B174/B173/B179)</f>
        <v>103.89414697133898</v>
      </c>
      <c r="C175" s="5">
        <f t="shared" si="112"/>
        <v>103.8097050842833</v>
      </c>
      <c r="D175" s="5">
        <f t="shared" si="112"/>
        <v>103.76141393410396</v>
      </c>
      <c r="E175" s="5">
        <f t="shared" si="112"/>
        <v>84.5058974611148</v>
      </c>
      <c r="F175" s="5">
        <f t="shared" si="112"/>
        <v>86.02973494069913</v>
      </c>
      <c r="G175" s="5">
        <f t="shared" si="112"/>
        <v>81.92150930564686</v>
      </c>
      <c r="H175" s="5">
        <f>SUM(H174/H173/H179)</f>
        <v>84.81112787135721</v>
      </c>
      <c r="I175" s="5">
        <f t="shared" si="112"/>
        <v>82.71914003977462</v>
      </c>
      <c r="J175" s="5">
        <f t="shared" si="112"/>
        <v>92.02058549130686</v>
      </c>
      <c r="K175" s="5">
        <f t="shared" si="112"/>
        <v>85.79592080069625</v>
      </c>
      <c r="L175" s="5">
        <f>SUM(L174/L173/L179)</f>
        <v>96.94319033786881</v>
      </c>
      <c r="M175" s="5">
        <f>SUM(M174/M173/M179)</f>
        <v>98.10713778722065</v>
      </c>
      <c r="N175" s="5">
        <f>SUM(N174/N173/N179)</f>
        <v>92.04008220641967</v>
      </c>
    </row>
    <row r="176" spans="1:13" ht="15">
      <c r="A176" s="57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4" ht="15">
      <c r="A177" s="57" t="s">
        <v>22</v>
      </c>
      <c r="B177" s="5">
        <v>45761.14</v>
      </c>
      <c r="C177" s="5">
        <v>159439.14</v>
      </c>
      <c r="D177" s="5">
        <v>449181.36</v>
      </c>
      <c r="E177" s="5">
        <v>505058.79</v>
      </c>
      <c r="F177" s="5">
        <v>798066.31</v>
      </c>
      <c r="G177" s="5">
        <v>933554.17</v>
      </c>
      <c r="H177" s="5">
        <v>1128991.93</v>
      </c>
      <c r="I177" s="5">
        <v>1108042.61</v>
      </c>
      <c r="J177" s="5">
        <v>1387998.34</v>
      </c>
      <c r="K177" s="5">
        <v>1333833.68</v>
      </c>
      <c r="L177" s="5">
        <v>1611281.19</v>
      </c>
      <c r="M177" s="5">
        <v>1769452.87</v>
      </c>
      <c r="N177" s="5">
        <f>SUM(B177:M177)</f>
        <v>11230661.530000001</v>
      </c>
    </row>
    <row r="178" spans="1:14" ht="15">
      <c r="A178" s="57" t="s">
        <v>23</v>
      </c>
      <c r="B178" s="4">
        <v>17</v>
      </c>
      <c r="C178" s="4">
        <v>17</v>
      </c>
      <c r="D178" s="4">
        <v>17</v>
      </c>
      <c r="E178" s="4">
        <v>17</v>
      </c>
      <c r="F178" s="4">
        <v>17</v>
      </c>
      <c r="G178" s="4">
        <v>17</v>
      </c>
      <c r="H178" s="4">
        <v>17</v>
      </c>
      <c r="I178" s="4">
        <v>17</v>
      </c>
      <c r="J178" s="4">
        <v>17</v>
      </c>
      <c r="K178" s="4">
        <v>17</v>
      </c>
      <c r="L178" s="4">
        <v>17</v>
      </c>
      <c r="M178" s="4">
        <v>17</v>
      </c>
      <c r="N178" s="4">
        <f>AVERAGE(B178:M178)</f>
        <v>17</v>
      </c>
    </row>
    <row r="179" spans="1:14" ht="15">
      <c r="A179" s="57" t="s">
        <v>24</v>
      </c>
      <c r="B179" s="5">
        <v>31</v>
      </c>
      <c r="C179" s="5">
        <v>31</v>
      </c>
      <c r="D179" s="5">
        <v>30</v>
      </c>
      <c r="E179" s="5">
        <v>31</v>
      </c>
      <c r="F179" s="5">
        <v>30</v>
      </c>
      <c r="G179" s="5">
        <v>31</v>
      </c>
      <c r="H179" s="5">
        <v>31</v>
      </c>
      <c r="I179" s="5">
        <v>28</v>
      </c>
      <c r="J179" s="5">
        <v>30.59</v>
      </c>
      <c r="K179" s="5">
        <v>30</v>
      </c>
      <c r="L179" s="5">
        <v>31</v>
      </c>
      <c r="M179" s="5">
        <v>30</v>
      </c>
      <c r="N179" s="5">
        <f>AVERAGE(B179:M179)</f>
        <v>30.382499999999997</v>
      </c>
    </row>
    <row r="180" spans="1:14" ht="15">
      <c r="A180" s="56"/>
      <c r="B180" s="1"/>
      <c r="C180" s="1"/>
      <c r="D180" s="1"/>
      <c r="E180" s="6"/>
      <c r="F180" s="6"/>
      <c r="G180" s="6"/>
      <c r="H180" s="6"/>
      <c r="I180" s="6"/>
      <c r="J180" s="6"/>
      <c r="K180" s="6"/>
      <c r="L180" s="6"/>
      <c r="M180" s="6"/>
      <c r="N180" s="1"/>
    </row>
    <row r="181" spans="1:14" ht="20.25">
      <c r="A181" s="53" t="s">
        <v>46</v>
      </c>
      <c r="B181" s="1"/>
      <c r="C181" s="1"/>
      <c r="D181" s="1"/>
      <c r="E181" s="6"/>
      <c r="F181" s="6"/>
      <c r="G181" s="6"/>
      <c r="H181" s="6"/>
      <c r="I181" s="6"/>
      <c r="J181" s="6"/>
      <c r="K181" s="6"/>
      <c r="L181" s="6"/>
      <c r="M181" s="6"/>
      <c r="N181" s="1"/>
    </row>
    <row r="182" spans="1:14" ht="15.75" thickBot="1">
      <c r="A182" s="54" t="s">
        <v>26</v>
      </c>
      <c r="B182" s="2" t="s">
        <v>35</v>
      </c>
      <c r="C182" s="2" t="s">
        <v>36</v>
      </c>
      <c r="D182" s="2" t="s">
        <v>37</v>
      </c>
      <c r="E182" s="3" t="s">
        <v>1</v>
      </c>
      <c r="F182" s="3" t="s">
        <v>2</v>
      </c>
      <c r="G182" s="3" t="s">
        <v>3</v>
      </c>
      <c r="H182" s="3" t="s">
        <v>4</v>
      </c>
      <c r="I182" s="3" t="s">
        <v>31</v>
      </c>
      <c r="J182" s="3" t="s">
        <v>32</v>
      </c>
      <c r="K182" s="3" t="s">
        <v>33</v>
      </c>
      <c r="L182" s="3" t="s">
        <v>34</v>
      </c>
      <c r="M182" s="3" t="s">
        <v>38</v>
      </c>
      <c r="N182" s="3" t="s">
        <v>28</v>
      </c>
    </row>
    <row r="183" spans="1:14" ht="15.75" thickTop="1">
      <c r="A183" s="55" t="s">
        <v>6</v>
      </c>
      <c r="B183" s="9">
        <f>SUM(B189+B195+B201+B207+B213+B219+B225+B231)</f>
        <v>9524</v>
      </c>
      <c r="C183" s="9">
        <f aca="true" t="shared" si="113" ref="C183:M183">SUM(C189+C195+C201+C207+C213+C219+C225+C231)</f>
        <v>9483</v>
      </c>
      <c r="D183" s="9">
        <f t="shared" si="113"/>
        <v>9473</v>
      </c>
      <c r="E183" s="9">
        <f t="shared" si="113"/>
        <v>9456</v>
      </c>
      <c r="F183" s="9">
        <f t="shared" si="113"/>
        <v>9314</v>
      </c>
      <c r="G183" s="9">
        <f t="shared" si="113"/>
        <v>9299</v>
      </c>
      <c r="H183" s="9">
        <f>SUM(H189+H195+H201+H207+H213+H219+H225+H231)</f>
        <v>9283</v>
      </c>
      <c r="I183" s="9">
        <f t="shared" si="113"/>
        <v>9427</v>
      </c>
      <c r="J183" s="9">
        <f t="shared" si="113"/>
        <v>9463</v>
      </c>
      <c r="K183" s="9">
        <f t="shared" si="113"/>
        <v>9512</v>
      </c>
      <c r="L183" s="9">
        <f t="shared" si="113"/>
        <v>9365</v>
      </c>
      <c r="M183" s="9">
        <f t="shared" si="113"/>
        <v>9488</v>
      </c>
      <c r="N183" s="9">
        <f>SUM(N189+N195+N201+N207+N213+N219+N225+N231)</f>
        <v>113087</v>
      </c>
    </row>
    <row r="184" spans="1:14" ht="15">
      <c r="A184" s="55" t="s">
        <v>7</v>
      </c>
      <c r="B184" s="10">
        <f>SUM(B190+B196+B202+B208+B214+B220+B226+B232)</f>
        <v>791941502.95</v>
      </c>
      <c r="C184" s="10">
        <f>SUM(C190+C196+C202+C208+C214+C220+C226+C232)</f>
        <v>803962397.3199999</v>
      </c>
      <c r="D184" s="10">
        <f>SUM(D190+D196+D202+D208+D214+D220+D226+D232)</f>
        <v>763808515.44</v>
      </c>
      <c r="E184" s="10">
        <f>SUM(E190+E196+E202+E208+E214+E220+E226+E232)</f>
        <v>710678081.25</v>
      </c>
      <c r="F184" s="10">
        <f>SUM(F190+F196+F202+F208+F214+F220+F226+F232)</f>
        <v>716484337.21</v>
      </c>
      <c r="G184" s="10">
        <f>SUM(G190+G196+G202+G208+G214+G220+G226+G232)</f>
        <v>731988887.87</v>
      </c>
      <c r="H184" s="10">
        <f>SUM(H190+H196+H202+H208+H214+H220+H226+H232)</f>
        <v>753018672.49</v>
      </c>
      <c r="I184" s="10">
        <f>SUM(I190+I196+I202+I208+I214+I220+I226+I232)</f>
        <v>650532772.55</v>
      </c>
      <c r="J184" s="10">
        <f>SUM(J190+J196+J202+J208+J214+J220+J226+J232)</f>
        <v>719116895.85</v>
      </c>
      <c r="K184" s="10">
        <f>SUM(K190+K196+K202+K208+K214+K220+K226+K232)</f>
        <v>727106180.84</v>
      </c>
      <c r="L184" s="10">
        <f>SUM(L190+L196+L202+L208+L214+L220+L226+L232)</f>
        <v>779866850.44</v>
      </c>
      <c r="M184" s="10">
        <f>SUM(M190+M196+M202+M208+M214+M220+M226+M232)</f>
        <v>723373937.5</v>
      </c>
      <c r="N184" s="10">
        <f>SUM(N190+N196+N202+N208+N214+N220+N226+N232)</f>
        <v>8871879031.71</v>
      </c>
    </row>
    <row r="185" spans="1:14" ht="15">
      <c r="A185" s="55" t="s">
        <v>0</v>
      </c>
      <c r="B185" s="10">
        <f>SUM(B191+B197+B203+B209+B215+B221+B227+B233)</f>
        <v>44875938.41</v>
      </c>
      <c r="C185" s="10">
        <f aca="true" t="shared" si="114" ref="C185:M185">SUM(C191+C197+C203+C209+C215+C221+C227+C233)</f>
        <v>44771322.65</v>
      </c>
      <c r="D185" s="10">
        <f t="shared" si="114"/>
        <v>42772360.77000001</v>
      </c>
      <c r="E185" s="10">
        <f>SUM(E191+E197+E203+E209+E215+E221+E227+E233)</f>
        <v>38787686.4</v>
      </c>
      <c r="F185" s="10">
        <f t="shared" si="114"/>
        <v>40187035.65</v>
      </c>
      <c r="G185" s="10">
        <f t="shared" si="114"/>
        <v>39812481.300000004</v>
      </c>
      <c r="H185" s="10">
        <f>SUM(H191+H197+H203+H209+H215+H221+H227+H233)</f>
        <v>42330367.410000004</v>
      </c>
      <c r="I185" s="10">
        <f>SUM(I191+I197+I203+I209+I215+I221+I227+I233)</f>
        <v>36386154.81</v>
      </c>
      <c r="J185" s="10">
        <f>SUM(J191+J197+J203+J209+J215+J221+J227+J233)</f>
        <v>39263871.81999999</v>
      </c>
      <c r="K185" s="10">
        <f t="shared" si="114"/>
        <v>40462831.79</v>
      </c>
      <c r="L185" s="10">
        <f t="shared" si="114"/>
        <v>43565694.3</v>
      </c>
      <c r="M185" s="10">
        <f t="shared" si="114"/>
        <v>40383764.5</v>
      </c>
      <c r="N185" s="10">
        <f>SUM(N191+N197+N203+N209+N215+N221+N227+N233)</f>
        <v>493599509.80999994</v>
      </c>
    </row>
    <row r="186" spans="1:14" ht="15">
      <c r="A186" s="55" t="s">
        <v>8</v>
      </c>
      <c r="B186" s="5">
        <f>SUM(B185/B183/B269)</f>
        <v>151.99610630529324</v>
      </c>
      <c r="C186" s="5">
        <f aca="true" t="shared" si="115" ref="C186:N186">SUM(C185/C183/C269)</f>
        <v>152.29739686978056</v>
      </c>
      <c r="D186" s="5">
        <f t="shared" si="115"/>
        <v>150.50621334318595</v>
      </c>
      <c r="E186" s="5">
        <f t="shared" si="115"/>
        <v>132.31976420501064</v>
      </c>
      <c r="F186" s="5">
        <f t="shared" si="115"/>
        <v>143.8230464891561</v>
      </c>
      <c r="G186" s="5">
        <f t="shared" si="115"/>
        <v>138.1087848502614</v>
      </c>
      <c r="H186" s="5">
        <f>SUM(H185/H183/H269)</f>
        <v>153.6901877781526</v>
      </c>
      <c r="I186" s="5">
        <f t="shared" si="115"/>
        <v>137.84931886375003</v>
      </c>
      <c r="J186" s="5">
        <f t="shared" si="115"/>
        <v>140.9853611230233</v>
      </c>
      <c r="K186" s="5">
        <f>SUM(K185/K183/K269)</f>
        <v>141.79573798009534</v>
      </c>
      <c r="L186" s="5">
        <f>SUM(L185/L183/L269)</f>
        <v>150.06353202555843</v>
      </c>
      <c r="M186" s="5">
        <f>SUM(M185/M183/M269)</f>
        <v>143.01164494097807</v>
      </c>
      <c r="N186" s="5">
        <f t="shared" si="115"/>
        <v>144.7439491918937</v>
      </c>
    </row>
    <row r="187" spans="1:14" ht="15">
      <c r="A187" s="55" t="s">
        <v>9</v>
      </c>
      <c r="B187" s="11">
        <f aca="true" t="shared" si="116" ref="B187:N187">SUM(B185/B184)</f>
        <v>0.0566657237218104</v>
      </c>
      <c r="C187" s="11">
        <f t="shared" si="116"/>
        <v>0.05568832920450599</v>
      </c>
      <c r="D187" s="11">
        <f t="shared" si="116"/>
        <v>0.05599880062264105</v>
      </c>
      <c r="E187" s="11">
        <f t="shared" si="116"/>
        <v>0.05457841943257483</v>
      </c>
      <c r="F187" s="11">
        <f t="shared" si="116"/>
        <v>0.05608920329855203</v>
      </c>
      <c r="G187" s="11">
        <f t="shared" si="116"/>
        <v>0.054389461315252415</v>
      </c>
      <c r="H187" s="11">
        <f>SUM(H185/H184)</f>
        <v>0.05621423340011817</v>
      </c>
      <c r="I187" s="11">
        <f t="shared" si="116"/>
        <v>0.055932854339330554</v>
      </c>
      <c r="J187" s="11">
        <f t="shared" si="116"/>
        <v>0.05460012418925283</v>
      </c>
      <c r="K187" s="11">
        <f t="shared" si="116"/>
        <v>0.05564913743857152</v>
      </c>
      <c r="L187" s="11">
        <f t="shared" si="116"/>
        <v>0.05586299029817754</v>
      </c>
      <c r="M187" s="11">
        <f t="shared" si="116"/>
        <v>0.05582695533594615</v>
      </c>
      <c r="N187" s="11">
        <f t="shared" si="116"/>
        <v>0.05563641118705174</v>
      </c>
    </row>
    <row r="188" spans="1:14" ht="15">
      <c r="A188" s="5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">
      <c r="A189" s="57" t="s">
        <v>39</v>
      </c>
      <c r="B189" s="1">
        <v>253</v>
      </c>
      <c r="C189" s="1">
        <v>257</v>
      </c>
      <c r="D189" s="1">
        <v>256</v>
      </c>
      <c r="E189" s="1">
        <v>264</v>
      </c>
      <c r="F189" s="1">
        <v>270</v>
      </c>
      <c r="G189" s="1">
        <v>313</v>
      </c>
      <c r="H189" s="1">
        <v>362</v>
      </c>
      <c r="I189" s="1">
        <v>390</v>
      </c>
      <c r="J189" s="1">
        <v>416</v>
      </c>
      <c r="K189" s="1">
        <v>441</v>
      </c>
      <c r="L189" s="1">
        <v>461</v>
      </c>
      <c r="M189" s="1">
        <v>543</v>
      </c>
      <c r="N189" s="1">
        <f>SUM(B189:M189)</f>
        <v>4226</v>
      </c>
    </row>
    <row r="190" spans="1:14" ht="15">
      <c r="A190" s="52" t="s">
        <v>7</v>
      </c>
      <c r="B190" s="40">
        <v>15059161.01</v>
      </c>
      <c r="C190" s="40">
        <v>15738042.57</v>
      </c>
      <c r="D190" s="40">
        <v>14803090.17</v>
      </c>
      <c r="E190" s="40">
        <v>14347789.03</v>
      </c>
      <c r="F190" s="40">
        <v>16319756.01</v>
      </c>
      <c r="G190" s="40">
        <v>18873662.87</v>
      </c>
      <c r="H190" s="40">
        <v>20920708.44</v>
      </c>
      <c r="I190" s="40">
        <v>19902493.5</v>
      </c>
      <c r="J190" s="40">
        <v>23214608.45</v>
      </c>
      <c r="K190" s="40">
        <v>24720975.8</v>
      </c>
      <c r="L190" s="40">
        <v>25985392.06</v>
      </c>
      <c r="M190" s="40">
        <v>26358736.96</v>
      </c>
      <c r="N190" s="40">
        <f>SUM(B190:M190)</f>
        <v>236244416.87000003</v>
      </c>
    </row>
    <row r="191" spans="1:14" ht="15">
      <c r="A191" s="52" t="s">
        <v>0</v>
      </c>
      <c r="B191" s="40">
        <v>1086473.57</v>
      </c>
      <c r="C191" s="40">
        <v>1090862.6</v>
      </c>
      <c r="D191" s="40">
        <v>1061927.17</v>
      </c>
      <c r="E191" s="40">
        <v>1052347.42</v>
      </c>
      <c r="F191" s="40">
        <v>1165427.59</v>
      </c>
      <c r="G191" s="40">
        <v>1402184.7</v>
      </c>
      <c r="H191" s="40">
        <v>1548722.72</v>
      </c>
      <c r="I191" s="40">
        <v>1501996.02</v>
      </c>
      <c r="J191" s="40">
        <v>1734501.95</v>
      </c>
      <c r="K191" s="40">
        <v>1838077.11</v>
      </c>
      <c r="L191" s="40">
        <v>2023606.69</v>
      </c>
      <c r="M191" s="40">
        <v>2075783.04</v>
      </c>
      <c r="N191" s="40">
        <f>SUM(B191:M191)</f>
        <v>17581910.58</v>
      </c>
    </row>
    <row r="192" spans="1:14" ht="15">
      <c r="A192" s="55" t="s">
        <v>8</v>
      </c>
      <c r="B192" s="5">
        <f aca="true" t="shared" si="117" ref="B192:H192">SUM(B191/B189/B269)</f>
        <v>138.52780441157722</v>
      </c>
      <c r="C192" s="5">
        <f t="shared" si="117"/>
        <v>136.9226308522656</v>
      </c>
      <c r="D192" s="5">
        <f t="shared" si="117"/>
        <v>138.27176692708332</v>
      </c>
      <c r="E192" s="5">
        <f t="shared" si="117"/>
        <v>128.5859506353861</v>
      </c>
      <c r="F192" s="5">
        <f t="shared" si="117"/>
        <v>143.87994938271606</v>
      </c>
      <c r="G192" s="5">
        <f t="shared" si="117"/>
        <v>144.51042976399052</v>
      </c>
      <c r="H192" s="5">
        <f t="shared" si="117"/>
        <v>144.19412059356418</v>
      </c>
      <c r="I192" s="5">
        <f aca="true" t="shared" si="118" ref="I192:N192">SUM(I191/I189/I269)</f>
        <v>137.54542307692307</v>
      </c>
      <c r="J192" s="5">
        <f t="shared" si="118"/>
        <v>141.67434051465017</v>
      </c>
      <c r="K192" s="5">
        <f t="shared" si="118"/>
        <v>138.93251020408164</v>
      </c>
      <c r="L192" s="5">
        <f t="shared" si="118"/>
        <v>141.60007627177944</v>
      </c>
      <c r="M192" s="33">
        <f t="shared" si="118"/>
        <v>128.44624335911604</v>
      </c>
      <c r="N192" s="33">
        <f t="shared" si="118"/>
        <v>137.96691563276573</v>
      </c>
    </row>
    <row r="193" spans="1:14" ht="15">
      <c r="A193" s="55" t="s">
        <v>9</v>
      </c>
      <c r="B193" s="15">
        <f aca="true" t="shared" si="119" ref="B193:G193">SUM(B191/B190)</f>
        <v>0.07214701863394182</v>
      </c>
      <c r="C193" s="15">
        <f t="shared" si="119"/>
        <v>0.06931374058419516</v>
      </c>
      <c r="D193" s="15">
        <f t="shared" si="119"/>
        <v>0.07173685749426195</v>
      </c>
      <c r="E193" s="15">
        <f t="shared" si="119"/>
        <v>0.07334561567636878</v>
      </c>
      <c r="F193" s="15">
        <f t="shared" si="119"/>
        <v>0.07141207192594543</v>
      </c>
      <c r="G193" s="15">
        <f t="shared" si="119"/>
        <v>0.07429319415410326</v>
      </c>
      <c r="H193" s="15">
        <f>SUM(H191/H190)</f>
        <v>0.07402821584372694</v>
      </c>
      <c r="I193" s="15">
        <f aca="true" t="shared" si="120" ref="I193:N193">SUM(I191/I190)</f>
        <v>0.07546773071424442</v>
      </c>
      <c r="J193" s="15">
        <f t="shared" si="120"/>
        <v>0.0747159683410469</v>
      </c>
      <c r="K193" s="15">
        <f t="shared" si="120"/>
        <v>0.07435293512968853</v>
      </c>
      <c r="L193" s="15">
        <f t="shared" si="120"/>
        <v>0.07787478000437759</v>
      </c>
      <c r="M193" s="15">
        <f t="shared" si="120"/>
        <v>0.07875123315468603</v>
      </c>
      <c r="N193" s="15">
        <f t="shared" si="120"/>
        <v>0.07442254429942752</v>
      </c>
    </row>
    <row r="194" spans="1:14" ht="15">
      <c r="A194" s="5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">
      <c r="A195" s="57" t="s">
        <v>10</v>
      </c>
      <c r="B195" s="4">
        <v>3572</v>
      </c>
      <c r="C195" s="4">
        <v>3558</v>
      </c>
      <c r="D195" s="17">
        <v>3535</v>
      </c>
      <c r="E195" s="17">
        <v>3537</v>
      </c>
      <c r="F195" s="17">
        <v>3489</v>
      </c>
      <c r="G195" s="17">
        <v>3489</v>
      </c>
      <c r="H195" s="17">
        <v>3475</v>
      </c>
      <c r="I195" s="17">
        <v>3554</v>
      </c>
      <c r="J195" s="17">
        <v>3587</v>
      </c>
      <c r="K195" s="17">
        <v>3611</v>
      </c>
      <c r="L195" s="17">
        <v>3571</v>
      </c>
      <c r="M195" s="17">
        <v>3527</v>
      </c>
      <c r="N195" s="4">
        <f>SUM(B195:M195)</f>
        <v>42505</v>
      </c>
    </row>
    <row r="196" spans="1:14" ht="15">
      <c r="A196" s="55" t="s">
        <v>7</v>
      </c>
      <c r="B196" s="5">
        <v>207854595.16</v>
      </c>
      <c r="C196" s="5">
        <v>213415383.85</v>
      </c>
      <c r="D196" s="18">
        <v>206078532.12</v>
      </c>
      <c r="E196" s="18">
        <v>194489259.42</v>
      </c>
      <c r="F196" s="18">
        <v>197301327.65</v>
      </c>
      <c r="G196" s="18">
        <v>197680875.45</v>
      </c>
      <c r="H196" s="18">
        <v>204461988.35</v>
      </c>
      <c r="I196" s="18">
        <v>177993293.95</v>
      </c>
      <c r="J196" s="18">
        <v>199858880.5</v>
      </c>
      <c r="K196" s="18">
        <v>195107750.5</v>
      </c>
      <c r="L196" s="18">
        <v>210464876.35</v>
      </c>
      <c r="M196" s="18">
        <v>194736185.35</v>
      </c>
      <c r="N196" s="5">
        <f>SUM(B196:M196)</f>
        <v>2399442948.6499996</v>
      </c>
    </row>
    <row r="197" spans="1:14" ht="15" customHeight="1">
      <c r="A197" s="55" t="s">
        <v>0</v>
      </c>
      <c r="B197" s="5">
        <v>14807825.65</v>
      </c>
      <c r="C197" s="5">
        <v>15021531.88</v>
      </c>
      <c r="D197" s="18">
        <v>14748899.31</v>
      </c>
      <c r="E197" s="18">
        <v>13620913.8</v>
      </c>
      <c r="F197" s="18">
        <v>13889903.19</v>
      </c>
      <c r="G197" s="18">
        <v>13718802.89</v>
      </c>
      <c r="H197" s="18">
        <v>14594984.14</v>
      </c>
      <c r="I197" s="18">
        <v>12757154.67</v>
      </c>
      <c r="J197" s="18">
        <v>14047180.52</v>
      </c>
      <c r="K197" s="18">
        <v>13967499.03</v>
      </c>
      <c r="L197" s="18">
        <v>15130776.67</v>
      </c>
      <c r="M197" s="18">
        <v>13697212.98</v>
      </c>
      <c r="N197" s="5">
        <f>SUM(B197:M197)</f>
        <v>170002684.72999996</v>
      </c>
    </row>
    <row r="198" spans="1:14" ht="15" customHeight="1">
      <c r="A198" s="55" t="s">
        <v>8</v>
      </c>
      <c r="B198" s="5">
        <f>SUM(B197/B195/B269)</f>
        <v>133.72670637214176</v>
      </c>
      <c r="C198" s="5">
        <f>SUM(C197/C195/C269)</f>
        <v>136.19042847558435</v>
      </c>
      <c r="D198" s="18">
        <f aca="true" t="shared" si="121" ref="D198:J198">(D197/D195)/D269</f>
        <v>139.07495813295614</v>
      </c>
      <c r="E198" s="18">
        <f t="shared" si="121"/>
        <v>124.22513885468824</v>
      </c>
      <c r="F198" s="18">
        <f t="shared" si="121"/>
        <v>132.70185525938663</v>
      </c>
      <c r="G198" s="18">
        <f t="shared" si="121"/>
        <v>126.83921717101674</v>
      </c>
      <c r="H198" s="18">
        <f>(H197/H195)/H269</f>
        <v>141.55697458615512</v>
      </c>
      <c r="I198" s="18">
        <f t="shared" si="121"/>
        <v>128.19714878607604</v>
      </c>
      <c r="J198" s="18">
        <f t="shared" si="121"/>
        <v>133.06612952102398</v>
      </c>
      <c r="K198" s="18">
        <f>(K197/K195)/K269</f>
        <v>128.93472749930768</v>
      </c>
      <c r="L198" s="18">
        <f>(L197/L195)/L269</f>
        <v>136.68148137776535</v>
      </c>
      <c r="M198" s="18">
        <f>(M197/M195)/M269</f>
        <v>130.48663343578113</v>
      </c>
      <c r="N198" s="5">
        <f>SUM(N197/N195/N269)</f>
        <v>132.63377804104178</v>
      </c>
    </row>
    <row r="199" spans="1:14" ht="15" customHeight="1">
      <c r="A199" s="55" t="s">
        <v>9</v>
      </c>
      <c r="B199" s="11">
        <f>SUM(B197/B196)</f>
        <v>0.07124127151772323</v>
      </c>
      <c r="C199" s="11">
        <f>SUM(C197/C196)</f>
        <v>0.07038635926338822</v>
      </c>
      <c r="D199" s="20">
        <f aca="true" t="shared" si="122" ref="D199:I199">(D197/D196)</f>
        <v>0.07156931466015917</v>
      </c>
      <c r="E199" s="20">
        <f t="shared" si="122"/>
        <v>0.07003427253833903</v>
      </c>
      <c r="F199" s="20">
        <f t="shared" si="122"/>
        <v>0.07039944107542856</v>
      </c>
      <c r="G199" s="20">
        <f t="shared" si="122"/>
        <v>0.06939873601212343</v>
      </c>
      <c r="H199" s="20">
        <f>(H197/H196)</f>
        <v>0.0713823838737994</v>
      </c>
      <c r="I199" s="20">
        <f t="shared" si="122"/>
        <v>0.07167210846484816</v>
      </c>
      <c r="J199" s="20">
        <f>(J197/J196)</f>
        <v>0.07028549587017226</v>
      </c>
      <c r="K199" s="20">
        <f>(K197/K196)</f>
        <v>0.07158864265620242</v>
      </c>
      <c r="L199" s="20">
        <f>(L197/L196)</f>
        <v>0.07189217000198048</v>
      </c>
      <c r="M199" s="20">
        <f>(M197/M196)</f>
        <v>0.07033727684139418</v>
      </c>
      <c r="N199" s="11">
        <f>SUM(N197/N196)</f>
        <v>0.07085089679904609</v>
      </c>
    </row>
    <row r="200" spans="1:14" ht="15" customHeight="1">
      <c r="A200" s="56"/>
      <c r="B200" s="5"/>
      <c r="C200" s="5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"/>
    </row>
    <row r="201" spans="1:14" ht="15" customHeight="1">
      <c r="A201" s="57" t="s">
        <v>11</v>
      </c>
      <c r="B201" s="8">
        <v>154</v>
      </c>
      <c r="C201" s="8">
        <v>154</v>
      </c>
      <c r="D201" s="21">
        <v>140</v>
      </c>
      <c r="E201" s="21">
        <v>158</v>
      </c>
      <c r="F201" s="21">
        <v>155</v>
      </c>
      <c r="G201" s="21">
        <v>147</v>
      </c>
      <c r="H201" s="21">
        <v>132</v>
      </c>
      <c r="I201" s="21">
        <v>133</v>
      </c>
      <c r="J201" s="21">
        <v>137</v>
      </c>
      <c r="K201" s="21">
        <v>131</v>
      </c>
      <c r="L201" s="21">
        <v>130</v>
      </c>
      <c r="M201" s="21">
        <v>136</v>
      </c>
      <c r="N201" s="4">
        <f>SUM(B201:M201)</f>
        <v>1707</v>
      </c>
    </row>
    <row r="202" spans="1:14" ht="15">
      <c r="A202" s="55" t="s">
        <v>7</v>
      </c>
      <c r="B202" s="5">
        <v>17679818.4</v>
      </c>
      <c r="C202" s="5">
        <v>17543039.9</v>
      </c>
      <c r="D202" s="18">
        <v>16159309.9</v>
      </c>
      <c r="E202" s="18">
        <v>15501189.8</v>
      </c>
      <c r="F202" s="18">
        <v>17498653.3</v>
      </c>
      <c r="G202" s="18">
        <v>17923383.8</v>
      </c>
      <c r="H202" s="18">
        <v>16322435.7</v>
      </c>
      <c r="I202" s="18">
        <v>13820134.1</v>
      </c>
      <c r="J202" s="18">
        <v>15788060.1</v>
      </c>
      <c r="K202" s="18">
        <v>16087323.3</v>
      </c>
      <c r="L202" s="18">
        <v>17061146.4</v>
      </c>
      <c r="M202" s="18">
        <v>16053891.2</v>
      </c>
      <c r="N202" s="5">
        <f>SUM(B202:M202)</f>
        <v>197438385.9</v>
      </c>
    </row>
    <row r="203" spans="1:14" ht="15">
      <c r="A203" s="55" t="s">
        <v>0</v>
      </c>
      <c r="B203" s="5">
        <v>1039622.8</v>
      </c>
      <c r="C203" s="5">
        <v>1022573.2</v>
      </c>
      <c r="D203" s="18">
        <v>968558.8</v>
      </c>
      <c r="E203" s="18">
        <v>937278.9</v>
      </c>
      <c r="F203" s="18">
        <v>1001870.3</v>
      </c>
      <c r="G203" s="18">
        <v>1056654.6</v>
      </c>
      <c r="H203" s="18">
        <v>984771.4</v>
      </c>
      <c r="I203" s="18">
        <v>848027.6</v>
      </c>
      <c r="J203" s="18">
        <v>907305.7</v>
      </c>
      <c r="K203" s="18">
        <v>963932.5</v>
      </c>
      <c r="L203" s="18">
        <v>918904.95</v>
      </c>
      <c r="M203" s="18">
        <v>935486.9</v>
      </c>
      <c r="N203" s="5">
        <f>SUM(B203:M203)</f>
        <v>11584987.649999999</v>
      </c>
    </row>
    <row r="204" spans="1:14" ht="15">
      <c r="A204" s="55" t="s">
        <v>8</v>
      </c>
      <c r="B204" s="5">
        <f>SUM(B203/B201/B269)</f>
        <v>217.7676581483033</v>
      </c>
      <c r="C204" s="5">
        <f>SUM(C203/C201/C269)</f>
        <v>214.1963133640553</v>
      </c>
      <c r="D204" s="18">
        <f aca="true" t="shared" si="123" ref="D204:J204">(D203/D201)/D269</f>
        <v>230.6092380952381</v>
      </c>
      <c r="E204" s="18">
        <f t="shared" si="123"/>
        <v>191.3595140873826</v>
      </c>
      <c r="F204" s="18">
        <f t="shared" si="123"/>
        <v>215.45597849462368</v>
      </c>
      <c r="G204" s="18">
        <f t="shared" si="123"/>
        <v>231.87504937458857</v>
      </c>
      <c r="H204" s="18">
        <f>(H203/H201)/H269</f>
        <v>251.4455474870035</v>
      </c>
      <c r="I204" s="18">
        <f t="shared" si="123"/>
        <v>227.71954887218044</v>
      </c>
      <c r="J204" s="18">
        <f t="shared" si="123"/>
        <v>225.03123829648976</v>
      </c>
      <c r="K204" s="18">
        <f>(K203/K201)/K269</f>
        <v>245.27544529262087</v>
      </c>
      <c r="L204" s="18">
        <f>(L203/L201)/L269</f>
        <v>228.01611662531016</v>
      </c>
      <c r="M204" s="18">
        <f>(M203/M201)/M269</f>
        <v>231.12029294117647</v>
      </c>
      <c r="N204" s="5">
        <f>SUM(N203/N201/N269)</f>
        <v>225.061098970674</v>
      </c>
    </row>
    <row r="205" spans="1:14" ht="15">
      <c r="A205" s="55" t="s">
        <v>9</v>
      </c>
      <c r="B205" s="11">
        <f>SUM(B203/B202)</f>
        <v>0.05880279856268208</v>
      </c>
      <c r="C205" s="11">
        <f>SUM(C203/C202)</f>
        <v>0.05828939601283128</v>
      </c>
      <c r="D205" s="20">
        <f aca="true" t="shared" si="124" ref="D205:I205">(D203/D202)</f>
        <v>0.05993812891725036</v>
      </c>
      <c r="E205" s="20">
        <f t="shared" si="124"/>
        <v>0.06046496508287383</v>
      </c>
      <c r="F205" s="20">
        <f t="shared" si="124"/>
        <v>0.05725413737981768</v>
      </c>
      <c r="G205" s="20">
        <f t="shared" si="124"/>
        <v>0.05895396827913712</v>
      </c>
      <c r="H205" s="20">
        <f>(H203/H202)</f>
        <v>0.06033238041795441</v>
      </c>
      <c r="I205" s="20">
        <f t="shared" si="124"/>
        <v>0.061361749015156085</v>
      </c>
      <c r="J205" s="20">
        <f>(J203/J202)</f>
        <v>0.05746783925657845</v>
      </c>
      <c r="K205" s="20">
        <f>(K203/K202)</f>
        <v>0.059918762246793406</v>
      </c>
      <c r="L205" s="20">
        <f>(L203/L202)</f>
        <v>0.053859507940216725</v>
      </c>
      <c r="M205" s="20">
        <f>(M203/M202)</f>
        <v>0.05827166064262352</v>
      </c>
      <c r="N205" s="11">
        <f>SUM(N203/N202)</f>
        <v>0.05867647062242316</v>
      </c>
    </row>
    <row r="206" spans="1:14" ht="15">
      <c r="A206" s="56"/>
      <c r="B206" s="5"/>
      <c r="C206" s="5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"/>
    </row>
    <row r="207" spans="1:14" ht="15">
      <c r="A207" s="57" t="s">
        <v>12</v>
      </c>
      <c r="B207" s="4">
        <v>3222</v>
      </c>
      <c r="C207" s="4">
        <v>3203</v>
      </c>
      <c r="D207" s="17">
        <v>3224</v>
      </c>
      <c r="E207" s="17">
        <v>3187</v>
      </c>
      <c r="F207" s="17">
        <v>3112</v>
      </c>
      <c r="G207" s="17">
        <v>3072</v>
      </c>
      <c r="H207" s="17">
        <v>3034</v>
      </c>
      <c r="I207" s="17">
        <v>3104</v>
      </c>
      <c r="J207" s="17">
        <v>3080</v>
      </c>
      <c r="K207" s="17">
        <v>3078</v>
      </c>
      <c r="L207" s="17">
        <v>2997</v>
      </c>
      <c r="M207" s="17">
        <v>3020</v>
      </c>
      <c r="N207" s="4">
        <f>SUM(B207:M207)</f>
        <v>37333</v>
      </c>
    </row>
    <row r="208" spans="1:14" ht="15">
      <c r="A208" s="55" t="s">
        <v>7</v>
      </c>
      <c r="B208" s="5">
        <v>239543076.63</v>
      </c>
      <c r="C208" s="5">
        <v>236496083</v>
      </c>
      <c r="D208" s="18">
        <v>224358755.25</v>
      </c>
      <c r="E208" s="18">
        <v>206097864.5</v>
      </c>
      <c r="F208" s="18">
        <v>205919444.75</v>
      </c>
      <c r="G208" s="18">
        <v>214150728.25</v>
      </c>
      <c r="H208" s="18">
        <v>223975757.5</v>
      </c>
      <c r="I208" s="18">
        <v>190841171.5</v>
      </c>
      <c r="J208" s="18">
        <v>210270114.8</v>
      </c>
      <c r="K208" s="18">
        <v>214056442.05</v>
      </c>
      <c r="L208" s="18">
        <v>228669360</v>
      </c>
      <c r="M208" s="18">
        <v>210773121.35</v>
      </c>
      <c r="N208" s="5">
        <f>SUM(B208:M208)</f>
        <v>2605151919.58</v>
      </c>
    </row>
    <row r="209" spans="1:14" ht="15">
      <c r="A209" s="55" t="s">
        <v>0</v>
      </c>
      <c r="B209" s="5">
        <v>13292463.64</v>
      </c>
      <c r="C209" s="5">
        <v>12852440.05</v>
      </c>
      <c r="D209" s="18">
        <v>11924667.92</v>
      </c>
      <c r="E209" s="18">
        <v>10813665.2</v>
      </c>
      <c r="F209" s="18">
        <v>10761251.13</v>
      </c>
      <c r="G209" s="18">
        <v>11116415.34</v>
      </c>
      <c r="H209" s="18">
        <v>11462320.79</v>
      </c>
      <c r="I209" s="18">
        <v>9709800.5</v>
      </c>
      <c r="J209" s="18">
        <v>10464884.66</v>
      </c>
      <c r="K209" s="18">
        <v>10607201.9</v>
      </c>
      <c r="L209" s="18">
        <v>11859816.44</v>
      </c>
      <c r="M209" s="18">
        <v>11052994.92</v>
      </c>
      <c r="N209" s="5">
        <f>SUM(B209:M209)</f>
        <v>135917922.48999998</v>
      </c>
    </row>
    <row r="210" spans="1:14" ht="15">
      <c r="A210" s="55" t="s">
        <v>8</v>
      </c>
      <c r="B210" s="5">
        <f>SUM(B209/B207/B269)</f>
        <v>133.08167277387318</v>
      </c>
      <c r="C210" s="5">
        <f>SUM(C209/C207/C269)</f>
        <v>129.43953803389968</v>
      </c>
      <c r="D210" s="18">
        <f aca="true" t="shared" si="125" ref="D210:J210">(D209/D207)/D269</f>
        <v>123.29061124896609</v>
      </c>
      <c r="E210" s="18">
        <f t="shared" si="125"/>
        <v>109.45337611465935</v>
      </c>
      <c r="F210" s="18">
        <f t="shared" si="125"/>
        <v>115.26618605398458</v>
      </c>
      <c r="G210" s="18">
        <f t="shared" si="125"/>
        <v>116.72983177923386</v>
      </c>
      <c r="H210" s="18">
        <f>(H209/H207)/H269</f>
        <v>127.33254983015765</v>
      </c>
      <c r="I210" s="18">
        <f t="shared" si="125"/>
        <v>111.71990634204712</v>
      </c>
      <c r="J210" s="18">
        <f t="shared" si="125"/>
        <v>115.44987511638888</v>
      </c>
      <c r="K210" s="18">
        <f>(K209/K207)/K269</f>
        <v>114.87114901451159</v>
      </c>
      <c r="L210" s="18">
        <f>(L209/L207)/L269</f>
        <v>127.65256051750674</v>
      </c>
      <c r="M210" s="18">
        <f>(M209/M207)/M269</f>
        <v>122.97371831523178</v>
      </c>
      <c r="N210" s="5">
        <f>SUM(N209/N207/N269)</f>
        <v>120.73195093663388</v>
      </c>
    </row>
    <row r="211" spans="1:14" ht="15">
      <c r="A211" s="55" t="s">
        <v>9</v>
      </c>
      <c r="B211" s="11">
        <f>SUM(B209/B208)</f>
        <v>0.05549091139265794</v>
      </c>
      <c r="C211" s="11">
        <f>SUM(C209/C208)</f>
        <v>0.05434525547723343</v>
      </c>
      <c r="D211" s="20">
        <f aca="true" t="shared" si="126" ref="D211:I211">(D209/D208)</f>
        <v>0.05315000034971891</v>
      </c>
      <c r="E211" s="20">
        <f t="shared" si="126"/>
        <v>0.05246859411296811</v>
      </c>
      <c r="F211" s="20">
        <f t="shared" si="126"/>
        <v>0.0522595189738632</v>
      </c>
      <c r="G211" s="20">
        <f t="shared" si="126"/>
        <v>0.05190930439901504</v>
      </c>
      <c r="H211" s="20">
        <f>(H209/H208)</f>
        <v>0.05117661356720715</v>
      </c>
      <c r="I211" s="20">
        <f t="shared" si="126"/>
        <v>0.05087896088502056</v>
      </c>
      <c r="J211" s="20">
        <f>(J209/J208)</f>
        <v>0.049768768471704854</v>
      </c>
      <c r="K211" s="20">
        <f>(K209/K208)</f>
        <v>0.0495532944414835</v>
      </c>
      <c r="L211" s="20">
        <f>(L209/L208)</f>
        <v>0.05186447559043328</v>
      </c>
      <c r="M211" s="20">
        <f>(M209/M208)</f>
        <v>0.05244024878127564</v>
      </c>
      <c r="N211" s="11">
        <f>SUM(N209/N208)</f>
        <v>0.052172743350764945</v>
      </c>
    </row>
    <row r="212" spans="1:14" ht="15">
      <c r="A212" s="56"/>
      <c r="B212" s="5"/>
      <c r="C212" s="5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"/>
    </row>
    <row r="213" spans="1:15" ht="15">
      <c r="A213" s="57" t="s">
        <v>13</v>
      </c>
      <c r="B213" s="6">
        <v>201</v>
      </c>
      <c r="C213" s="6">
        <v>198</v>
      </c>
      <c r="D213" s="16">
        <v>205</v>
      </c>
      <c r="E213" s="16">
        <v>188</v>
      </c>
      <c r="F213" s="16">
        <v>184</v>
      </c>
      <c r="G213" s="16">
        <v>186</v>
      </c>
      <c r="H213" s="16">
        <v>187</v>
      </c>
      <c r="I213" s="16">
        <v>179</v>
      </c>
      <c r="J213" s="16">
        <v>172</v>
      </c>
      <c r="K213" s="16">
        <v>172</v>
      </c>
      <c r="L213" s="16">
        <v>150</v>
      </c>
      <c r="M213" s="16">
        <v>150</v>
      </c>
      <c r="N213" s="4">
        <f>SUM(B213:M213)</f>
        <v>2172</v>
      </c>
      <c r="O213" s="25"/>
    </row>
    <row r="214" spans="1:14" ht="15">
      <c r="A214" s="55" t="s">
        <v>7</v>
      </c>
      <c r="B214" s="5">
        <v>18586492.75</v>
      </c>
      <c r="C214" s="5">
        <v>19448527</v>
      </c>
      <c r="D214" s="18">
        <v>18895844</v>
      </c>
      <c r="E214" s="18">
        <v>15836849.5</v>
      </c>
      <c r="F214" s="18">
        <v>16350453.5</v>
      </c>
      <c r="G214" s="18">
        <v>17009149.5</v>
      </c>
      <c r="H214" s="18">
        <v>17709275.5</v>
      </c>
      <c r="I214" s="18">
        <v>14808772.5</v>
      </c>
      <c r="J214" s="18">
        <v>16997785</v>
      </c>
      <c r="K214" s="18">
        <v>17740858</v>
      </c>
      <c r="L214" s="18">
        <v>18759060.5</v>
      </c>
      <c r="M214" s="18">
        <v>16831083.5</v>
      </c>
      <c r="N214" s="5">
        <f>SUM(B214:M214)</f>
        <v>208974151.25</v>
      </c>
    </row>
    <row r="215" spans="1:14" ht="15">
      <c r="A215" s="55" t="s">
        <v>0</v>
      </c>
      <c r="B215" s="5">
        <v>925314.5</v>
      </c>
      <c r="C215" s="5">
        <v>1050025.8</v>
      </c>
      <c r="D215" s="18">
        <v>1013277.3</v>
      </c>
      <c r="E215" s="18">
        <v>806316.45</v>
      </c>
      <c r="F215" s="18">
        <v>822521.5</v>
      </c>
      <c r="G215" s="18">
        <v>824836.62</v>
      </c>
      <c r="H215" s="18">
        <v>931547.7</v>
      </c>
      <c r="I215" s="18">
        <v>731741</v>
      </c>
      <c r="J215" s="18">
        <v>777881.68</v>
      </c>
      <c r="K215" s="18">
        <v>890693.6</v>
      </c>
      <c r="L215" s="18">
        <v>919771.17</v>
      </c>
      <c r="M215" s="18">
        <v>881787.03</v>
      </c>
      <c r="N215" s="5">
        <f>SUM(B215:M215)</f>
        <v>10575714.35</v>
      </c>
    </row>
    <row r="216" spans="1:14" ht="15">
      <c r="A216" s="55" t="s">
        <v>8</v>
      </c>
      <c r="B216" s="5">
        <f>SUM(B215/B213/B269)</f>
        <v>148.5017653667148</v>
      </c>
      <c r="C216" s="5">
        <f>SUM(C215/C213/C269)</f>
        <v>171.069696969697</v>
      </c>
      <c r="D216" s="18">
        <f aca="true" t="shared" si="127" ref="D216:J216">(D215/D213)/D269</f>
        <v>164.76053658536588</v>
      </c>
      <c r="E216" s="18">
        <f t="shared" si="127"/>
        <v>138.35217055593685</v>
      </c>
      <c r="F216" s="18">
        <f t="shared" si="127"/>
        <v>149.00751811594202</v>
      </c>
      <c r="G216" s="18">
        <f t="shared" si="127"/>
        <v>143.05178980228928</v>
      </c>
      <c r="H216" s="18">
        <f>(H215/H213)/H269</f>
        <v>167.8981632178563</v>
      </c>
      <c r="I216" s="18">
        <f t="shared" si="127"/>
        <v>145.99780526735836</v>
      </c>
      <c r="J216" s="18">
        <f t="shared" si="127"/>
        <v>153.6720321772594</v>
      </c>
      <c r="K216" s="18">
        <f>(K215/K213)/K269</f>
        <v>172.61503875968992</v>
      </c>
      <c r="L216" s="18">
        <f>(L215/L213)/L269</f>
        <v>197.80025161290325</v>
      </c>
      <c r="M216" s="18">
        <f>(L215/L213)/L269</f>
        <v>197.80025161290325</v>
      </c>
      <c r="N216" s="5">
        <f>SUM(N215/N213/N269)</f>
        <v>161.46867155902657</v>
      </c>
    </row>
    <row r="217" spans="1:14" ht="15">
      <c r="A217" s="55" t="s">
        <v>9</v>
      </c>
      <c r="B217" s="11">
        <f>SUM(B215/B214)</f>
        <v>0.04978424452886626</v>
      </c>
      <c r="C217" s="11">
        <f>SUM(C215/C214)</f>
        <v>0.0539899911186076</v>
      </c>
      <c r="D217" s="20">
        <f aca="true" t="shared" si="128" ref="D217:I217">(D215/D214)</f>
        <v>0.05362434723741369</v>
      </c>
      <c r="E217" s="20">
        <f t="shared" si="128"/>
        <v>0.05091394282682297</v>
      </c>
      <c r="F217" s="20">
        <f t="shared" si="128"/>
        <v>0.050305730052074706</v>
      </c>
      <c r="G217" s="20">
        <f t="shared" si="128"/>
        <v>0.04849370158102261</v>
      </c>
      <c r="H217" s="20">
        <f t="shared" si="128"/>
        <v>0.052602247901106965</v>
      </c>
      <c r="I217" s="20">
        <f t="shared" si="128"/>
        <v>0.04941267076660135</v>
      </c>
      <c r="J217" s="20">
        <f>(J215/J214)</f>
        <v>0.045763708624388416</v>
      </c>
      <c r="K217" s="20">
        <f>(K215/K214)</f>
        <v>0.0502057792244321</v>
      </c>
      <c r="L217" s="20">
        <f>(L215/L214)</f>
        <v>0.04903076942472679</v>
      </c>
      <c r="M217" s="20">
        <f>(L215/L214)</f>
        <v>0.04903076942472679</v>
      </c>
      <c r="N217" s="11">
        <f>SUM(N215/N214)</f>
        <v>0.050607763145538796</v>
      </c>
    </row>
    <row r="218" spans="1:14" ht="15">
      <c r="A218" s="56"/>
      <c r="B218" s="1"/>
      <c r="C218" s="1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"/>
    </row>
    <row r="219" spans="1:14" ht="15">
      <c r="A219" s="57" t="s">
        <v>14</v>
      </c>
      <c r="B219" s="4">
        <v>1841</v>
      </c>
      <c r="C219" s="4">
        <v>1845</v>
      </c>
      <c r="D219" s="17">
        <v>1847</v>
      </c>
      <c r="E219" s="17">
        <v>1862</v>
      </c>
      <c r="F219" s="17">
        <v>1844</v>
      </c>
      <c r="G219" s="17">
        <v>1835</v>
      </c>
      <c r="H219" s="17">
        <v>1842</v>
      </c>
      <c r="I219" s="17">
        <v>1813</v>
      </c>
      <c r="J219" s="17">
        <v>1811</v>
      </c>
      <c r="K219" s="17">
        <v>1824</v>
      </c>
      <c r="L219" s="17">
        <v>1823</v>
      </c>
      <c r="M219" s="17">
        <v>1874</v>
      </c>
      <c r="N219" s="4">
        <f>SUM(B219:M219)</f>
        <v>22061</v>
      </c>
    </row>
    <row r="220" spans="1:14" ht="15">
      <c r="A220" s="55" t="s">
        <v>7</v>
      </c>
      <c r="B220" s="5">
        <v>237832076</v>
      </c>
      <c r="C220" s="5">
        <v>243328449</v>
      </c>
      <c r="D220" s="18">
        <v>228268826</v>
      </c>
      <c r="E220" s="18">
        <v>214105642</v>
      </c>
      <c r="F220" s="18">
        <v>214269070</v>
      </c>
      <c r="G220" s="18">
        <v>216067441</v>
      </c>
      <c r="H220" s="18">
        <v>221771663</v>
      </c>
      <c r="I220" s="18">
        <v>191015334</v>
      </c>
      <c r="J220" s="18">
        <v>208471085</v>
      </c>
      <c r="K220" s="18">
        <v>213547310.19</v>
      </c>
      <c r="L220" s="18">
        <v>229195405.13</v>
      </c>
      <c r="M220" s="18">
        <v>211646098.14</v>
      </c>
      <c r="N220" s="5">
        <f>SUM(B220:M220)</f>
        <v>2629518399.46</v>
      </c>
    </row>
    <row r="221" spans="1:14" ht="15">
      <c r="A221" s="55" t="s">
        <v>0</v>
      </c>
      <c r="B221" s="5">
        <v>12083763.67</v>
      </c>
      <c r="C221" s="5">
        <v>11840782.87</v>
      </c>
      <c r="D221" s="18">
        <v>10853828.82</v>
      </c>
      <c r="E221" s="18">
        <v>9779999.41</v>
      </c>
      <c r="F221" s="18">
        <v>10305325.94</v>
      </c>
      <c r="G221" s="18">
        <v>10304407.55</v>
      </c>
      <c r="H221" s="18">
        <v>10763926.06</v>
      </c>
      <c r="I221" s="18">
        <v>9489579.74</v>
      </c>
      <c r="J221" s="18">
        <v>9813350.87</v>
      </c>
      <c r="K221" s="18">
        <v>10136101.47</v>
      </c>
      <c r="L221" s="18">
        <v>11033738.58</v>
      </c>
      <c r="M221" s="18">
        <v>10182546.63</v>
      </c>
      <c r="N221" s="5">
        <f>SUM(B221:M221)</f>
        <v>126587351.60999998</v>
      </c>
    </row>
    <row r="222" spans="1:14" ht="15">
      <c r="A222" s="55" t="s">
        <v>8</v>
      </c>
      <c r="B222" s="5">
        <f>SUM(B221/B219/B269)</f>
        <v>211.73211736258344</v>
      </c>
      <c r="C222" s="5">
        <f>SUM(C221/C219/C269)</f>
        <v>207.02479010403007</v>
      </c>
      <c r="D222" s="18">
        <f aca="true" t="shared" si="129" ref="D222:J222">(D221/D219)/D269</f>
        <v>195.88212994044397</v>
      </c>
      <c r="E222" s="18">
        <f t="shared" si="129"/>
        <v>169.43278836492152</v>
      </c>
      <c r="F222" s="18">
        <f t="shared" si="129"/>
        <v>186.28571836587128</v>
      </c>
      <c r="G222" s="18">
        <f t="shared" si="129"/>
        <v>181.144546892854</v>
      </c>
      <c r="H222" s="18">
        <f>(H221/H219)/H269</f>
        <v>196.95342323283225</v>
      </c>
      <c r="I222" s="18">
        <f t="shared" si="129"/>
        <v>186.9352245685919</v>
      </c>
      <c r="J222" s="18">
        <f t="shared" si="129"/>
        <v>184.1232425846279</v>
      </c>
      <c r="K222" s="18">
        <f>(K221/K219)/K269</f>
        <v>185.23577247807017</v>
      </c>
      <c r="L222" s="18">
        <f>(L221/L219)/L269</f>
        <v>195.24248544582662</v>
      </c>
      <c r="M222" s="18">
        <f>(M221/M219)/M269</f>
        <v>182.5686055325507</v>
      </c>
      <c r="N222" s="5">
        <f>SUM(N221/N219/N269)</f>
        <v>190.2845381239338</v>
      </c>
    </row>
    <row r="223" spans="1:14" ht="15">
      <c r="A223" s="55" t="s">
        <v>9</v>
      </c>
      <c r="B223" s="11">
        <f>SUM(B221/B220)</f>
        <v>0.05080796448162862</v>
      </c>
      <c r="C223" s="11">
        <f>SUM(C221/C220)</f>
        <v>0.0486617282880885</v>
      </c>
      <c r="D223" s="20">
        <f aca="true" t="shared" si="130" ref="D223:I223">(D221/D220)</f>
        <v>0.04754844982643403</v>
      </c>
      <c r="E223" s="20">
        <f t="shared" si="130"/>
        <v>0.04567838249680501</v>
      </c>
      <c r="F223" s="20">
        <f t="shared" si="130"/>
        <v>0.048095256772244355</v>
      </c>
      <c r="G223" s="20">
        <f t="shared" si="130"/>
        <v>0.04769070019207568</v>
      </c>
      <c r="H223" s="20">
        <f>(H221/H220)</f>
        <v>0.04853607496283238</v>
      </c>
      <c r="I223" s="20">
        <f t="shared" si="130"/>
        <v>0.04967967514063557</v>
      </c>
      <c r="J223" s="20">
        <f>(J221/J220)</f>
        <v>0.04707295915882051</v>
      </c>
      <c r="K223" s="20">
        <f>(K221/K220)</f>
        <v>0.04746536709351001</v>
      </c>
      <c r="L223" s="20">
        <f>(L221/L220)</f>
        <v>0.04814118578747967</v>
      </c>
      <c r="M223" s="20">
        <f>(M221/M220)</f>
        <v>0.04811119467586137</v>
      </c>
      <c r="N223" s="11">
        <f>SUM(N221/N220)</f>
        <v>0.04814088832236202</v>
      </c>
    </row>
    <row r="224" spans="1:17" ht="15.75">
      <c r="A224" s="56"/>
      <c r="B224" s="1"/>
      <c r="C224" s="1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"/>
      <c r="O224" s="25"/>
      <c r="P224" s="48"/>
      <c r="Q224" s="48"/>
    </row>
    <row r="225" spans="1:17" ht="15">
      <c r="A225" s="57" t="s">
        <v>44</v>
      </c>
      <c r="B225" s="4">
        <v>45</v>
      </c>
      <c r="C225" s="4">
        <v>33</v>
      </c>
      <c r="D225" s="17">
        <v>32</v>
      </c>
      <c r="E225" s="17">
        <v>27</v>
      </c>
      <c r="F225" s="17">
        <v>29</v>
      </c>
      <c r="G225" s="17">
        <v>24</v>
      </c>
      <c r="H225" s="17">
        <v>21</v>
      </c>
      <c r="I225" s="17">
        <v>21</v>
      </c>
      <c r="J225" s="17">
        <v>29</v>
      </c>
      <c r="K225" s="17">
        <v>29</v>
      </c>
      <c r="L225" s="17">
        <v>24</v>
      </c>
      <c r="M225" s="17">
        <v>24</v>
      </c>
      <c r="N225" s="4">
        <f>SUM(B225:M225)</f>
        <v>338</v>
      </c>
      <c r="O225" s="25"/>
      <c r="P225" s="25"/>
      <c r="Q225" s="25"/>
    </row>
    <row r="226" spans="1:14" ht="15">
      <c r="A226" s="55" t="s">
        <v>7</v>
      </c>
      <c r="B226" s="5">
        <v>3180288</v>
      </c>
      <c r="C226" s="5">
        <v>3621862</v>
      </c>
      <c r="D226" s="18">
        <v>3385418</v>
      </c>
      <c r="E226" s="18">
        <v>3102802</v>
      </c>
      <c r="F226" s="18">
        <v>2961217</v>
      </c>
      <c r="G226" s="18">
        <v>2442932</v>
      </c>
      <c r="H226" s="18">
        <v>2391414</v>
      </c>
      <c r="I226" s="18">
        <v>2357538</v>
      </c>
      <c r="J226" s="18">
        <v>2698332</v>
      </c>
      <c r="K226" s="18">
        <v>4565866</v>
      </c>
      <c r="L226" s="18">
        <v>4895704</v>
      </c>
      <c r="M226" s="18">
        <v>3554126</v>
      </c>
      <c r="N226" s="5">
        <f>SUM(B226:M226)</f>
        <v>39157499</v>
      </c>
    </row>
    <row r="227" spans="1:14" ht="15">
      <c r="A227" s="55" t="s">
        <v>0</v>
      </c>
      <c r="B227" s="5">
        <v>173282.5</v>
      </c>
      <c r="C227" s="5">
        <v>105943</v>
      </c>
      <c r="D227" s="18">
        <v>153574</v>
      </c>
      <c r="E227" s="18">
        <v>63982</v>
      </c>
      <c r="F227" s="18">
        <v>77865</v>
      </c>
      <c r="G227" s="18">
        <v>96568.06</v>
      </c>
      <c r="H227" s="18">
        <v>110600.83</v>
      </c>
      <c r="I227" s="18">
        <v>121406</v>
      </c>
      <c r="J227" s="18">
        <v>76684</v>
      </c>
      <c r="K227" s="18">
        <v>319648.47</v>
      </c>
      <c r="L227" s="18">
        <v>233144.64</v>
      </c>
      <c r="M227" s="18">
        <v>240060</v>
      </c>
      <c r="N227" s="5">
        <f>SUM(B227:M227)</f>
        <v>1772758.5</v>
      </c>
    </row>
    <row r="228" spans="1:14" ht="15">
      <c r="A228" s="55" t="s">
        <v>8</v>
      </c>
      <c r="B228" s="18">
        <f aca="true" t="shared" si="131" ref="B228:G228">(B227/B225)/B269</f>
        <v>124.2168458781362</v>
      </c>
      <c r="C228" s="18">
        <f t="shared" si="131"/>
        <v>103.56109481915934</v>
      </c>
      <c r="D228" s="18">
        <f t="shared" si="131"/>
        <v>159.97291666666666</v>
      </c>
      <c r="E228" s="18">
        <f t="shared" si="131"/>
        <v>76.442054958184</v>
      </c>
      <c r="F228" s="18">
        <f t="shared" si="131"/>
        <v>89.5</v>
      </c>
      <c r="G228" s="18">
        <f t="shared" si="131"/>
        <v>129.79577956989246</v>
      </c>
      <c r="H228" s="18">
        <f aca="true" t="shared" si="132" ref="H228:N228">(H227/H225)/H269</f>
        <v>177.50947726579676</v>
      </c>
      <c r="I228" s="18">
        <f t="shared" si="132"/>
        <v>206.47278911564626</v>
      </c>
      <c r="J228" s="18">
        <f t="shared" si="132"/>
        <v>89.84967251338654</v>
      </c>
      <c r="K228" s="18">
        <f t="shared" si="132"/>
        <v>367.4120344827586</v>
      </c>
      <c r="L228" s="18">
        <f t="shared" si="132"/>
        <v>313.36645161290323</v>
      </c>
      <c r="M228" s="18">
        <f t="shared" si="132"/>
        <v>336.084</v>
      </c>
      <c r="N228" s="18">
        <f t="shared" si="132"/>
        <v>173.92870255034092</v>
      </c>
    </row>
    <row r="229" spans="1:14" ht="15">
      <c r="A229" s="55" t="s">
        <v>9</v>
      </c>
      <c r="B229" s="20">
        <f>(B227/B226)</f>
        <v>0.05448641758230701</v>
      </c>
      <c r="C229" s="20">
        <f>(C227/C226)</f>
        <v>0.02925097643145984</v>
      </c>
      <c r="D229" s="20">
        <f>(D227/D226)</f>
        <v>0.045363379056884555</v>
      </c>
      <c r="E229" s="20">
        <f>(E227/E226)</f>
        <v>0.020620716371847123</v>
      </c>
      <c r="F229" s="20">
        <f aca="true" t="shared" si="133" ref="F229:M229">(F227/F226)</f>
        <v>0.026294932117436852</v>
      </c>
      <c r="G229" s="20">
        <f>(G227/G226)</f>
        <v>0.039529573479736645</v>
      </c>
      <c r="H229" s="20">
        <f>(H227/H226)</f>
        <v>0.04624913544873452</v>
      </c>
      <c r="I229" s="20">
        <f>(I227/I226)</f>
        <v>0.0514969429973133</v>
      </c>
      <c r="J229" s="20">
        <f t="shared" si="133"/>
        <v>0.028419038131705068</v>
      </c>
      <c r="K229" s="20">
        <f t="shared" si="133"/>
        <v>0.07000828977460136</v>
      </c>
      <c r="L229" s="20">
        <f t="shared" si="133"/>
        <v>0.04762229089013552</v>
      </c>
      <c r="M229" s="20">
        <f t="shared" si="133"/>
        <v>0.06754403192233477</v>
      </c>
      <c r="N229" s="11">
        <f>SUM(N227/N226)</f>
        <v>0.04527251600006425</v>
      </c>
    </row>
    <row r="230" spans="1:17" ht="15.75">
      <c r="A230" s="56"/>
      <c r="B230" s="1"/>
      <c r="C230" s="1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"/>
      <c r="O230" s="25"/>
      <c r="P230" s="48"/>
      <c r="Q230" s="48"/>
    </row>
    <row r="231" spans="1:17" ht="15">
      <c r="A231" s="57" t="s">
        <v>15</v>
      </c>
      <c r="B231" s="4">
        <v>236</v>
      </c>
      <c r="C231" s="4">
        <v>235</v>
      </c>
      <c r="D231" s="17">
        <v>234</v>
      </c>
      <c r="E231" s="17">
        <v>233</v>
      </c>
      <c r="F231" s="17">
        <v>231</v>
      </c>
      <c r="G231" s="17">
        <v>233</v>
      </c>
      <c r="H231" s="17">
        <v>230</v>
      </c>
      <c r="I231" s="17">
        <v>233</v>
      </c>
      <c r="J231" s="17">
        <v>231</v>
      </c>
      <c r="K231" s="17">
        <v>226</v>
      </c>
      <c r="L231" s="17">
        <v>209</v>
      </c>
      <c r="M231" s="17">
        <v>214</v>
      </c>
      <c r="N231" s="4">
        <f>SUM(B231:M231)</f>
        <v>2745</v>
      </c>
      <c r="O231" s="25"/>
      <c r="P231" s="25"/>
      <c r="Q231" s="25"/>
    </row>
    <row r="232" spans="1:14" ht="15">
      <c r="A232" s="55" t="s">
        <v>7</v>
      </c>
      <c r="B232" s="5">
        <v>52205995</v>
      </c>
      <c r="C232" s="5">
        <v>54371010</v>
      </c>
      <c r="D232" s="18">
        <v>51858740</v>
      </c>
      <c r="E232" s="18">
        <v>47196685</v>
      </c>
      <c r="F232" s="18">
        <v>45864415</v>
      </c>
      <c r="G232" s="18">
        <v>47840715</v>
      </c>
      <c r="H232" s="18">
        <v>45465430</v>
      </c>
      <c r="I232" s="18">
        <v>39794035</v>
      </c>
      <c r="J232" s="18">
        <v>41818030</v>
      </c>
      <c r="K232" s="18">
        <v>41279655</v>
      </c>
      <c r="L232" s="18">
        <v>44835906</v>
      </c>
      <c r="M232" s="18">
        <v>43420695</v>
      </c>
      <c r="N232" s="5">
        <f>SUM(B232:M232)</f>
        <v>555951311</v>
      </c>
    </row>
    <row r="233" spans="1:14" ht="15">
      <c r="A233" s="55" t="s">
        <v>0</v>
      </c>
      <c r="B233" s="5">
        <v>1467192.08</v>
      </c>
      <c r="C233" s="5">
        <v>1787163.25</v>
      </c>
      <c r="D233" s="18">
        <v>2047627.45</v>
      </c>
      <c r="E233" s="18">
        <v>1713183.22</v>
      </c>
      <c r="F233" s="18">
        <v>2162871</v>
      </c>
      <c r="G233" s="18">
        <v>1292611.54</v>
      </c>
      <c r="H233" s="18">
        <v>1933493.77</v>
      </c>
      <c r="I233" s="18">
        <v>1226449.28</v>
      </c>
      <c r="J233" s="18">
        <v>1442082.44</v>
      </c>
      <c r="K233" s="18">
        <v>1739677.71</v>
      </c>
      <c r="L233" s="18">
        <v>1445935.16</v>
      </c>
      <c r="M233" s="18">
        <v>1317893</v>
      </c>
      <c r="N233" s="5">
        <f>SUM(B233:M233)</f>
        <v>19576179.9</v>
      </c>
    </row>
    <row r="234" spans="1:14" ht="15">
      <c r="A234" s="55" t="s">
        <v>8</v>
      </c>
      <c r="B234" s="5">
        <f>SUM(B233/B231/B269)</f>
        <v>200.5456642974303</v>
      </c>
      <c r="C234" s="5">
        <f>SUM(C233/C231/C269)</f>
        <v>245.32096774193548</v>
      </c>
      <c r="D234" s="18">
        <f aca="true" t="shared" si="134" ref="D234:J234">(D233/D231)/D269</f>
        <v>291.68482193732194</v>
      </c>
      <c r="E234" s="18">
        <f t="shared" si="134"/>
        <v>237.18444136785268</v>
      </c>
      <c r="F234" s="18">
        <f t="shared" si="134"/>
        <v>312.1025974025974</v>
      </c>
      <c r="G234" s="18">
        <f t="shared" si="134"/>
        <v>178.95771009275924</v>
      </c>
      <c r="H234" s="18">
        <f>(H233/H231)/H269</f>
        <v>283.33315308978473</v>
      </c>
      <c r="I234" s="18">
        <f t="shared" si="134"/>
        <v>187.99038626609442</v>
      </c>
      <c r="J234" s="18">
        <f t="shared" si="134"/>
        <v>212.1230419823692</v>
      </c>
      <c r="K234" s="18">
        <f>(K233/K231)/K269</f>
        <v>256.5896327433628</v>
      </c>
      <c r="L234" s="18">
        <f>(L233/L231)/L269</f>
        <v>223.17258218860934</v>
      </c>
      <c r="M234" s="18">
        <f>(M233/M231)/M269</f>
        <v>206.92151775700933</v>
      </c>
      <c r="N234" s="5">
        <f>SUM(N233/N231/N269)</f>
        <v>236.49609809272062</v>
      </c>
    </row>
    <row r="235" spans="1:14" ht="15">
      <c r="A235" s="55" t="s">
        <v>9</v>
      </c>
      <c r="B235" s="11">
        <f>SUM(B233/B232)</f>
        <v>0.02810390032792211</v>
      </c>
      <c r="C235" s="11">
        <f>SUM(C233/C232)</f>
        <v>0.032869782076882514</v>
      </c>
      <c r="D235" s="20">
        <f aca="true" t="shared" si="135" ref="D235:I235">(D233/D232)</f>
        <v>0.039484712702236885</v>
      </c>
      <c r="E235" s="20">
        <f t="shared" si="135"/>
        <v>0.036298804036766566</v>
      </c>
      <c r="F235" s="20">
        <f t="shared" si="135"/>
        <v>0.047157932789505766</v>
      </c>
      <c r="G235" s="20">
        <f t="shared" si="135"/>
        <v>0.02701906817237159</v>
      </c>
      <c r="H235" s="20">
        <f>(H233/H232)</f>
        <v>0.04252667950132661</v>
      </c>
      <c r="I235" s="20">
        <f t="shared" si="135"/>
        <v>0.03081992766001236</v>
      </c>
      <c r="J235" s="20">
        <f>(J233/J232)</f>
        <v>0.03448470528143004</v>
      </c>
      <c r="K235" s="20">
        <f>(K233/K232)</f>
        <v>0.04214370759639343</v>
      </c>
      <c r="L235" s="20">
        <f>(L233/L232)</f>
        <v>0.03224949128941434</v>
      </c>
      <c r="M235" s="20">
        <f>(M233/M232)</f>
        <v>0.03035172513936039</v>
      </c>
      <c r="N235" s="11">
        <f>SUM(N233/N232)</f>
        <v>0.03521204017810113</v>
      </c>
    </row>
    <row r="236" spans="1:14" ht="15">
      <c r="A236" s="56"/>
      <c r="B236" s="5"/>
      <c r="C236" s="5"/>
      <c r="D236" s="18"/>
      <c r="E236" s="5"/>
      <c r="F236" s="5"/>
      <c r="G236" s="5"/>
      <c r="H236" s="5"/>
      <c r="I236" s="5"/>
      <c r="J236" s="5"/>
      <c r="K236" s="5"/>
      <c r="L236" s="5"/>
      <c r="M236" s="5"/>
      <c r="N236" s="1"/>
    </row>
    <row r="237" spans="1:14" ht="15">
      <c r="A237" s="57" t="s">
        <v>16</v>
      </c>
      <c r="B237" s="12">
        <f aca="true" t="shared" si="136" ref="B237:M237">SUM(B241+B247)</f>
        <v>108</v>
      </c>
      <c r="C237" s="12">
        <f t="shared" si="136"/>
        <v>109</v>
      </c>
      <c r="D237" s="12">
        <f t="shared" si="136"/>
        <v>109</v>
      </c>
      <c r="E237" s="12">
        <f t="shared" si="136"/>
        <v>109</v>
      </c>
      <c r="F237" s="12">
        <f t="shared" si="136"/>
        <v>105</v>
      </c>
      <c r="G237" s="12">
        <f t="shared" si="136"/>
        <v>105</v>
      </c>
      <c r="H237" s="12">
        <f>SUM(H241+H247)</f>
        <v>106</v>
      </c>
      <c r="I237" s="12">
        <f t="shared" si="136"/>
        <v>106</v>
      </c>
      <c r="J237" s="12">
        <f t="shared" si="136"/>
        <v>106</v>
      </c>
      <c r="K237" s="12">
        <f t="shared" si="136"/>
        <v>106</v>
      </c>
      <c r="L237" s="12">
        <f t="shared" si="136"/>
        <v>99</v>
      </c>
      <c r="M237" s="12">
        <f t="shared" si="136"/>
        <v>102</v>
      </c>
      <c r="N237" s="4">
        <f>SUM(B237:M237)</f>
        <v>1270</v>
      </c>
    </row>
    <row r="238" spans="1:14" ht="15">
      <c r="A238" s="55" t="s">
        <v>0</v>
      </c>
      <c r="B238" s="13">
        <f aca="true" t="shared" si="137" ref="B238:M238">SUM(B243+B249)</f>
        <v>1738204.5</v>
      </c>
      <c r="C238" s="13">
        <f t="shared" si="137"/>
        <v>1675083.1</v>
      </c>
      <c r="D238" s="13">
        <f t="shared" si="137"/>
        <v>1648501.7</v>
      </c>
      <c r="E238" s="13">
        <f t="shared" si="137"/>
        <v>1568728.28</v>
      </c>
      <c r="F238" s="13">
        <f t="shared" si="137"/>
        <v>1659768.0100000002</v>
      </c>
      <c r="G238" s="13">
        <f t="shared" si="137"/>
        <v>1710571.85</v>
      </c>
      <c r="H238" s="13">
        <f>SUM(H243+H249)</f>
        <v>1574258.6099999999</v>
      </c>
      <c r="I238" s="13">
        <f t="shared" si="137"/>
        <v>1498276.38</v>
      </c>
      <c r="J238" s="13">
        <f t="shared" si="137"/>
        <v>1547504.67</v>
      </c>
      <c r="K238" s="13">
        <f t="shared" si="137"/>
        <v>1591384.92</v>
      </c>
      <c r="L238" s="13">
        <f t="shared" si="137"/>
        <v>1668153.48</v>
      </c>
      <c r="M238" s="13">
        <f t="shared" si="137"/>
        <v>1533990.21</v>
      </c>
      <c r="N238" s="5">
        <f>SUM(B238:M238)</f>
        <v>19414425.71</v>
      </c>
    </row>
    <row r="239" spans="1:15" ht="15">
      <c r="A239" s="55" t="s">
        <v>8</v>
      </c>
      <c r="B239" s="14">
        <f aca="true" t="shared" si="138" ref="B239:N239">SUM(B238/B237/B269)</f>
        <v>519.1769713261649</v>
      </c>
      <c r="C239" s="14">
        <f t="shared" si="138"/>
        <v>495.733382657591</v>
      </c>
      <c r="D239" s="14">
        <f t="shared" si="138"/>
        <v>504.12896024464834</v>
      </c>
      <c r="E239" s="14">
        <f t="shared" si="138"/>
        <v>464.25814738088195</v>
      </c>
      <c r="F239" s="14">
        <f t="shared" si="138"/>
        <v>526.9104793650794</v>
      </c>
      <c r="G239" s="14">
        <f t="shared" si="138"/>
        <v>525.5213056835638</v>
      </c>
      <c r="H239" s="14">
        <f>SUM(H238/H237/H269)</f>
        <v>500.5559932846213</v>
      </c>
      <c r="I239" s="14">
        <f t="shared" si="138"/>
        <v>504.81010107816707</v>
      </c>
      <c r="J239" s="14">
        <f t="shared" si="138"/>
        <v>496.06186409709</v>
      </c>
      <c r="K239" s="14">
        <f>SUM(K238/K237/K269)</f>
        <v>500.43550943396224</v>
      </c>
      <c r="L239" s="14">
        <f>SUM(L238/L237/L269)</f>
        <v>543.5495210166179</v>
      </c>
      <c r="M239" s="14">
        <f>SUM(M238/M237/M269)</f>
        <v>505.31442211764704</v>
      </c>
      <c r="N239" s="14">
        <f t="shared" si="138"/>
        <v>506.94309105605856</v>
      </c>
      <c r="O239" s="25"/>
    </row>
    <row r="240" spans="1:14" ht="15">
      <c r="A240" s="56"/>
      <c r="B240" s="1"/>
      <c r="C240" s="1"/>
      <c r="D240" s="18" t="s">
        <v>29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">
      <c r="A241" s="57" t="s">
        <v>17</v>
      </c>
      <c r="B241" s="4">
        <v>60</v>
      </c>
      <c r="C241" s="4">
        <v>63</v>
      </c>
      <c r="D241" s="23">
        <v>64</v>
      </c>
      <c r="E241" s="17">
        <v>64</v>
      </c>
      <c r="F241" s="17">
        <v>60</v>
      </c>
      <c r="G241" s="17">
        <v>60</v>
      </c>
      <c r="H241" s="17">
        <v>60</v>
      </c>
      <c r="I241" s="17">
        <v>60</v>
      </c>
      <c r="J241" s="17">
        <v>56</v>
      </c>
      <c r="K241" s="17">
        <v>56</v>
      </c>
      <c r="L241" s="17">
        <v>55</v>
      </c>
      <c r="M241" s="17">
        <v>61</v>
      </c>
      <c r="N241" s="4">
        <f>SUM(B241:M241)</f>
        <v>719</v>
      </c>
    </row>
    <row r="242" spans="1:14" ht="15">
      <c r="A242" s="57" t="s">
        <v>18</v>
      </c>
      <c r="B242" s="5">
        <v>4049220.25</v>
      </c>
      <c r="C242" s="5">
        <v>4095480.65</v>
      </c>
      <c r="D242" s="18">
        <v>3879148.7</v>
      </c>
      <c r="E242" s="18">
        <v>3588949.77</v>
      </c>
      <c r="F242" s="18">
        <v>3686313.18</v>
      </c>
      <c r="G242" s="18">
        <v>3811995</v>
      </c>
      <c r="H242" s="18">
        <v>3751431.11</v>
      </c>
      <c r="I242" s="18">
        <v>3363603.38</v>
      </c>
      <c r="J242" s="18">
        <v>3525319.62</v>
      </c>
      <c r="K242" s="18">
        <v>3475187.12</v>
      </c>
      <c r="L242" s="18">
        <v>3864548.03</v>
      </c>
      <c r="M242" s="18">
        <v>3679004.51</v>
      </c>
      <c r="N242" s="5">
        <f>SUM(B242:M242)</f>
        <v>44770201.31999999</v>
      </c>
    </row>
    <row r="243" spans="1:15" ht="15">
      <c r="A243" s="55" t="s">
        <v>0</v>
      </c>
      <c r="B243" s="5">
        <v>735275</v>
      </c>
      <c r="C243" s="5">
        <v>753155.4</v>
      </c>
      <c r="D243" s="18">
        <v>731364.7</v>
      </c>
      <c r="E243" s="18">
        <v>687177.77</v>
      </c>
      <c r="F243" s="18">
        <v>738251.93</v>
      </c>
      <c r="G243" s="18">
        <v>772816</v>
      </c>
      <c r="H243" s="18">
        <v>683366.61</v>
      </c>
      <c r="I243" s="18">
        <v>662360.88</v>
      </c>
      <c r="J243" s="18">
        <v>693192.12</v>
      </c>
      <c r="K243" s="18">
        <v>713781.37</v>
      </c>
      <c r="L243" s="18">
        <v>777219.78</v>
      </c>
      <c r="M243" s="18">
        <v>705300.01</v>
      </c>
      <c r="N243" s="5">
        <f>SUM(B243:M243)</f>
        <v>8653261.57</v>
      </c>
      <c r="O243" s="27" t="s">
        <v>29</v>
      </c>
    </row>
    <row r="244" spans="1:15" ht="15">
      <c r="A244" s="55" t="s">
        <v>8</v>
      </c>
      <c r="B244" s="5">
        <f>SUM(B243/B241/B269)</f>
        <v>395.30913978494624</v>
      </c>
      <c r="C244" s="5">
        <f>SUM(C243/C241/C269)</f>
        <v>385.6402457757297</v>
      </c>
      <c r="D244" s="5">
        <f>SUM(D243/D241/D269)</f>
        <v>380.9191145833333</v>
      </c>
      <c r="E244" s="18">
        <f aca="true" t="shared" si="139" ref="E244:J244">(E243/E241)/E269</f>
        <v>346.3597631048387</v>
      </c>
      <c r="F244" s="18">
        <f t="shared" si="139"/>
        <v>410.1399611111111</v>
      </c>
      <c r="G244" s="18">
        <f t="shared" si="139"/>
        <v>415.4924731182796</v>
      </c>
      <c r="H244" s="18">
        <f>(H243/H241)/H269</f>
        <v>383.8706943040107</v>
      </c>
      <c r="I244" s="18">
        <f t="shared" si="139"/>
        <v>394.2624285714286</v>
      </c>
      <c r="J244" s="18">
        <f t="shared" si="139"/>
        <v>420.60586864715305</v>
      </c>
      <c r="K244" s="18">
        <f>(K243/K241)/K269</f>
        <v>424.86986309523814</v>
      </c>
      <c r="L244" s="18">
        <f>(L243/L241)/L269</f>
        <v>455.84737829912024</v>
      </c>
      <c r="M244" s="18">
        <f>(M243/M241)/M269</f>
        <v>388.49312026229507</v>
      </c>
      <c r="N244" s="5">
        <f>SUM(N243/N241/N269)</f>
        <v>399.10697931452944</v>
      </c>
      <c r="O244" s="24" t="s">
        <v>29</v>
      </c>
    </row>
    <row r="245" spans="1:14" ht="15">
      <c r="A245" s="55" t="s">
        <v>9</v>
      </c>
      <c r="B245" s="11">
        <f>SUM(B243/B242)</f>
        <v>0.18158434330659093</v>
      </c>
      <c r="C245" s="11">
        <f>SUM(C243/C242)</f>
        <v>0.18389914746636637</v>
      </c>
      <c r="D245" s="11">
        <f>SUM(D243/D242)</f>
        <v>0.18853742317225425</v>
      </c>
      <c r="E245" s="20">
        <f aca="true" t="shared" si="140" ref="E245:J245">(E243/E242)</f>
        <v>0.1914704339815823</v>
      </c>
      <c r="F245" s="20">
        <f t="shared" si="140"/>
        <v>0.20026836949322901</v>
      </c>
      <c r="G245" s="20">
        <f t="shared" si="140"/>
        <v>0.20273268983826054</v>
      </c>
      <c r="H245" s="20">
        <f>(H243/H242)</f>
        <v>0.1821615777985058</v>
      </c>
      <c r="I245" s="20">
        <f t="shared" si="140"/>
        <v>0.1969200304466337</v>
      </c>
      <c r="J245" s="20">
        <f t="shared" si="140"/>
        <v>0.1966324176869954</v>
      </c>
      <c r="K245" s="20">
        <f>(K243/K242)</f>
        <v>0.2053936508604463</v>
      </c>
      <c r="L245" s="20">
        <f>(L243/L242)</f>
        <v>0.20111531127742255</v>
      </c>
      <c r="M245" s="20">
        <f>(M243/M242)</f>
        <v>0.1917094714298135</v>
      </c>
      <c r="N245" s="11">
        <f>SUM(N243/N242)</f>
        <v>0.19328172120893206</v>
      </c>
    </row>
    <row r="246" spans="1:14" ht="15">
      <c r="A246" s="56"/>
      <c r="B246" s="5"/>
      <c r="C246" s="5"/>
      <c r="D246" s="18" t="s">
        <v>29</v>
      </c>
      <c r="E246" s="18"/>
      <c r="F246" s="18"/>
      <c r="G246" s="18"/>
      <c r="H246" s="18"/>
      <c r="I246" s="18"/>
      <c r="J246" s="18"/>
      <c r="K246" s="18"/>
      <c r="L246" s="18"/>
      <c r="M246" s="18"/>
      <c r="N246" s="1"/>
    </row>
    <row r="247" spans="1:14" ht="15">
      <c r="A247" s="57" t="s">
        <v>19</v>
      </c>
      <c r="B247" s="4">
        <f>B253+B257</f>
        <v>48</v>
      </c>
      <c r="C247" s="4">
        <f aca="true" t="shared" si="141" ref="C247:M247">C253+C257</f>
        <v>46</v>
      </c>
      <c r="D247" s="4">
        <f t="shared" si="141"/>
        <v>45</v>
      </c>
      <c r="E247" s="4">
        <f t="shared" si="141"/>
        <v>45</v>
      </c>
      <c r="F247" s="4">
        <f t="shared" si="141"/>
        <v>45</v>
      </c>
      <c r="G247" s="4">
        <f t="shared" si="141"/>
        <v>45</v>
      </c>
      <c r="H247" s="4">
        <f t="shared" si="141"/>
        <v>46</v>
      </c>
      <c r="I247" s="4">
        <f t="shared" si="141"/>
        <v>46</v>
      </c>
      <c r="J247" s="4">
        <f t="shared" si="141"/>
        <v>50</v>
      </c>
      <c r="K247" s="4">
        <f t="shared" si="141"/>
        <v>50</v>
      </c>
      <c r="L247" s="4">
        <f t="shared" si="141"/>
        <v>44</v>
      </c>
      <c r="M247" s="4">
        <f t="shared" si="141"/>
        <v>41</v>
      </c>
      <c r="N247" s="4">
        <f>SUM(B247:M247)</f>
        <v>551</v>
      </c>
    </row>
    <row r="248" spans="1:14" ht="15">
      <c r="A248" s="57" t="s">
        <v>30</v>
      </c>
      <c r="B248" s="5">
        <f>B258</f>
        <v>2253512.25</v>
      </c>
      <c r="C248" s="5">
        <f aca="true" t="shared" si="142" ref="C248:M248">C258</f>
        <v>2165860.95</v>
      </c>
      <c r="D248" s="5">
        <f t="shared" si="142"/>
        <v>1964451.5</v>
      </c>
      <c r="E248" s="5">
        <f t="shared" si="142"/>
        <v>1865976.26</v>
      </c>
      <c r="F248" s="5">
        <f t="shared" si="142"/>
        <v>1912817.83</v>
      </c>
      <c r="G248" s="5">
        <f t="shared" si="142"/>
        <v>1986396.85</v>
      </c>
      <c r="H248" s="5">
        <f t="shared" si="142"/>
        <v>2046979.75</v>
      </c>
      <c r="I248" s="5">
        <f t="shared" si="142"/>
        <v>1835557</v>
      </c>
      <c r="J248" s="5">
        <f t="shared" si="142"/>
        <v>1963983.3</v>
      </c>
      <c r="K248" s="5">
        <f t="shared" si="142"/>
        <v>1955790.3</v>
      </c>
      <c r="L248" s="5">
        <f t="shared" si="142"/>
        <v>2142365.95</v>
      </c>
      <c r="M248" s="5">
        <f t="shared" si="142"/>
        <v>2039237.7</v>
      </c>
      <c r="N248" s="5">
        <f>SUM(B248:M248)</f>
        <v>24132929.639999997</v>
      </c>
    </row>
    <row r="249" spans="1:14" ht="15">
      <c r="A249" s="55" t="s">
        <v>0</v>
      </c>
      <c r="B249" s="5">
        <f>B254+B259</f>
        <v>1002929.5</v>
      </c>
      <c r="C249" s="5">
        <f aca="true" t="shared" si="143" ref="C249:M249">C254+C259</f>
        <v>921927.7</v>
      </c>
      <c r="D249" s="5">
        <f t="shared" si="143"/>
        <v>917137</v>
      </c>
      <c r="E249" s="5">
        <f t="shared" si="143"/>
        <v>881550.51</v>
      </c>
      <c r="F249" s="5">
        <f t="shared" si="143"/>
        <v>921516.0800000001</v>
      </c>
      <c r="G249" s="5">
        <f t="shared" si="143"/>
        <v>937755.85</v>
      </c>
      <c r="H249" s="5">
        <f t="shared" si="143"/>
        <v>890892</v>
      </c>
      <c r="I249" s="5">
        <f t="shared" si="143"/>
        <v>835915.5</v>
      </c>
      <c r="J249" s="5">
        <f t="shared" si="143"/>
        <v>854312.55</v>
      </c>
      <c r="K249" s="5">
        <f t="shared" si="143"/>
        <v>877603.55</v>
      </c>
      <c r="L249" s="5">
        <f t="shared" si="143"/>
        <v>890933.7</v>
      </c>
      <c r="M249" s="5">
        <f t="shared" si="143"/>
        <v>828690.2</v>
      </c>
      <c r="N249" s="5">
        <f>SUM(B249:M249)</f>
        <v>10761164.139999999</v>
      </c>
    </row>
    <row r="250" spans="1:14" ht="15">
      <c r="A250" s="55" t="s">
        <v>8</v>
      </c>
      <c r="B250" s="18">
        <f aca="true" t="shared" si="144" ref="B250:N250">(B249/B247)/B269</f>
        <v>674.0117607526881</v>
      </c>
      <c r="C250" s="18">
        <f t="shared" si="144"/>
        <v>646.513113604488</v>
      </c>
      <c r="D250" s="18">
        <f t="shared" si="144"/>
        <v>679.3607407407407</v>
      </c>
      <c r="E250" s="18">
        <f t="shared" si="144"/>
        <v>631.9358494623656</v>
      </c>
      <c r="F250" s="18">
        <f t="shared" si="144"/>
        <v>682.6045037037038</v>
      </c>
      <c r="G250" s="18">
        <f t="shared" si="144"/>
        <v>672.2264157706093</v>
      </c>
      <c r="H250" s="18">
        <f>(H249/H247)/H269</f>
        <v>652.7542093462874</v>
      </c>
      <c r="I250" s="18">
        <f t="shared" si="144"/>
        <v>649.0027173913043</v>
      </c>
      <c r="J250" s="18">
        <f t="shared" si="144"/>
        <v>580.5725790010193</v>
      </c>
      <c r="K250" s="18">
        <f>(K249/K247)/K269</f>
        <v>585.0690333333333</v>
      </c>
      <c r="L250" s="18">
        <f>(L249/L247)/L269</f>
        <v>653.1771994134897</v>
      </c>
      <c r="M250" s="18">
        <f>(M249/M247)/M269</f>
        <v>679.1217248780488</v>
      </c>
      <c r="N250" s="18">
        <f t="shared" si="144"/>
        <v>647.658452838562</v>
      </c>
    </row>
    <row r="251" spans="1:14" ht="15">
      <c r="A251" s="55" t="s">
        <v>9</v>
      </c>
      <c r="B251" s="15">
        <f aca="true" t="shared" si="145" ref="B251:N251">B261</f>
        <v>0.1657991874683619</v>
      </c>
      <c r="C251" s="15">
        <f t="shared" si="145"/>
        <v>0.16457356138213766</v>
      </c>
      <c r="D251" s="15">
        <f t="shared" si="145"/>
        <v>0.19129754539625946</v>
      </c>
      <c r="E251" s="20">
        <f t="shared" si="145"/>
        <v>0.18471778949642156</v>
      </c>
      <c r="F251" s="20">
        <f t="shared" si="145"/>
        <v>0.17696867139721298</v>
      </c>
      <c r="G251" s="20">
        <f t="shared" si="145"/>
        <v>0.18570840967654573</v>
      </c>
      <c r="H251" s="20">
        <f>H261</f>
        <v>0.16052625825927197</v>
      </c>
      <c r="I251" s="15">
        <f t="shared" si="145"/>
        <v>0.17983778220997768</v>
      </c>
      <c r="J251" s="20">
        <f t="shared" si="145"/>
        <v>0.16551899906684542</v>
      </c>
      <c r="K251" s="20">
        <f t="shared" si="145"/>
        <v>0.1622513160025387</v>
      </c>
      <c r="L251" s="15">
        <f t="shared" si="145"/>
        <v>0.1610111008345703</v>
      </c>
      <c r="M251" s="15">
        <f t="shared" si="145"/>
        <v>0.1463945081046707</v>
      </c>
      <c r="N251" s="15">
        <f t="shared" si="145"/>
        <v>0.16999708287385537</v>
      </c>
    </row>
    <row r="252" spans="1:14" ht="15">
      <c r="A252" s="56"/>
      <c r="B252" s="1"/>
      <c r="C252" s="1"/>
      <c r="D252" s="18"/>
      <c r="E252" s="6"/>
      <c r="F252" s="6"/>
      <c r="G252" s="6"/>
      <c r="H252" s="6"/>
      <c r="I252" s="6"/>
      <c r="J252" s="6"/>
      <c r="K252" s="6"/>
      <c r="L252" s="6"/>
      <c r="M252" s="6"/>
      <c r="N252" s="1"/>
    </row>
    <row r="253" spans="1:14" ht="15">
      <c r="A253" s="55" t="s">
        <v>41</v>
      </c>
      <c r="B253" s="6">
        <v>27</v>
      </c>
      <c r="C253" s="1">
        <v>26</v>
      </c>
      <c r="D253" s="17">
        <v>26</v>
      </c>
      <c r="E253" s="6">
        <v>26</v>
      </c>
      <c r="F253" s="6">
        <v>26</v>
      </c>
      <c r="G253" s="6">
        <v>26</v>
      </c>
      <c r="H253" s="6">
        <v>26</v>
      </c>
      <c r="I253" s="6">
        <v>26</v>
      </c>
      <c r="J253" s="6">
        <v>26</v>
      </c>
      <c r="K253" s="6">
        <v>26</v>
      </c>
      <c r="L253" s="6">
        <v>20</v>
      </c>
      <c r="M253" s="6">
        <v>22</v>
      </c>
      <c r="N253" s="1">
        <f>SUM(B253:M253)</f>
        <v>303</v>
      </c>
    </row>
    <row r="254" spans="1:14" ht="15">
      <c r="A254" s="52" t="s">
        <v>0</v>
      </c>
      <c r="B254" s="42">
        <v>629299</v>
      </c>
      <c r="C254" s="40">
        <v>565484.25</v>
      </c>
      <c r="D254" s="38">
        <v>541342.25</v>
      </c>
      <c r="E254" s="42">
        <v>536871.5</v>
      </c>
      <c r="F254" s="42">
        <v>583007.25</v>
      </c>
      <c r="G254" s="42">
        <v>568865.25</v>
      </c>
      <c r="H254" s="42">
        <v>562298</v>
      </c>
      <c r="I254" s="42">
        <v>505813</v>
      </c>
      <c r="J254" s="42">
        <v>529236</v>
      </c>
      <c r="K254" s="42">
        <v>560274</v>
      </c>
      <c r="L254" s="42">
        <v>545989</v>
      </c>
      <c r="M254" s="42">
        <v>530157</v>
      </c>
      <c r="N254" s="40">
        <f>SUM(B254:M254)</f>
        <v>6658636.5</v>
      </c>
    </row>
    <row r="255" spans="1:14" ht="15">
      <c r="A255" s="52" t="s">
        <v>8</v>
      </c>
      <c r="B255" s="42">
        <f>SUM(B254/B253/B269)</f>
        <v>751.8506571087215</v>
      </c>
      <c r="C255" s="42">
        <f>SUM(C254/C253/C269)</f>
        <v>701.5933622828784</v>
      </c>
      <c r="D255" s="42">
        <f>SUM(D254/D253/D269)</f>
        <v>694.0285256410257</v>
      </c>
      <c r="E255" s="42">
        <f>SUM(E254/E253/E269)</f>
        <v>666.0936724565757</v>
      </c>
      <c r="F255" s="42">
        <f>SUM(F254/F253/F269)</f>
        <v>747.4451923076923</v>
      </c>
      <c r="G255" s="42">
        <f aca="true" t="shared" si="146" ref="G255:N255">SUM(G254/G253/G269)</f>
        <v>705.7881513647642</v>
      </c>
      <c r="H255" s="42">
        <f>SUM(H254/H253/H269)</f>
        <v>728.9129138471908</v>
      </c>
      <c r="I255" s="42">
        <f>SUM(I254/I253/I269)</f>
        <v>694.7980769230769</v>
      </c>
      <c r="J255" s="42">
        <f t="shared" si="146"/>
        <v>691.6490237591155</v>
      </c>
      <c r="K255" s="42">
        <f t="shared" si="146"/>
        <v>718.3</v>
      </c>
      <c r="L255" s="42">
        <f t="shared" si="146"/>
        <v>880.6274193548387</v>
      </c>
      <c r="M255" s="42">
        <f t="shared" si="146"/>
        <v>809.6943272727273</v>
      </c>
      <c r="N255" s="42">
        <f t="shared" si="146"/>
        <v>728.754181546512</v>
      </c>
    </row>
    <row r="256" spans="1:14" ht="15">
      <c r="A256" s="55"/>
      <c r="B256" s="6"/>
      <c r="C256" s="1"/>
      <c r="D256" s="18"/>
      <c r="E256" s="6"/>
      <c r="F256" s="6"/>
      <c r="G256" s="6"/>
      <c r="H256" s="6"/>
      <c r="I256" s="6"/>
      <c r="J256" s="6"/>
      <c r="K256" s="6"/>
      <c r="L256" s="6"/>
      <c r="M256" s="6"/>
      <c r="N256" s="1"/>
    </row>
    <row r="257" spans="1:14" ht="15">
      <c r="A257" s="55" t="s">
        <v>42</v>
      </c>
      <c r="B257" s="6">
        <v>21</v>
      </c>
      <c r="C257" s="1">
        <v>20</v>
      </c>
      <c r="D257" s="17">
        <v>19</v>
      </c>
      <c r="E257" s="6">
        <v>19</v>
      </c>
      <c r="F257" s="6">
        <v>19</v>
      </c>
      <c r="G257" s="6">
        <v>19</v>
      </c>
      <c r="H257" s="6">
        <v>20</v>
      </c>
      <c r="I257" s="6">
        <v>20</v>
      </c>
      <c r="J257" s="6">
        <v>24</v>
      </c>
      <c r="K257" s="6">
        <v>24</v>
      </c>
      <c r="L257" s="6">
        <v>24</v>
      </c>
      <c r="M257" s="6">
        <v>19</v>
      </c>
      <c r="N257" s="1">
        <f>SUM(B257:M257)</f>
        <v>248</v>
      </c>
    </row>
    <row r="258" spans="1:14" ht="15">
      <c r="A258" s="52" t="s">
        <v>43</v>
      </c>
      <c r="B258" s="42">
        <v>2253512.25</v>
      </c>
      <c r="C258" s="40">
        <v>2165860.95</v>
      </c>
      <c r="D258" s="38">
        <v>1964451.5</v>
      </c>
      <c r="E258" s="42">
        <v>1865976.26</v>
      </c>
      <c r="F258" s="42">
        <v>1912817.83</v>
      </c>
      <c r="G258" s="42">
        <v>1986396.85</v>
      </c>
      <c r="H258" s="42">
        <v>2046979.75</v>
      </c>
      <c r="I258" s="42">
        <v>1835557</v>
      </c>
      <c r="J258" s="42">
        <v>1963983.3</v>
      </c>
      <c r="K258" s="42">
        <v>1955790.3</v>
      </c>
      <c r="L258" s="42">
        <v>2142365.95</v>
      </c>
      <c r="M258" s="42">
        <v>2039237.7</v>
      </c>
      <c r="N258" s="40">
        <f>SUM(B258:M258)</f>
        <v>24132929.639999997</v>
      </c>
    </row>
    <row r="259" spans="1:14" ht="15">
      <c r="A259" s="52" t="s">
        <v>0</v>
      </c>
      <c r="B259" s="42">
        <v>373630.5</v>
      </c>
      <c r="C259" s="40">
        <v>356443.45</v>
      </c>
      <c r="D259" s="38">
        <v>375794.75</v>
      </c>
      <c r="E259" s="42">
        <v>344679.01</v>
      </c>
      <c r="F259" s="42">
        <v>338508.83</v>
      </c>
      <c r="G259" s="42">
        <v>368890.6</v>
      </c>
      <c r="H259" s="42">
        <v>328594</v>
      </c>
      <c r="I259" s="42">
        <v>330102.5</v>
      </c>
      <c r="J259" s="42">
        <v>325076.55</v>
      </c>
      <c r="K259" s="42">
        <v>317329.55</v>
      </c>
      <c r="L259" s="42">
        <v>344944.7</v>
      </c>
      <c r="M259" s="42">
        <v>298533.2</v>
      </c>
      <c r="N259" s="40">
        <f>SUM(B259:M259)</f>
        <v>4102527.64</v>
      </c>
    </row>
    <row r="260" spans="1:14" ht="15">
      <c r="A260" s="55" t="s">
        <v>8</v>
      </c>
      <c r="B260" s="5">
        <f>SUM(B259/B257/B269)</f>
        <v>573.9331797235023</v>
      </c>
      <c r="C260" s="5">
        <f aca="true" t="shared" si="147" ref="C260:N260">SUM(C259/C257/C269)</f>
        <v>574.9087903225807</v>
      </c>
      <c r="D260" s="5">
        <f t="shared" si="147"/>
        <v>659.2890350877193</v>
      </c>
      <c r="E260" s="5">
        <f t="shared" si="147"/>
        <v>585.1935653650255</v>
      </c>
      <c r="F260" s="5">
        <f t="shared" si="147"/>
        <v>593.8751403508772</v>
      </c>
      <c r="G260" s="5">
        <f t="shared" si="147"/>
        <v>626.299830220713</v>
      </c>
      <c r="H260" s="5">
        <f>SUM(H259/H257/H269)</f>
        <v>553.7478934951129</v>
      </c>
      <c r="I260" s="5">
        <f t="shared" si="147"/>
        <v>589.46875</v>
      </c>
      <c r="J260" s="5">
        <f t="shared" si="147"/>
        <v>460.2397638464152</v>
      </c>
      <c r="K260" s="5">
        <f t="shared" si="147"/>
        <v>440.7354861111111</v>
      </c>
      <c r="L260" s="5">
        <f t="shared" si="147"/>
        <v>463.6353494623656</v>
      </c>
      <c r="M260" s="5">
        <f t="shared" si="147"/>
        <v>527.9323957894737</v>
      </c>
      <c r="N260" s="5">
        <f t="shared" si="147"/>
        <v>548.5777842961878</v>
      </c>
    </row>
    <row r="261" spans="1:14" ht="15">
      <c r="A261" s="55" t="s">
        <v>9</v>
      </c>
      <c r="B261" s="15">
        <f>B259/B258</f>
        <v>0.1657991874683619</v>
      </c>
      <c r="C261" s="15">
        <f aca="true" t="shared" si="148" ref="C261:M261">C259/C258</f>
        <v>0.16457356138213766</v>
      </c>
      <c r="D261" s="15">
        <f t="shared" si="148"/>
        <v>0.19129754539625946</v>
      </c>
      <c r="E261" s="15">
        <f t="shared" si="148"/>
        <v>0.18471778949642156</v>
      </c>
      <c r="F261" s="15">
        <f t="shared" si="148"/>
        <v>0.17696867139721298</v>
      </c>
      <c r="G261" s="15">
        <f t="shared" si="148"/>
        <v>0.18570840967654573</v>
      </c>
      <c r="H261" s="15">
        <f>H259/H258</f>
        <v>0.16052625825927197</v>
      </c>
      <c r="I261" s="15">
        <f t="shared" si="148"/>
        <v>0.17983778220997768</v>
      </c>
      <c r="J261" s="15">
        <f t="shared" si="148"/>
        <v>0.16551899906684542</v>
      </c>
      <c r="K261" s="15">
        <f t="shared" si="148"/>
        <v>0.1622513160025387</v>
      </c>
      <c r="L261" s="15">
        <f t="shared" si="148"/>
        <v>0.1610111008345703</v>
      </c>
      <c r="M261" s="15">
        <f t="shared" si="148"/>
        <v>0.1463945081046707</v>
      </c>
      <c r="N261" s="15">
        <f>N$259/N$258</f>
        <v>0.16999708287385537</v>
      </c>
    </row>
    <row r="262" spans="1:14" ht="15">
      <c r="A262" s="55"/>
      <c r="B262" s="15"/>
      <c r="C262" s="1"/>
      <c r="D262" s="18"/>
      <c r="E262" s="6"/>
      <c r="F262" s="6"/>
      <c r="G262" s="6"/>
      <c r="H262" s="6"/>
      <c r="I262" s="6"/>
      <c r="J262" s="6"/>
      <c r="K262" s="6"/>
      <c r="L262" s="6"/>
      <c r="M262" s="6"/>
      <c r="N262" s="1"/>
    </row>
    <row r="263" spans="1:14" ht="15">
      <c r="A263" s="56" t="s">
        <v>20</v>
      </c>
      <c r="B263" s="12">
        <f aca="true" t="shared" si="149" ref="B263:M263">SUM(B183+B237)</f>
        <v>9632</v>
      </c>
      <c r="C263" s="12">
        <f t="shared" si="149"/>
        <v>9592</v>
      </c>
      <c r="D263" s="12">
        <f t="shared" si="149"/>
        <v>9582</v>
      </c>
      <c r="E263" s="12">
        <f t="shared" si="149"/>
        <v>9565</v>
      </c>
      <c r="F263" s="12">
        <f t="shared" si="149"/>
        <v>9419</v>
      </c>
      <c r="G263" s="12">
        <f t="shared" si="149"/>
        <v>9404</v>
      </c>
      <c r="H263" s="12">
        <f>SUM(H183+H237)</f>
        <v>9389</v>
      </c>
      <c r="I263" s="12">
        <f t="shared" si="149"/>
        <v>9533</v>
      </c>
      <c r="J263" s="12">
        <f t="shared" si="149"/>
        <v>9569</v>
      </c>
      <c r="K263" s="12">
        <f t="shared" si="149"/>
        <v>9618</v>
      </c>
      <c r="L263" s="12">
        <f t="shared" si="149"/>
        <v>9464</v>
      </c>
      <c r="M263" s="12">
        <f t="shared" si="149"/>
        <v>9590</v>
      </c>
      <c r="N263" s="4">
        <f>SUM(B263:M263)</f>
        <v>114357</v>
      </c>
    </row>
    <row r="264" spans="1:14" ht="15">
      <c r="A264" s="57" t="s">
        <v>21</v>
      </c>
      <c r="B264" s="5">
        <f aca="true" t="shared" si="150" ref="B264:G264">B238+B185</f>
        <v>46614142.91</v>
      </c>
      <c r="C264" s="5">
        <f t="shared" si="150"/>
        <v>46446405.75</v>
      </c>
      <c r="D264" s="5">
        <f t="shared" si="150"/>
        <v>44420862.47000001</v>
      </c>
      <c r="E264" s="5">
        <f t="shared" si="150"/>
        <v>40356414.68</v>
      </c>
      <c r="F264" s="5">
        <f t="shared" si="150"/>
        <v>41846803.66</v>
      </c>
      <c r="G264" s="5">
        <f t="shared" si="150"/>
        <v>41523053.150000006</v>
      </c>
      <c r="H264" s="5">
        <f aca="true" t="shared" si="151" ref="H264:M264">H238+H185</f>
        <v>43904626.02</v>
      </c>
      <c r="I264" s="5">
        <f t="shared" si="151"/>
        <v>37884431.190000005</v>
      </c>
      <c r="J264" s="5">
        <f t="shared" si="151"/>
        <v>40811376.489999995</v>
      </c>
      <c r="K264" s="5">
        <f t="shared" si="151"/>
        <v>42054216.71</v>
      </c>
      <c r="L264" s="5">
        <f t="shared" si="151"/>
        <v>45233847.779999994</v>
      </c>
      <c r="M264" s="5">
        <f t="shared" si="151"/>
        <v>41917754.71</v>
      </c>
      <c r="N264" s="5">
        <f>SUM(B264:M264)</f>
        <v>513013935.5199999</v>
      </c>
    </row>
    <row r="265" spans="1:14" ht="15">
      <c r="A265" s="57" t="s">
        <v>8</v>
      </c>
      <c r="B265" s="5">
        <f aca="true" t="shared" si="152" ref="B265:J265">SUM(B264/B263/B269)</f>
        <v>156.11316749946414</v>
      </c>
      <c r="C265" s="5">
        <f t="shared" si="152"/>
        <v>156.2000785264602</v>
      </c>
      <c r="D265" s="5">
        <f t="shared" si="152"/>
        <v>154.52884738746263</v>
      </c>
      <c r="E265" s="5">
        <f t="shared" si="152"/>
        <v>136.1024389322631</v>
      </c>
      <c r="F265" s="5">
        <f t="shared" si="152"/>
        <v>148.09358268747565</v>
      </c>
      <c r="G265" s="5">
        <f t="shared" si="152"/>
        <v>142.4344244384682</v>
      </c>
      <c r="H265" s="5">
        <f>SUM(H264/H263/H269)</f>
        <v>157.60623585395254</v>
      </c>
      <c r="I265" s="5">
        <f t="shared" si="152"/>
        <v>141.92965484557405</v>
      </c>
      <c r="J265" s="5">
        <f t="shared" si="152"/>
        <v>144.91869891330975</v>
      </c>
      <c r="K265" s="5">
        <f>SUM(K264/K263/K269)</f>
        <v>145.74830772163304</v>
      </c>
      <c r="L265" s="5">
        <f>SUM(L264/L263/L269)</f>
        <v>154.17966821639897</v>
      </c>
      <c r="M265" s="5">
        <f>SUM(M264/M263/M269)</f>
        <v>146.86512599124086</v>
      </c>
      <c r="N265" s="5">
        <f>SUM(N264/N263/N269)</f>
        <v>148.7663781657868</v>
      </c>
    </row>
    <row r="266" spans="1:14" ht="15">
      <c r="A266" s="57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">
      <c r="A267" s="57" t="s">
        <v>22</v>
      </c>
      <c r="B267" s="5">
        <v>1269252.83</v>
      </c>
      <c r="C267" s="5">
        <v>4895216.95</v>
      </c>
      <c r="D267" s="18">
        <v>6323101.64</v>
      </c>
      <c r="E267" s="5">
        <v>6738738.05</v>
      </c>
      <c r="F267" s="5">
        <v>7304147.81</v>
      </c>
      <c r="G267" s="5">
        <v>7359895.83</v>
      </c>
      <c r="H267" s="5">
        <v>7862419.97</v>
      </c>
      <c r="I267" s="5">
        <v>6832470.31</v>
      </c>
      <c r="J267" s="5">
        <v>7368595.15</v>
      </c>
      <c r="K267" s="5">
        <v>7690463.43</v>
      </c>
      <c r="L267" s="5">
        <v>8414257.64</v>
      </c>
      <c r="M267" s="5">
        <v>7863354.45</v>
      </c>
      <c r="N267" s="5">
        <f>SUM(B267:M267)</f>
        <v>79921914.06</v>
      </c>
    </row>
    <row r="268" spans="1:14" ht="15">
      <c r="A268" s="57" t="s">
        <v>23</v>
      </c>
      <c r="B268" s="4">
        <v>20</v>
      </c>
      <c r="C268" s="4">
        <v>20</v>
      </c>
      <c r="D268" s="17">
        <v>20</v>
      </c>
      <c r="E268" s="4">
        <v>20</v>
      </c>
      <c r="F268" s="4">
        <v>20</v>
      </c>
      <c r="G268" s="4">
        <v>20</v>
      </c>
      <c r="H268" s="4">
        <v>21</v>
      </c>
      <c r="I268" s="4">
        <v>21</v>
      </c>
      <c r="J268" s="4">
        <v>21</v>
      </c>
      <c r="K268" s="4">
        <v>21</v>
      </c>
      <c r="L268" s="4">
        <v>21</v>
      </c>
      <c r="M268" s="4">
        <v>21</v>
      </c>
      <c r="N268" s="4">
        <f>AVERAGE(B268:M268)</f>
        <v>20.5</v>
      </c>
    </row>
    <row r="269" spans="1:14" ht="15">
      <c r="A269" s="57" t="s">
        <v>24</v>
      </c>
      <c r="B269" s="5">
        <v>31</v>
      </c>
      <c r="C269" s="5">
        <v>31</v>
      </c>
      <c r="D269" s="18">
        <v>30</v>
      </c>
      <c r="E269" s="5">
        <v>31</v>
      </c>
      <c r="F269" s="5">
        <v>30</v>
      </c>
      <c r="G269" s="5">
        <v>31</v>
      </c>
      <c r="H269" s="5">
        <v>29.67</v>
      </c>
      <c r="I269" s="5">
        <v>28</v>
      </c>
      <c r="J269" s="5">
        <v>29.43</v>
      </c>
      <c r="K269" s="5">
        <v>30</v>
      </c>
      <c r="L269" s="5">
        <v>31</v>
      </c>
      <c r="M269" s="5">
        <f>((20*30)+25)/21</f>
        <v>29.761904761904763</v>
      </c>
      <c r="N269" s="5">
        <f>AVERAGE(B269:M269)</f>
        <v>30.155158730158732</v>
      </c>
    </row>
    <row r="270" spans="1:14" ht="15">
      <c r="A270" s="56"/>
      <c r="B270" s="5"/>
      <c r="C270" s="5"/>
      <c r="D270" s="18"/>
      <c r="E270" s="5"/>
      <c r="F270" s="5"/>
      <c r="G270" s="5"/>
      <c r="H270" s="5"/>
      <c r="I270" s="5"/>
      <c r="J270" s="5"/>
      <c r="K270" s="5"/>
      <c r="L270" s="5"/>
      <c r="M270" s="5"/>
      <c r="N270" s="1"/>
    </row>
    <row r="271" spans="1:14" ht="20.25">
      <c r="A271" s="53" t="s">
        <v>46</v>
      </c>
      <c r="B271" s="1"/>
      <c r="C271" s="1"/>
      <c r="D271" s="18" t="s">
        <v>29</v>
      </c>
      <c r="E271" s="6"/>
      <c r="F271" s="6"/>
      <c r="G271" s="6"/>
      <c r="H271" s="6"/>
      <c r="I271" s="6"/>
      <c r="J271" s="6"/>
      <c r="K271" s="6"/>
      <c r="L271" s="6"/>
      <c r="M271" s="6"/>
      <c r="N271" s="1"/>
    </row>
    <row r="272" spans="1:14" ht="15.75" thickBot="1">
      <c r="A272" s="54" t="s">
        <v>27</v>
      </c>
      <c r="B272" s="2" t="s">
        <v>35</v>
      </c>
      <c r="C272" s="2" t="s">
        <v>36</v>
      </c>
      <c r="D272" s="2" t="s">
        <v>37</v>
      </c>
      <c r="E272" s="3" t="s">
        <v>1</v>
      </c>
      <c r="F272" s="3" t="s">
        <v>2</v>
      </c>
      <c r="G272" s="3" t="s">
        <v>3</v>
      </c>
      <c r="H272" s="3" t="s">
        <v>4</v>
      </c>
      <c r="I272" s="3" t="s">
        <v>31</v>
      </c>
      <c r="J272" s="3" t="s">
        <v>32</v>
      </c>
      <c r="K272" s="3" t="s">
        <v>33</v>
      </c>
      <c r="L272" s="3" t="s">
        <v>34</v>
      </c>
      <c r="M272" s="3" t="s">
        <v>38</v>
      </c>
      <c r="N272" s="3" t="s">
        <v>28</v>
      </c>
    </row>
    <row r="273" spans="1:14" ht="15.75" thickTop="1">
      <c r="A273" s="55" t="s">
        <v>6</v>
      </c>
      <c r="B273" s="9">
        <f aca="true" t="shared" si="153" ref="B273:N273">SUM(B279+B285+B291+B297+B303+B309+B315+B321)</f>
        <v>1591</v>
      </c>
      <c r="C273" s="9">
        <f t="shared" si="153"/>
        <v>1593</v>
      </c>
      <c r="D273" s="9">
        <f t="shared" si="153"/>
        <v>1590</v>
      </c>
      <c r="E273" s="9">
        <f t="shared" si="153"/>
        <v>1594</v>
      </c>
      <c r="F273" s="9">
        <f t="shared" si="153"/>
        <v>1591</v>
      </c>
      <c r="G273" s="9">
        <f t="shared" si="153"/>
        <v>1590</v>
      </c>
      <c r="H273" s="9">
        <f t="shared" si="153"/>
        <v>1588</v>
      </c>
      <c r="I273" s="9">
        <f t="shared" si="153"/>
        <v>1581</v>
      </c>
      <c r="J273" s="9">
        <f t="shared" si="153"/>
        <v>1591</v>
      </c>
      <c r="K273" s="9">
        <f t="shared" si="153"/>
        <v>1597</v>
      </c>
      <c r="L273" s="9">
        <f t="shared" si="153"/>
        <v>1598</v>
      </c>
      <c r="M273" s="9">
        <f t="shared" si="153"/>
        <v>1598</v>
      </c>
      <c r="N273" s="9">
        <f t="shared" si="153"/>
        <v>19102</v>
      </c>
    </row>
    <row r="274" spans="1:14" ht="15">
      <c r="A274" s="55" t="s">
        <v>7</v>
      </c>
      <c r="B274" s="10">
        <f>SUM(B280+B286+B292+B298+B304+B310+B316+B322)</f>
        <v>75067641.97</v>
      </c>
      <c r="C274" s="10">
        <f aca="true" t="shared" si="154" ref="C274:M274">SUM(C280+C286+C292+C298+C304+C310+C316+C322)</f>
        <v>75892658.8</v>
      </c>
      <c r="D274" s="10">
        <f t="shared" si="154"/>
        <v>81541795.36</v>
      </c>
      <c r="E274" s="10">
        <f t="shared" si="154"/>
        <v>67950840.98</v>
      </c>
      <c r="F274" s="10">
        <f t="shared" si="154"/>
        <v>61651729.96000001</v>
      </c>
      <c r="G274" s="10">
        <f t="shared" si="154"/>
        <v>74718196.72</v>
      </c>
      <c r="H274" s="10">
        <f>SUM(H280+H286+H292+H298+H304+H310+H316+H322)</f>
        <v>74821600.1</v>
      </c>
      <c r="I274" s="10">
        <f t="shared" si="154"/>
        <v>63251186.39</v>
      </c>
      <c r="J274" s="10">
        <f t="shared" si="154"/>
        <v>70485079.17</v>
      </c>
      <c r="K274" s="10">
        <f t="shared" si="154"/>
        <v>65808108.739999995</v>
      </c>
      <c r="L274" s="10">
        <f t="shared" si="154"/>
        <v>69423391.89</v>
      </c>
      <c r="M274" s="10">
        <f t="shared" si="154"/>
        <v>72206510.34</v>
      </c>
      <c r="N274" s="10">
        <f>SUM(N280+N286+N292+N298+N304+N310+N316+N322)</f>
        <v>852818740.42</v>
      </c>
    </row>
    <row r="275" spans="1:14" ht="15">
      <c r="A275" s="55" t="s">
        <v>0</v>
      </c>
      <c r="B275" s="10">
        <f>SUM(B281+B287+B293+B299+B305+B311+B317+B323)</f>
        <v>4426565.26</v>
      </c>
      <c r="C275" s="10">
        <f aca="true" t="shared" si="155" ref="C275:M275">SUM(C281+C287+C293+C299+C305+C311+C317+C323)</f>
        <v>4392905.56</v>
      </c>
      <c r="D275" s="10">
        <f t="shared" si="155"/>
        <v>4848702.41</v>
      </c>
      <c r="E275" s="10">
        <f t="shared" si="155"/>
        <v>3875736.23</v>
      </c>
      <c r="F275" s="10">
        <f t="shared" si="155"/>
        <v>3594518.81</v>
      </c>
      <c r="G275" s="10">
        <f t="shared" si="155"/>
        <v>4424235.47</v>
      </c>
      <c r="H275" s="10">
        <f>SUM(H281+H287+H293+H299+H305+H311+H317+H323)</f>
        <v>4473498.47</v>
      </c>
      <c r="I275" s="10">
        <f t="shared" si="155"/>
        <v>3614947.21</v>
      </c>
      <c r="J275" s="10">
        <f t="shared" si="155"/>
        <v>4139877.49</v>
      </c>
      <c r="K275" s="10">
        <f t="shared" si="155"/>
        <v>4054006.5300000003</v>
      </c>
      <c r="L275" s="10">
        <f t="shared" si="155"/>
        <v>4128767.77</v>
      </c>
      <c r="M275" s="10">
        <f t="shared" si="155"/>
        <v>4179505.17</v>
      </c>
      <c r="N275" s="10">
        <f>SUM(N281+N287+N293+N299+N305+N311+N317+N323)</f>
        <v>50153266.379999995</v>
      </c>
    </row>
    <row r="276" spans="1:14" ht="15">
      <c r="A276" s="55" t="s">
        <v>8</v>
      </c>
      <c r="B276" s="5">
        <f aca="true" t="shared" si="156" ref="B276:N276">SUM(B275/B273/B359)</f>
        <v>89.75011171711847</v>
      </c>
      <c r="C276" s="5">
        <f t="shared" si="156"/>
        <v>88.95582609399995</v>
      </c>
      <c r="D276" s="5">
        <f t="shared" si="156"/>
        <v>101.64994570230608</v>
      </c>
      <c r="E276" s="5">
        <f t="shared" si="156"/>
        <v>78.4339707370381</v>
      </c>
      <c r="F276" s="5">
        <f t="shared" si="156"/>
        <v>75.30942405195894</v>
      </c>
      <c r="G276" s="5">
        <f t="shared" si="156"/>
        <v>89.75929133698519</v>
      </c>
      <c r="H276" s="5">
        <f>SUM(H275/H273/H359)</f>
        <v>90.87304928089705</v>
      </c>
      <c r="I276" s="5">
        <f t="shared" si="156"/>
        <v>81.66050442757748</v>
      </c>
      <c r="J276" s="5">
        <f t="shared" si="156"/>
        <v>94.27753691507483</v>
      </c>
      <c r="K276" s="5">
        <f t="shared" si="156"/>
        <v>84.61712648716343</v>
      </c>
      <c r="L276" s="5">
        <f t="shared" si="156"/>
        <v>100.02746779389841</v>
      </c>
      <c r="M276" s="5">
        <f t="shared" si="156"/>
        <v>87.18200187734668</v>
      </c>
      <c r="N276" s="5">
        <f t="shared" si="156"/>
        <v>88.39493437130015</v>
      </c>
    </row>
    <row r="277" spans="1:14" ht="15">
      <c r="A277" s="55" t="s">
        <v>9</v>
      </c>
      <c r="B277" s="11">
        <f aca="true" t="shared" si="157" ref="B277:M277">SUM(B275/B274)</f>
        <v>0.05896768759259856</v>
      </c>
      <c r="C277" s="11">
        <f t="shared" si="157"/>
        <v>0.05788314218344397</v>
      </c>
      <c r="D277" s="11">
        <f t="shared" si="157"/>
        <v>0.059462787011168895</v>
      </c>
      <c r="E277" s="11">
        <f t="shared" si="157"/>
        <v>0.05703735485982796</v>
      </c>
      <c r="F277" s="11">
        <f t="shared" si="157"/>
        <v>0.05830361633537525</v>
      </c>
      <c r="G277" s="11">
        <f t="shared" si="157"/>
        <v>0.05921228916403645</v>
      </c>
      <c r="H277" s="11">
        <f>SUM(H275/H274)</f>
        <v>0.05978886396469888</v>
      </c>
      <c r="I277" s="11">
        <f t="shared" si="157"/>
        <v>0.05715224355968005</v>
      </c>
      <c r="J277" s="11">
        <f t="shared" si="157"/>
        <v>0.05873409718410337</v>
      </c>
      <c r="K277" s="11">
        <f t="shared" si="157"/>
        <v>0.06160344990336825</v>
      </c>
      <c r="L277" s="11">
        <f t="shared" si="157"/>
        <v>0.059472285314753154</v>
      </c>
      <c r="M277" s="11">
        <f t="shared" si="157"/>
        <v>0.057882663908280486</v>
      </c>
      <c r="N277" s="11">
        <f>SUM(N275/N274)</f>
        <v>0.05880882302762284</v>
      </c>
    </row>
    <row r="278" spans="1:14" ht="15">
      <c r="A278" s="56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">
      <c r="A279" s="57" t="s">
        <v>39</v>
      </c>
      <c r="B279" s="1">
        <v>10</v>
      </c>
      <c r="C279" s="1">
        <v>14</v>
      </c>
      <c r="D279" s="1">
        <v>14</v>
      </c>
      <c r="E279" s="1">
        <v>20</v>
      </c>
      <c r="F279" s="1">
        <v>32</v>
      </c>
      <c r="G279" s="1">
        <v>32</v>
      </c>
      <c r="H279" s="1">
        <v>32</v>
      </c>
      <c r="I279" s="1">
        <v>30</v>
      </c>
      <c r="J279" s="1">
        <v>30</v>
      </c>
      <c r="K279" s="1">
        <v>30</v>
      </c>
      <c r="L279" s="1">
        <v>30</v>
      </c>
      <c r="M279" s="1">
        <v>30</v>
      </c>
      <c r="N279" s="1">
        <f>SUM(B279:M279)</f>
        <v>304</v>
      </c>
    </row>
    <row r="280" spans="1:15" ht="15">
      <c r="A280" s="52" t="s">
        <v>7</v>
      </c>
      <c r="B280" s="40">
        <v>514922.42</v>
      </c>
      <c r="C280" s="40">
        <v>442818.3</v>
      </c>
      <c r="D280" s="40">
        <v>632553.36</v>
      </c>
      <c r="E280" s="40">
        <v>603505.28</v>
      </c>
      <c r="F280" s="40">
        <v>653705.76</v>
      </c>
      <c r="G280" s="40">
        <v>1497740.72</v>
      </c>
      <c r="H280" s="40">
        <v>1791675.6</v>
      </c>
      <c r="I280" s="40">
        <v>1530290.84</v>
      </c>
      <c r="J280" s="40">
        <v>1729439.62</v>
      </c>
      <c r="K280" s="40">
        <v>1646169.24</v>
      </c>
      <c r="L280" s="40">
        <v>1713069.84</v>
      </c>
      <c r="M280" s="40">
        <v>1788312.74</v>
      </c>
      <c r="N280" s="40">
        <f>SUM(B280:M280)</f>
        <v>14544203.719999999</v>
      </c>
      <c r="O280" s="24" t="s">
        <v>29</v>
      </c>
    </row>
    <row r="281" spans="1:15" ht="15">
      <c r="A281" s="52" t="s">
        <v>0</v>
      </c>
      <c r="B281" s="40">
        <v>29166.08</v>
      </c>
      <c r="C281" s="40">
        <v>30331.2</v>
      </c>
      <c r="D281" s="40">
        <v>53982.23</v>
      </c>
      <c r="E281" s="40">
        <v>46419.81</v>
      </c>
      <c r="F281" s="40">
        <v>60221.67</v>
      </c>
      <c r="G281" s="40">
        <v>138974.73</v>
      </c>
      <c r="H281" s="40">
        <v>158658.05</v>
      </c>
      <c r="I281" s="40">
        <v>132015.2</v>
      </c>
      <c r="J281" s="40">
        <v>165812.39</v>
      </c>
      <c r="K281" s="40">
        <v>142593.5</v>
      </c>
      <c r="L281" s="40">
        <v>130241</v>
      </c>
      <c r="M281" s="40">
        <v>152353.23</v>
      </c>
      <c r="N281" s="40">
        <f>SUM(B281:M281)</f>
        <v>1240769.0899999999</v>
      </c>
      <c r="O281" s="24" t="s">
        <v>29</v>
      </c>
    </row>
    <row r="282" spans="1:14" ht="15">
      <c r="A282" s="55" t="s">
        <v>8</v>
      </c>
      <c r="B282" s="5">
        <f aca="true" t="shared" si="158" ref="B282:N282">SUM(B281/B279/B359)</f>
        <v>94.08412903225808</v>
      </c>
      <c r="C282" s="5">
        <f t="shared" si="158"/>
        <v>69.88755760368664</v>
      </c>
      <c r="D282" s="5">
        <f t="shared" si="158"/>
        <v>128.52911904761905</v>
      </c>
      <c r="E282" s="5">
        <f t="shared" si="158"/>
        <v>74.87066129032257</v>
      </c>
      <c r="F282" s="5">
        <f t="shared" si="158"/>
        <v>62.73090625</v>
      </c>
      <c r="G282" s="5">
        <f t="shared" si="158"/>
        <v>140.09549395161292</v>
      </c>
      <c r="H282" s="5">
        <f>SUM(H281/H279/H359)</f>
        <v>159.9375504032258</v>
      </c>
      <c r="I282" s="5">
        <f t="shared" si="158"/>
        <v>157.1609523809524</v>
      </c>
      <c r="J282" s="5">
        <f t="shared" si="158"/>
        <v>200.25650966183576</v>
      </c>
      <c r="K282" s="5">
        <f t="shared" si="158"/>
        <v>158.43722222222223</v>
      </c>
      <c r="L282" s="5">
        <f t="shared" si="158"/>
        <v>168.07459026971225</v>
      </c>
      <c r="M282" s="5">
        <f t="shared" si="158"/>
        <v>169.28136666666668</v>
      </c>
      <c r="N282" s="5">
        <f t="shared" si="158"/>
        <v>137.41191043638892</v>
      </c>
    </row>
    <row r="283" spans="1:14" ht="15">
      <c r="A283" s="55" t="s">
        <v>9</v>
      </c>
      <c r="B283" s="11">
        <f aca="true" t="shared" si="159" ref="B283:N283">SUM(B281/B280)</f>
        <v>0.05664169759786339</v>
      </c>
      <c r="C283" s="11">
        <f t="shared" si="159"/>
        <v>0.06849581419738074</v>
      </c>
      <c r="D283" s="11">
        <f t="shared" si="159"/>
        <v>0.08534019959991992</v>
      </c>
      <c r="E283" s="11">
        <f t="shared" si="159"/>
        <v>0.07691699068482051</v>
      </c>
      <c r="F283" s="11">
        <f t="shared" si="159"/>
        <v>0.09212351134859206</v>
      </c>
      <c r="G283" s="11">
        <f t="shared" si="159"/>
        <v>0.09278957842583062</v>
      </c>
      <c r="H283" s="11">
        <f>SUM(H281/H280)</f>
        <v>0.08855288870373632</v>
      </c>
      <c r="I283" s="11">
        <f t="shared" si="159"/>
        <v>0.08626804562196817</v>
      </c>
      <c r="J283" s="11">
        <f t="shared" si="159"/>
        <v>0.09587636832328382</v>
      </c>
      <c r="K283" s="11">
        <f t="shared" si="159"/>
        <v>0.08662140959455664</v>
      </c>
      <c r="L283" s="11">
        <f t="shared" si="159"/>
        <v>0.07602784017258747</v>
      </c>
      <c r="M283" s="11">
        <f t="shared" si="159"/>
        <v>0.08519384031229348</v>
      </c>
      <c r="N283" s="11">
        <f t="shared" si="159"/>
        <v>0.08531021112512305</v>
      </c>
    </row>
    <row r="284" spans="1:14" ht="15">
      <c r="A284" s="56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">
      <c r="A285" s="57" t="s">
        <v>10</v>
      </c>
      <c r="B285" s="4">
        <v>710</v>
      </c>
      <c r="C285" s="4">
        <v>706</v>
      </c>
      <c r="D285" s="4">
        <v>706</v>
      </c>
      <c r="E285" s="17">
        <v>696</v>
      </c>
      <c r="F285" s="17">
        <v>699</v>
      </c>
      <c r="G285" s="17">
        <v>698</v>
      </c>
      <c r="H285" s="17">
        <v>692</v>
      </c>
      <c r="I285" s="17">
        <v>681</v>
      </c>
      <c r="J285" s="17">
        <v>685</v>
      </c>
      <c r="K285" s="17">
        <v>694</v>
      </c>
      <c r="L285" s="17">
        <v>694</v>
      </c>
      <c r="M285" s="17">
        <v>696</v>
      </c>
      <c r="N285" s="4">
        <f>SUM(B285:M285)</f>
        <v>8357</v>
      </c>
    </row>
    <row r="286" spans="1:14" ht="15">
      <c r="A286" s="55" t="s">
        <v>7</v>
      </c>
      <c r="B286" s="5">
        <v>22901846.25</v>
      </c>
      <c r="C286" s="5">
        <v>22694957</v>
      </c>
      <c r="D286" s="5">
        <v>24338368.1</v>
      </c>
      <c r="E286" s="18">
        <v>21104873.55</v>
      </c>
      <c r="F286" s="18">
        <v>18739124.85</v>
      </c>
      <c r="G286" s="18">
        <v>22538680.6</v>
      </c>
      <c r="H286" s="18">
        <v>23039280.1</v>
      </c>
      <c r="I286" s="18">
        <v>19466337.2</v>
      </c>
      <c r="J286" s="18">
        <v>21417330.75</v>
      </c>
      <c r="K286" s="18">
        <v>19898495.4</v>
      </c>
      <c r="L286" s="18">
        <v>20643489.45</v>
      </c>
      <c r="M286" s="18">
        <v>21959445.85</v>
      </c>
      <c r="N286" s="5">
        <f>SUM(B286:M286)</f>
        <v>258742229.09999996</v>
      </c>
    </row>
    <row r="287" spans="1:14" ht="15">
      <c r="A287" s="55" t="s">
        <v>0</v>
      </c>
      <c r="B287" s="5">
        <v>1809820.1</v>
      </c>
      <c r="C287" s="5">
        <v>1834595.52</v>
      </c>
      <c r="D287" s="5">
        <v>1991073</v>
      </c>
      <c r="E287" s="18">
        <v>1680375.38</v>
      </c>
      <c r="F287" s="18">
        <v>1490805.78</v>
      </c>
      <c r="G287" s="18">
        <v>1735317.61</v>
      </c>
      <c r="H287" s="18">
        <v>1793627.64</v>
      </c>
      <c r="I287" s="18">
        <v>1485769.87</v>
      </c>
      <c r="J287" s="18">
        <v>1680115.43</v>
      </c>
      <c r="K287" s="18">
        <v>1573962.19</v>
      </c>
      <c r="L287" s="18">
        <v>1585903.74</v>
      </c>
      <c r="M287" s="18">
        <v>1691631.44</v>
      </c>
      <c r="N287" s="5">
        <f>SUM(B287:M287)</f>
        <v>20352997.7</v>
      </c>
    </row>
    <row r="288" spans="1:14" ht="15">
      <c r="A288" s="55" t="s">
        <v>8</v>
      </c>
      <c r="B288" s="5">
        <f>SUM(B287/B285/B359)</f>
        <v>82.2271740118128</v>
      </c>
      <c r="C288" s="5">
        <f aca="true" t="shared" si="160" ref="C288:M288">SUM(C287/C285/C359)</f>
        <v>83.82507173535593</v>
      </c>
      <c r="D288" s="5">
        <f t="shared" si="160"/>
        <v>94.007223796034</v>
      </c>
      <c r="E288" s="5">
        <f t="shared" si="160"/>
        <v>77.88169169447534</v>
      </c>
      <c r="F288" s="5">
        <f t="shared" si="160"/>
        <v>71.09231187410587</v>
      </c>
      <c r="G288" s="5">
        <f t="shared" si="160"/>
        <v>80.19768971254275</v>
      </c>
      <c r="H288" s="5">
        <f>SUM(H287/H285/H359)</f>
        <v>83.61120827894834</v>
      </c>
      <c r="I288" s="5">
        <f t="shared" si="160"/>
        <v>77.91954426263898</v>
      </c>
      <c r="J288" s="5">
        <f t="shared" si="160"/>
        <v>88.86678461863957</v>
      </c>
      <c r="K288" s="5">
        <f t="shared" si="160"/>
        <v>75.59856820365033</v>
      </c>
      <c r="L288" s="5">
        <f t="shared" si="160"/>
        <v>88.46937245411978</v>
      </c>
      <c r="M288" s="5">
        <f t="shared" si="160"/>
        <v>81.01683141762452</v>
      </c>
      <c r="N288" s="5">
        <f>SUM(N287/N285/N359)</f>
        <v>81.99454812535748</v>
      </c>
    </row>
    <row r="289" spans="1:14" ht="15">
      <c r="A289" s="55" t="s">
        <v>9</v>
      </c>
      <c r="B289" s="11">
        <f>SUM(B287/B286)</f>
        <v>0.07902507423391684</v>
      </c>
      <c r="C289" s="11">
        <f>SUM(C287/C286)</f>
        <v>0.08083714456916574</v>
      </c>
      <c r="D289" s="11">
        <f>SUM(D287/D286)</f>
        <v>0.0818079910624739</v>
      </c>
      <c r="E289" s="20">
        <f aca="true" t="shared" si="161" ref="E289:M289">(E287/E286)</f>
        <v>0.07962025339877006</v>
      </c>
      <c r="F289" s="20">
        <f t="shared" si="161"/>
        <v>0.07955578459150935</v>
      </c>
      <c r="G289" s="20">
        <f t="shared" si="161"/>
        <v>0.07699286576695177</v>
      </c>
      <c r="H289" s="20">
        <f>(H287/H286)</f>
        <v>0.07785085437630491</v>
      </c>
      <c r="I289" s="20">
        <f t="shared" si="161"/>
        <v>0.07632508646773056</v>
      </c>
      <c r="J289" s="20">
        <f t="shared" si="161"/>
        <v>0.07844653704103627</v>
      </c>
      <c r="K289" s="20">
        <f t="shared" si="161"/>
        <v>0.079099557949492</v>
      </c>
      <c r="L289" s="20">
        <f t="shared" si="161"/>
        <v>0.07682343354989338</v>
      </c>
      <c r="M289" s="20">
        <f t="shared" si="161"/>
        <v>0.07703434101002142</v>
      </c>
      <c r="N289" s="11">
        <f>SUM(N287/N286)</f>
        <v>0.0786612907015417</v>
      </c>
    </row>
    <row r="290" spans="1:14" ht="15">
      <c r="A290" s="56"/>
      <c r="B290" s="5"/>
      <c r="C290" s="5"/>
      <c r="D290" s="5"/>
      <c r="E290" s="18" t="s">
        <v>29</v>
      </c>
      <c r="F290" s="18" t="s">
        <v>29</v>
      </c>
      <c r="G290" s="18" t="s">
        <v>29</v>
      </c>
      <c r="H290" s="18" t="s">
        <v>29</v>
      </c>
      <c r="I290" s="18" t="s">
        <v>29</v>
      </c>
      <c r="J290" s="18" t="s">
        <v>29</v>
      </c>
      <c r="K290" s="18"/>
      <c r="L290" s="18"/>
      <c r="M290" s="18"/>
      <c r="N290" s="1"/>
    </row>
    <row r="291" spans="1:14" ht="15">
      <c r="A291" s="57" t="s">
        <v>11</v>
      </c>
      <c r="B291" s="4">
        <v>15</v>
      </c>
      <c r="C291" s="4">
        <v>15</v>
      </c>
      <c r="D291" s="4">
        <v>15</v>
      </c>
      <c r="E291" s="17">
        <v>15</v>
      </c>
      <c r="F291" s="17">
        <v>15</v>
      </c>
      <c r="G291" s="17">
        <v>15</v>
      </c>
      <c r="H291" s="17">
        <v>15</v>
      </c>
      <c r="I291" s="17">
        <v>15</v>
      </c>
      <c r="J291" s="17">
        <v>15</v>
      </c>
      <c r="K291" s="17">
        <v>15</v>
      </c>
      <c r="L291" s="17">
        <v>15</v>
      </c>
      <c r="M291" s="17">
        <v>15</v>
      </c>
      <c r="N291" s="4">
        <f>SUM(B291:M291)</f>
        <v>180</v>
      </c>
    </row>
    <row r="292" spans="1:14" ht="15">
      <c r="A292" s="55" t="s">
        <v>7</v>
      </c>
      <c r="B292" s="5">
        <v>590428.8</v>
      </c>
      <c r="C292" s="5">
        <v>695335</v>
      </c>
      <c r="D292" s="5">
        <v>869875.9</v>
      </c>
      <c r="E292" s="18">
        <v>576699.4</v>
      </c>
      <c r="F292" s="18">
        <v>559809.1</v>
      </c>
      <c r="G292" s="18">
        <v>636271.9</v>
      </c>
      <c r="H292" s="18">
        <v>577825.9</v>
      </c>
      <c r="I292" s="18">
        <v>535940.1</v>
      </c>
      <c r="J292" s="18">
        <v>473676.8</v>
      </c>
      <c r="K292" s="18">
        <v>435440.1</v>
      </c>
      <c r="L292" s="18">
        <v>401737.1</v>
      </c>
      <c r="M292" s="18">
        <v>438399</v>
      </c>
      <c r="N292" s="5">
        <f>SUM(B292:M292)</f>
        <v>6791439.099999999</v>
      </c>
    </row>
    <row r="293" spans="1:14" ht="15">
      <c r="A293" s="55" t="s">
        <v>0</v>
      </c>
      <c r="B293" s="5">
        <v>53309.3</v>
      </c>
      <c r="C293" s="5">
        <v>51628.2</v>
      </c>
      <c r="D293" s="5">
        <v>56330</v>
      </c>
      <c r="E293" s="18">
        <v>54564.7</v>
      </c>
      <c r="F293" s="18">
        <v>49117.5</v>
      </c>
      <c r="G293" s="18">
        <v>51861.8</v>
      </c>
      <c r="H293" s="18">
        <v>45597.5</v>
      </c>
      <c r="I293" s="18">
        <v>50587.8</v>
      </c>
      <c r="J293" s="18">
        <v>49752.2</v>
      </c>
      <c r="K293" s="18">
        <v>39550.4</v>
      </c>
      <c r="L293" s="18">
        <v>36023</v>
      </c>
      <c r="M293" s="18">
        <v>37276.3</v>
      </c>
      <c r="N293" s="5">
        <f>SUM(B293:M293)</f>
        <v>575598.7000000001</v>
      </c>
    </row>
    <row r="294" spans="1:14" ht="15">
      <c r="A294" s="55" t="s">
        <v>8</v>
      </c>
      <c r="B294" s="5">
        <f aca="true" t="shared" si="162" ref="B294:M294">SUM(B293/B291/B359)</f>
        <v>114.64365591397849</v>
      </c>
      <c r="C294" s="5">
        <f t="shared" si="162"/>
        <v>111.02838709677418</v>
      </c>
      <c r="D294" s="5">
        <f t="shared" si="162"/>
        <v>125.17777777777778</v>
      </c>
      <c r="E294" s="5">
        <f t="shared" si="162"/>
        <v>117.34344086021505</v>
      </c>
      <c r="F294" s="5">
        <f t="shared" si="162"/>
        <v>109.15</v>
      </c>
      <c r="G294" s="5">
        <f t="shared" si="162"/>
        <v>111.53075268817204</v>
      </c>
      <c r="H294" s="5">
        <f t="shared" si="162"/>
        <v>98.05913978494624</v>
      </c>
      <c r="I294" s="5">
        <f t="shared" si="162"/>
        <v>120.44714285714285</v>
      </c>
      <c r="J294" s="5">
        <f t="shared" si="162"/>
        <v>120.17439613526568</v>
      </c>
      <c r="K294" s="5">
        <f t="shared" si="162"/>
        <v>87.88977777777778</v>
      </c>
      <c r="L294" s="5">
        <f t="shared" si="162"/>
        <v>92.97457736482127</v>
      </c>
      <c r="M294" s="5">
        <f t="shared" si="162"/>
        <v>82.83622222222223</v>
      </c>
      <c r="N294" s="5">
        <f>SUM(N293/N291/N359)</f>
        <v>107.65997998672016</v>
      </c>
    </row>
    <row r="295" spans="1:14" ht="15">
      <c r="A295" s="55" t="s">
        <v>9</v>
      </c>
      <c r="B295" s="11">
        <f aca="true" t="shared" si="163" ref="B295:H295">SUM(B293/B292)</f>
        <v>0.09028912546271456</v>
      </c>
      <c r="C295" s="11">
        <f t="shared" si="163"/>
        <v>0.07424939058151826</v>
      </c>
      <c r="D295" s="11">
        <f t="shared" si="163"/>
        <v>0.0647563635226588</v>
      </c>
      <c r="E295" s="11">
        <f t="shared" si="163"/>
        <v>0.0946154963920545</v>
      </c>
      <c r="F295" s="11">
        <f t="shared" si="163"/>
        <v>0.08773973127625113</v>
      </c>
      <c r="G295" s="11">
        <f t="shared" si="163"/>
        <v>0.0815088643707195</v>
      </c>
      <c r="H295" s="11">
        <f t="shared" si="163"/>
        <v>0.07891217752613719</v>
      </c>
      <c r="I295" s="11">
        <f aca="true" t="shared" si="164" ref="I295:N295">SUM(I293/I292)</f>
        <v>0.09439077240161728</v>
      </c>
      <c r="J295" s="11">
        <f t="shared" si="164"/>
        <v>0.10503406542182349</v>
      </c>
      <c r="K295" s="11">
        <f t="shared" si="164"/>
        <v>0.09082856631715822</v>
      </c>
      <c r="L295" s="11">
        <f t="shared" si="164"/>
        <v>0.0896680938852797</v>
      </c>
      <c r="M295" s="11">
        <f t="shared" si="164"/>
        <v>0.08502825052064444</v>
      </c>
      <c r="N295" s="11">
        <f t="shared" si="164"/>
        <v>0.08475356865086225</v>
      </c>
    </row>
    <row r="296" spans="1:14" ht="15">
      <c r="A296" s="56"/>
      <c r="B296" s="5"/>
      <c r="C296" s="5"/>
      <c r="D296" s="5"/>
      <c r="E296" s="18"/>
      <c r="F296" s="18"/>
      <c r="G296" s="18"/>
      <c r="H296" s="18"/>
      <c r="I296" s="18"/>
      <c r="J296" s="18"/>
      <c r="K296" s="18"/>
      <c r="L296" s="18"/>
      <c r="M296" s="18"/>
      <c r="N296" s="1"/>
    </row>
    <row r="297" spans="1:14" ht="15">
      <c r="A297" s="57" t="s">
        <v>12</v>
      </c>
      <c r="B297" s="4">
        <v>488</v>
      </c>
      <c r="C297" s="4">
        <v>488</v>
      </c>
      <c r="D297" s="4">
        <v>488</v>
      </c>
      <c r="E297" s="17">
        <v>494</v>
      </c>
      <c r="F297" s="17">
        <v>482</v>
      </c>
      <c r="G297" s="17">
        <v>482</v>
      </c>
      <c r="H297" s="17">
        <v>487</v>
      </c>
      <c r="I297" s="17">
        <v>494</v>
      </c>
      <c r="J297" s="17">
        <v>496</v>
      </c>
      <c r="K297" s="17">
        <v>489</v>
      </c>
      <c r="L297" s="17">
        <v>490</v>
      </c>
      <c r="M297" s="17">
        <v>488</v>
      </c>
      <c r="N297" s="4">
        <f>SUM(B297:M297)</f>
        <v>5866</v>
      </c>
    </row>
    <row r="298" spans="1:14" ht="15">
      <c r="A298" s="55" t="s">
        <v>7</v>
      </c>
      <c r="B298" s="5">
        <v>25482919.5</v>
      </c>
      <c r="C298" s="5">
        <v>26691901.5</v>
      </c>
      <c r="D298" s="5">
        <v>27719827</v>
      </c>
      <c r="E298" s="18">
        <v>22991603.75</v>
      </c>
      <c r="F298" s="18">
        <v>20978161.25</v>
      </c>
      <c r="G298" s="18">
        <v>24634736.5</v>
      </c>
      <c r="H298" s="18">
        <v>24735353.5</v>
      </c>
      <c r="I298" s="18">
        <v>21110165.25</v>
      </c>
      <c r="J298" s="18">
        <v>23959882</v>
      </c>
      <c r="K298" s="18">
        <v>21962483</v>
      </c>
      <c r="L298" s="18">
        <v>23597230.5</v>
      </c>
      <c r="M298" s="18">
        <v>23840351.75</v>
      </c>
      <c r="N298" s="5">
        <f>SUM(B298:M298)</f>
        <v>287704615.5</v>
      </c>
    </row>
    <row r="299" spans="1:14" ht="15">
      <c r="A299" s="55" t="s">
        <v>0</v>
      </c>
      <c r="B299" s="5">
        <v>1329216.86</v>
      </c>
      <c r="C299" s="5">
        <v>1383147</v>
      </c>
      <c r="D299" s="5">
        <v>1536464.93</v>
      </c>
      <c r="E299" s="18">
        <v>1130591.8</v>
      </c>
      <c r="F299" s="18">
        <v>1046302.28</v>
      </c>
      <c r="G299" s="18">
        <v>1322546.17</v>
      </c>
      <c r="H299" s="18">
        <v>1290473.78</v>
      </c>
      <c r="I299" s="18">
        <v>1103685.19</v>
      </c>
      <c r="J299" s="18">
        <v>1204367.85</v>
      </c>
      <c r="K299" s="18">
        <v>1166309.07</v>
      </c>
      <c r="L299" s="18">
        <v>1247144.78</v>
      </c>
      <c r="M299" s="18">
        <v>1234175.39</v>
      </c>
      <c r="N299" s="5">
        <f>SUM(B299:M299)</f>
        <v>14994425.1</v>
      </c>
    </row>
    <row r="300" spans="1:14" ht="15">
      <c r="A300" s="55" t="s">
        <v>8</v>
      </c>
      <c r="B300" s="5">
        <f aca="true" t="shared" si="165" ref="B300:N300">SUM(B299/B297/B359)</f>
        <v>87.86467874140668</v>
      </c>
      <c r="C300" s="5">
        <f t="shared" si="165"/>
        <v>91.42960074034903</v>
      </c>
      <c r="D300" s="5">
        <f t="shared" si="165"/>
        <v>104.94979030054645</v>
      </c>
      <c r="E300" s="5">
        <f t="shared" si="165"/>
        <v>73.82733446519525</v>
      </c>
      <c r="F300" s="5">
        <f t="shared" si="165"/>
        <v>72.35838727524204</v>
      </c>
      <c r="G300" s="5">
        <f t="shared" si="165"/>
        <v>88.51199103199036</v>
      </c>
      <c r="H300" s="5">
        <f>SUM(H299/H297/H359)</f>
        <v>85.47882228257271</v>
      </c>
      <c r="I300" s="5">
        <f t="shared" si="165"/>
        <v>79.79216237709659</v>
      </c>
      <c r="J300" s="5">
        <f t="shared" si="165"/>
        <v>87.97684738779805</v>
      </c>
      <c r="K300" s="5">
        <f>SUM(K299/K297/K359)</f>
        <v>79.50300408997956</v>
      </c>
      <c r="L300" s="5">
        <f>SUM(L299/L297/L359)</f>
        <v>98.5363309551463</v>
      </c>
      <c r="M300" s="5">
        <f>SUM(M299/M297/M359)</f>
        <v>84.30159767759561</v>
      </c>
      <c r="N300" s="5">
        <f t="shared" si="165"/>
        <v>86.05869496900061</v>
      </c>
    </row>
    <row r="301" spans="1:14" ht="15">
      <c r="A301" s="55" t="s">
        <v>9</v>
      </c>
      <c r="B301" s="11">
        <f>SUM(B299/B298)</f>
        <v>0.05216109009801644</v>
      </c>
      <c r="C301" s="11">
        <f>SUM(C299/C298)</f>
        <v>0.05181897587925686</v>
      </c>
      <c r="D301" s="11">
        <f>SUM(D299/D298)</f>
        <v>0.05542837370521829</v>
      </c>
      <c r="E301" s="20">
        <f aca="true" t="shared" si="166" ref="E301:J301">(E299/E298)</f>
        <v>0.04917411644239911</v>
      </c>
      <c r="F301" s="20">
        <f t="shared" si="166"/>
        <v>0.04987578594382289</v>
      </c>
      <c r="G301" s="20">
        <f t="shared" si="166"/>
        <v>0.05368623163474876</v>
      </c>
      <c r="H301" s="20">
        <f>(H299/H298)</f>
        <v>0.05217122852115293</v>
      </c>
      <c r="I301" s="20">
        <f t="shared" si="166"/>
        <v>0.05228216723694287</v>
      </c>
      <c r="J301" s="20">
        <f t="shared" si="166"/>
        <v>0.050266017587231863</v>
      </c>
      <c r="K301" s="20">
        <f>(K299/K298)</f>
        <v>0.05310460889144456</v>
      </c>
      <c r="L301" s="20">
        <f>(L299/L298)</f>
        <v>0.05285131998858934</v>
      </c>
      <c r="M301" s="20">
        <f>(M299/M298)</f>
        <v>0.051768338107679134</v>
      </c>
      <c r="N301" s="11">
        <f>SUM(N299/N298)</f>
        <v>0.05211742979493494</v>
      </c>
    </row>
    <row r="302" spans="1:14" ht="15">
      <c r="A302" s="56"/>
      <c r="B302" s="5"/>
      <c r="C302" s="5"/>
      <c r="D302" s="5"/>
      <c r="E302" s="18"/>
      <c r="F302" s="18"/>
      <c r="G302" s="18"/>
      <c r="H302" s="18"/>
      <c r="I302" s="18"/>
      <c r="J302" s="18"/>
      <c r="K302" s="18"/>
      <c r="L302" s="18"/>
      <c r="M302" s="18"/>
      <c r="N302" s="1"/>
    </row>
    <row r="303" spans="1:17" ht="15">
      <c r="A303" s="57" t="s">
        <v>13</v>
      </c>
      <c r="B303" s="6">
        <v>0</v>
      </c>
      <c r="C303" s="6">
        <v>0</v>
      </c>
      <c r="D303" s="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4">
        <f>SUM(B303:M303)</f>
        <v>0</v>
      </c>
      <c r="O303" s="25"/>
      <c r="P303" s="25"/>
      <c r="Q303" s="25"/>
    </row>
    <row r="304" spans="1:17" ht="15.75">
      <c r="A304" s="55" t="s">
        <v>7</v>
      </c>
      <c r="B304" s="5">
        <v>0</v>
      </c>
      <c r="C304" s="5">
        <v>0</v>
      </c>
      <c r="D304" s="5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5">
        <f>SUM(B304:M304)</f>
        <v>0</v>
      </c>
      <c r="O304" s="25"/>
      <c r="P304" s="48"/>
      <c r="Q304" s="48"/>
    </row>
    <row r="305" spans="1:17" ht="15">
      <c r="A305" s="55" t="s">
        <v>0</v>
      </c>
      <c r="B305" s="5">
        <v>0</v>
      </c>
      <c r="C305" s="5">
        <v>0</v>
      </c>
      <c r="D305" s="5">
        <v>0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5">
        <f>SUM(B305:M305)</f>
        <v>0</v>
      </c>
      <c r="O305" s="25"/>
      <c r="P305" s="25"/>
      <c r="Q305" s="25"/>
    </row>
    <row r="306" spans="1:17" ht="15">
      <c r="A306" s="55" t="s">
        <v>8</v>
      </c>
      <c r="B306" s="5">
        <v>0</v>
      </c>
      <c r="C306" s="5">
        <v>0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18">
        <v>0</v>
      </c>
      <c r="K306" s="18">
        <v>0</v>
      </c>
      <c r="L306" s="18">
        <v>0</v>
      </c>
      <c r="M306" s="18">
        <v>0</v>
      </c>
      <c r="N306" s="5">
        <v>0</v>
      </c>
      <c r="O306" s="25"/>
      <c r="P306" s="25"/>
      <c r="Q306" s="25"/>
    </row>
    <row r="307" spans="1:14" ht="15">
      <c r="A307" s="55" t="s">
        <v>9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20">
        <v>0</v>
      </c>
      <c r="K307" s="20">
        <v>0</v>
      </c>
      <c r="L307" s="20">
        <v>0</v>
      </c>
      <c r="M307" s="20">
        <v>0</v>
      </c>
      <c r="N307" s="11">
        <v>0</v>
      </c>
    </row>
    <row r="308" spans="1:14" ht="15">
      <c r="A308" s="56"/>
      <c r="B308" s="1"/>
      <c r="C308" s="1"/>
      <c r="D308" s="1"/>
      <c r="E308" s="19"/>
      <c r="F308" s="19"/>
      <c r="G308" s="19"/>
      <c r="H308" s="19"/>
      <c r="I308" s="19"/>
      <c r="J308" s="19"/>
      <c r="K308" s="19"/>
      <c r="L308" s="19"/>
      <c r="M308" s="19"/>
      <c r="N308" s="1"/>
    </row>
    <row r="309" spans="1:14" ht="15">
      <c r="A309" s="57" t="s">
        <v>14</v>
      </c>
      <c r="B309" s="4">
        <v>344</v>
      </c>
      <c r="C309" s="4">
        <v>346</v>
      </c>
      <c r="D309" s="4">
        <v>343</v>
      </c>
      <c r="E309" s="17">
        <v>345</v>
      </c>
      <c r="F309" s="17">
        <v>339</v>
      </c>
      <c r="G309" s="17">
        <v>339</v>
      </c>
      <c r="H309" s="17">
        <v>338</v>
      </c>
      <c r="I309" s="17">
        <v>337</v>
      </c>
      <c r="J309" s="17">
        <v>341</v>
      </c>
      <c r="K309" s="17">
        <v>345</v>
      </c>
      <c r="L309" s="17">
        <v>345</v>
      </c>
      <c r="M309" s="17">
        <v>345</v>
      </c>
      <c r="N309" s="4">
        <f>SUM(B309:M309)</f>
        <v>4107</v>
      </c>
    </row>
    <row r="310" spans="1:14" ht="15">
      <c r="A310" s="55" t="s">
        <v>7</v>
      </c>
      <c r="B310" s="5">
        <v>23868055</v>
      </c>
      <c r="C310" s="5">
        <v>23403117</v>
      </c>
      <c r="D310" s="5">
        <v>26009691</v>
      </c>
      <c r="E310" s="18">
        <v>21434229</v>
      </c>
      <c r="F310" s="18">
        <v>19573774</v>
      </c>
      <c r="G310" s="18">
        <v>23975982</v>
      </c>
      <c r="H310" s="18">
        <v>22693385</v>
      </c>
      <c r="I310" s="18">
        <v>19053913</v>
      </c>
      <c r="J310" s="18">
        <v>21423775</v>
      </c>
      <c r="K310" s="18">
        <v>20172751</v>
      </c>
      <c r="L310" s="18">
        <v>21294915</v>
      </c>
      <c r="M310" s="18">
        <v>22278961</v>
      </c>
      <c r="N310" s="5">
        <f>SUM(B310:M310)</f>
        <v>265182548</v>
      </c>
    </row>
    <row r="311" spans="1:14" ht="15">
      <c r="A311" s="55" t="s">
        <v>0</v>
      </c>
      <c r="B311" s="5">
        <v>1079317.92</v>
      </c>
      <c r="C311" s="5">
        <v>981223.64</v>
      </c>
      <c r="D311" s="5">
        <v>1171502.25</v>
      </c>
      <c r="E311" s="18">
        <v>886539.54</v>
      </c>
      <c r="F311" s="18">
        <v>924271.58</v>
      </c>
      <c r="G311" s="18">
        <v>1057270.16</v>
      </c>
      <c r="H311" s="18">
        <v>1034776.5</v>
      </c>
      <c r="I311" s="18">
        <v>776054.15</v>
      </c>
      <c r="J311" s="18">
        <v>939974.62</v>
      </c>
      <c r="K311" s="18">
        <v>999391.37</v>
      </c>
      <c r="L311" s="18">
        <v>1011512.33</v>
      </c>
      <c r="M311" s="18">
        <v>954493.81</v>
      </c>
      <c r="N311" s="5">
        <f>SUM(B311:M311)</f>
        <v>11816327.87</v>
      </c>
    </row>
    <row r="312" spans="1:15" ht="15">
      <c r="A312" s="55" t="s">
        <v>8</v>
      </c>
      <c r="B312" s="5">
        <f aca="true" t="shared" si="167" ref="B312:J312">SUM(B311/B309/B359)</f>
        <v>101.21135783945985</v>
      </c>
      <c r="C312" s="5">
        <f t="shared" si="167"/>
        <v>91.48085399962707</v>
      </c>
      <c r="D312" s="5">
        <f t="shared" si="167"/>
        <v>113.84861516034987</v>
      </c>
      <c r="E312" s="5">
        <f t="shared" si="167"/>
        <v>82.89289761570828</v>
      </c>
      <c r="F312" s="5">
        <f t="shared" si="167"/>
        <v>90.88216125860373</v>
      </c>
      <c r="G312" s="5">
        <f t="shared" si="167"/>
        <v>100.60616233704442</v>
      </c>
      <c r="H312" s="5">
        <f>SUM(H311/H309/H359)</f>
        <v>98.7570624164917</v>
      </c>
      <c r="I312" s="5">
        <f t="shared" si="167"/>
        <v>82.2439752013565</v>
      </c>
      <c r="J312" s="5">
        <f t="shared" si="167"/>
        <v>99.87405117089548</v>
      </c>
      <c r="K312" s="5">
        <f>SUM(K311/K309/K359)</f>
        <v>96.55955265700483</v>
      </c>
      <c r="L312" s="5">
        <f>SUM(L311/L309/L359)</f>
        <v>113.50831579951411</v>
      </c>
      <c r="M312" s="5">
        <f>SUM(M311/M309/M359)</f>
        <v>92.22162415458938</v>
      </c>
      <c r="N312" s="5">
        <f>SUM(N311/N309/N359)</f>
        <v>96.86454114494342</v>
      </c>
      <c r="O312" s="25"/>
    </row>
    <row r="313" spans="1:15" ht="15">
      <c r="A313" s="55" t="s">
        <v>9</v>
      </c>
      <c r="B313" s="11">
        <f>SUM(B311/B310)</f>
        <v>0.045220187401109974</v>
      </c>
      <c r="C313" s="11">
        <f>SUM(C311/C310)</f>
        <v>0.04192704929005824</v>
      </c>
      <c r="D313" s="11">
        <f>SUM(D311/D310)</f>
        <v>0.045040990683049634</v>
      </c>
      <c r="E313" s="20">
        <f aca="true" t="shared" si="168" ref="E313:J313">(E311/E310)</f>
        <v>0.04136092508855812</v>
      </c>
      <c r="F313" s="20">
        <f t="shared" si="168"/>
        <v>0.047219896377673515</v>
      </c>
      <c r="G313" s="20">
        <f t="shared" si="168"/>
        <v>0.04409705345958301</v>
      </c>
      <c r="H313" s="20">
        <f>(H311/H310)</f>
        <v>0.04559815558586786</v>
      </c>
      <c r="I313" s="20">
        <f t="shared" si="168"/>
        <v>0.04072938456263551</v>
      </c>
      <c r="J313" s="20">
        <f t="shared" si="168"/>
        <v>0.04387530302199309</v>
      </c>
      <c r="K313" s="20">
        <f>(K311/K310)</f>
        <v>0.0495416500208623</v>
      </c>
      <c r="L313" s="20">
        <f>(L311/L310)</f>
        <v>0.0475001816161276</v>
      </c>
      <c r="M313" s="20">
        <f>(M311/M310)</f>
        <v>0.04284283320034539</v>
      </c>
      <c r="N313" s="11">
        <f>SUM(N311/N310)</f>
        <v>0.04455922140849178</v>
      </c>
      <c r="O313" s="25"/>
    </row>
    <row r="314" spans="1:15" ht="15">
      <c r="A314" s="55"/>
      <c r="B314" s="11"/>
      <c r="C314" s="11"/>
      <c r="D314" s="11"/>
      <c r="E314" s="20"/>
      <c r="F314" s="20"/>
      <c r="G314" s="20"/>
      <c r="H314" s="20"/>
      <c r="I314" s="20"/>
      <c r="J314" s="20"/>
      <c r="K314" s="20"/>
      <c r="L314" s="20"/>
      <c r="M314" s="20"/>
      <c r="N314" s="11"/>
      <c r="O314" s="25"/>
    </row>
    <row r="315" spans="1:14" ht="15">
      <c r="A315" s="57" t="s">
        <v>44</v>
      </c>
      <c r="B315" s="4">
        <v>0</v>
      </c>
      <c r="C315" s="4">
        <v>0</v>
      </c>
      <c r="D315" s="4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4">
        <f>SUM(B315:M315)</f>
        <v>0</v>
      </c>
    </row>
    <row r="316" spans="1:14" ht="15">
      <c r="A316" s="55" t="s">
        <v>7</v>
      </c>
      <c r="B316" s="5">
        <v>0</v>
      </c>
      <c r="C316" s="5">
        <v>0</v>
      </c>
      <c r="D316" s="5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5">
        <f>SUM(B316:M316)</f>
        <v>0</v>
      </c>
    </row>
    <row r="317" spans="1:14" ht="15">
      <c r="A317" s="55" t="s">
        <v>0</v>
      </c>
      <c r="B317" s="5">
        <v>0</v>
      </c>
      <c r="C317" s="5">
        <v>0</v>
      </c>
      <c r="D317" s="5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5">
        <f>SUM(B317:M317)</f>
        <v>0</v>
      </c>
    </row>
    <row r="318" spans="1:14" ht="15">
      <c r="A318" s="55" t="s">
        <v>8</v>
      </c>
      <c r="B318" s="5">
        <v>0</v>
      </c>
      <c r="C318" s="5">
        <v>0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</row>
    <row r="319" spans="1:14" ht="15">
      <c r="A319" s="55" t="s">
        <v>9</v>
      </c>
      <c r="B319" s="20">
        <v>0</v>
      </c>
      <c r="C319" s="20">
        <v>0</v>
      </c>
      <c r="D319" s="20">
        <v>0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11">
        <v>0</v>
      </c>
    </row>
    <row r="320" spans="1:14" ht="15">
      <c r="A320" s="56"/>
      <c r="B320" s="1"/>
      <c r="C320" s="1"/>
      <c r="D320" s="1"/>
      <c r="E320" s="19"/>
      <c r="F320" s="19"/>
      <c r="G320" s="19"/>
      <c r="H320" s="19"/>
      <c r="I320" s="19"/>
      <c r="J320" s="19"/>
      <c r="K320" s="19"/>
      <c r="L320" s="19"/>
      <c r="M320" s="19"/>
      <c r="N320" s="1"/>
    </row>
    <row r="321" spans="1:14" ht="15">
      <c r="A321" s="57" t="s">
        <v>15</v>
      </c>
      <c r="B321" s="4">
        <v>24</v>
      </c>
      <c r="C321" s="4">
        <v>24</v>
      </c>
      <c r="D321" s="4">
        <v>24</v>
      </c>
      <c r="E321" s="17">
        <v>24</v>
      </c>
      <c r="F321" s="17">
        <v>24</v>
      </c>
      <c r="G321" s="17">
        <v>24</v>
      </c>
      <c r="H321" s="17">
        <v>24</v>
      </c>
      <c r="I321" s="17">
        <v>24</v>
      </c>
      <c r="J321" s="17">
        <v>24</v>
      </c>
      <c r="K321" s="17">
        <v>24</v>
      </c>
      <c r="L321" s="17">
        <v>24</v>
      </c>
      <c r="M321" s="17">
        <v>24</v>
      </c>
      <c r="N321" s="4">
        <f>SUM(B321:M321)</f>
        <v>288</v>
      </c>
    </row>
    <row r="322" spans="1:14" ht="15">
      <c r="A322" s="55" t="s">
        <v>7</v>
      </c>
      <c r="B322" s="5">
        <v>1709470</v>
      </c>
      <c r="C322" s="5">
        <v>1964530</v>
      </c>
      <c r="D322" s="5">
        <v>1971480</v>
      </c>
      <c r="E322" s="18">
        <v>1239930</v>
      </c>
      <c r="F322" s="18">
        <v>1147155</v>
      </c>
      <c r="G322" s="18">
        <v>1434785</v>
      </c>
      <c r="H322" s="18">
        <v>1984080</v>
      </c>
      <c r="I322" s="18">
        <v>1554540</v>
      </c>
      <c r="J322" s="18">
        <v>1480975</v>
      </c>
      <c r="K322" s="18">
        <v>1692770</v>
      </c>
      <c r="L322" s="18">
        <v>1772950</v>
      </c>
      <c r="M322" s="18">
        <v>1901040</v>
      </c>
      <c r="N322" s="5">
        <f>SUM(B322:M322)</f>
        <v>19853705</v>
      </c>
    </row>
    <row r="323" spans="1:14" ht="15">
      <c r="A323" s="55" t="s">
        <v>0</v>
      </c>
      <c r="B323" s="5">
        <v>125735</v>
      </c>
      <c r="C323" s="5">
        <v>111980</v>
      </c>
      <c r="D323" s="5">
        <v>39350</v>
      </c>
      <c r="E323" s="18">
        <v>77245</v>
      </c>
      <c r="F323" s="18">
        <v>23800</v>
      </c>
      <c r="G323" s="18">
        <v>118265</v>
      </c>
      <c r="H323" s="18">
        <v>150365</v>
      </c>
      <c r="I323" s="18">
        <v>66835</v>
      </c>
      <c r="J323" s="18">
        <v>99855</v>
      </c>
      <c r="K323" s="18">
        <v>132200</v>
      </c>
      <c r="L323" s="18">
        <v>117942.92</v>
      </c>
      <c r="M323" s="18">
        <v>109575</v>
      </c>
      <c r="N323" s="5">
        <f>SUM(B323:M323)</f>
        <v>1173147.92</v>
      </c>
    </row>
    <row r="324" spans="1:14" ht="15">
      <c r="A324" s="55" t="s">
        <v>8</v>
      </c>
      <c r="B324" s="5">
        <f aca="true" t="shared" si="169" ref="B324:J324">SUM(B323/B321/B359)</f>
        <v>168.9986559139785</v>
      </c>
      <c r="C324" s="5">
        <f t="shared" si="169"/>
        <v>150.51075268817203</v>
      </c>
      <c r="D324" s="5">
        <f t="shared" si="169"/>
        <v>54.65277777777778</v>
      </c>
      <c r="E324" s="5">
        <f t="shared" si="169"/>
        <v>103.82392473118279</v>
      </c>
      <c r="F324" s="5">
        <f t="shared" si="169"/>
        <v>33.05555555555556</v>
      </c>
      <c r="G324" s="5">
        <f t="shared" si="169"/>
        <v>158.95833333333331</v>
      </c>
      <c r="H324" s="5">
        <f>SUM(H323/H321/H359)</f>
        <v>202.1034946236559</v>
      </c>
      <c r="I324" s="5">
        <f t="shared" si="169"/>
        <v>99.45684523809523</v>
      </c>
      <c r="J324" s="5">
        <f t="shared" si="169"/>
        <v>150.74728260869566</v>
      </c>
      <c r="K324" s="5">
        <f>SUM(K323/K321/K359)</f>
        <v>183.61111111111111</v>
      </c>
      <c r="L324" s="5">
        <f>SUM(L323/L321/L359)</f>
        <v>190.25506516969932</v>
      </c>
      <c r="M324" s="5">
        <f>SUM(M323/M321/M359)</f>
        <v>152.1875</v>
      </c>
      <c r="N324" s="5">
        <f>SUM(N323/N321/N359)</f>
        <v>137.14099075087205</v>
      </c>
    </row>
    <row r="325" spans="1:14" ht="15">
      <c r="A325" s="55" t="s">
        <v>9</v>
      </c>
      <c r="B325" s="11">
        <f>SUM(B323/B322)</f>
        <v>0.07355203659613799</v>
      </c>
      <c r="C325" s="11">
        <f>SUM(C323/C322)</f>
        <v>0.05700091115941217</v>
      </c>
      <c r="D325" s="11">
        <f>SUM(D323/D322)</f>
        <v>0.019959624241686447</v>
      </c>
      <c r="E325" s="20">
        <f aca="true" t="shared" si="170" ref="E325:J325">(E323/E322)</f>
        <v>0.06229787165404499</v>
      </c>
      <c r="F325" s="20">
        <f t="shared" si="170"/>
        <v>0.02074697839437565</v>
      </c>
      <c r="G325" s="20">
        <f t="shared" si="170"/>
        <v>0.08242698383381482</v>
      </c>
      <c r="H325" s="20">
        <f>(H323/H322)</f>
        <v>0.07578575460666909</v>
      </c>
      <c r="I325" s="20">
        <f t="shared" si="170"/>
        <v>0.04299342570792646</v>
      </c>
      <c r="J325" s="20">
        <f t="shared" si="170"/>
        <v>0.06742517598203886</v>
      </c>
      <c r="K325" s="20">
        <f>(K323/K322)</f>
        <v>0.07809684717947506</v>
      </c>
      <c r="L325" s="20">
        <f>(L323/L322)</f>
        <v>0.06652354550325729</v>
      </c>
      <c r="M325" s="20">
        <f>(M323/M322)</f>
        <v>0.057639502588057064</v>
      </c>
      <c r="N325" s="11">
        <f>SUM(N323/N322)</f>
        <v>0.05908962181114306</v>
      </c>
    </row>
    <row r="326" spans="1:14" ht="15">
      <c r="A326" s="56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1"/>
    </row>
    <row r="327" spans="1:14" ht="15">
      <c r="A327" s="57" t="s">
        <v>16</v>
      </c>
      <c r="B327" s="12">
        <f aca="true" t="shared" si="171" ref="B327:M327">SUM(B331+B337)</f>
        <v>19</v>
      </c>
      <c r="C327" s="12">
        <f t="shared" si="171"/>
        <v>19</v>
      </c>
      <c r="D327" s="12">
        <f t="shared" si="171"/>
        <v>19</v>
      </c>
      <c r="E327" s="12">
        <f t="shared" si="171"/>
        <v>18</v>
      </c>
      <c r="F327" s="12">
        <f t="shared" si="171"/>
        <v>18</v>
      </c>
      <c r="G327" s="12">
        <f t="shared" si="171"/>
        <v>18</v>
      </c>
      <c r="H327" s="12">
        <f>SUM(H331+H337)</f>
        <v>19</v>
      </c>
      <c r="I327" s="12">
        <f t="shared" si="171"/>
        <v>18</v>
      </c>
      <c r="J327" s="12">
        <f t="shared" si="171"/>
        <v>18</v>
      </c>
      <c r="K327" s="12">
        <f t="shared" si="171"/>
        <v>18</v>
      </c>
      <c r="L327" s="12">
        <f t="shared" si="171"/>
        <v>18</v>
      </c>
      <c r="M327" s="12">
        <f t="shared" si="171"/>
        <v>18</v>
      </c>
      <c r="N327" s="4">
        <f>SUM(B327:M327)</f>
        <v>220</v>
      </c>
    </row>
    <row r="328" spans="1:14" ht="15">
      <c r="A328" s="55" t="s">
        <v>0</v>
      </c>
      <c r="B328" s="13">
        <f aca="true" t="shared" si="172" ref="B328:M328">SUM(B333+B339)</f>
        <v>106903.76000000001</v>
      </c>
      <c r="C328" s="13">
        <f t="shared" si="172"/>
        <v>128445.75</v>
      </c>
      <c r="D328" s="13">
        <f t="shared" si="172"/>
        <v>110289.36</v>
      </c>
      <c r="E328" s="13">
        <f t="shared" si="172"/>
        <v>104725.25</v>
      </c>
      <c r="F328" s="13">
        <f t="shared" si="172"/>
        <v>113889.75</v>
      </c>
      <c r="G328" s="13">
        <f t="shared" si="172"/>
        <v>122261.75</v>
      </c>
      <c r="H328" s="13">
        <f>SUM(H333+H339)</f>
        <v>108739</v>
      </c>
      <c r="I328" s="13">
        <f t="shared" si="172"/>
        <v>93448.5</v>
      </c>
      <c r="J328" s="13">
        <f t="shared" si="172"/>
        <v>115411</v>
      </c>
      <c r="K328" s="13">
        <f t="shared" si="172"/>
        <v>106723.5</v>
      </c>
      <c r="L328" s="13">
        <f t="shared" si="172"/>
        <v>134785.75</v>
      </c>
      <c r="M328" s="13">
        <f t="shared" si="172"/>
        <v>124778.25</v>
      </c>
      <c r="N328" s="5">
        <f>SUM(B328:M328)</f>
        <v>1370401.62</v>
      </c>
    </row>
    <row r="329" spans="1:14" ht="15">
      <c r="A329" s="55" t="s">
        <v>8</v>
      </c>
      <c r="B329" s="14">
        <f aca="true" t="shared" si="173" ref="B329:J329">SUM(B328/B327/B359)</f>
        <v>181.500441426146</v>
      </c>
      <c r="C329" s="14">
        <f t="shared" si="173"/>
        <v>218.07427843803057</v>
      </c>
      <c r="D329" s="14">
        <f t="shared" si="173"/>
        <v>193.49010526315791</v>
      </c>
      <c r="E329" s="14">
        <f t="shared" si="173"/>
        <v>187.67965949820788</v>
      </c>
      <c r="F329" s="14">
        <f t="shared" si="173"/>
        <v>210.90694444444443</v>
      </c>
      <c r="G329" s="14">
        <f t="shared" si="173"/>
        <v>219.1070788530466</v>
      </c>
      <c r="H329" s="14">
        <f>SUM(H328/H327/H359)</f>
        <v>184.616298811545</v>
      </c>
      <c r="I329" s="14">
        <f t="shared" si="173"/>
        <v>185.41369047619045</v>
      </c>
      <c r="J329" s="14">
        <f t="shared" si="173"/>
        <v>232.30877616747182</v>
      </c>
      <c r="K329" s="14">
        <f>SUM(K328/K327/K359)</f>
        <v>197.6361111111111</v>
      </c>
      <c r="L329" s="14">
        <f>SUM(L328/L327/L359)</f>
        <v>289.89923430980343</v>
      </c>
      <c r="M329" s="14">
        <f>SUM(M328/M327/M359)</f>
        <v>231.07083333333333</v>
      </c>
      <c r="N329" s="14">
        <f>SUM(N328/N327/N359)</f>
        <v>209.7162956898333</v>
      </c>
    </row>
    <row r="330" spans="1:14" ht="15">
      <c r="A330" s="56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">
      <c r="A331" s="57" t="s">
        <v>17</v>
      </c>
      <c r="B331" s="4">
        <v>10</v>
      </c>
      <c r="C331" s="4">
        <v>10</v>
      </c>
      <c r="D331" s="4">
        <v>9</v>
      </c>
      <c r="E331" s="17">
        <v>8</v>
      </c>
      <c r="F331" s="17">
        <v>8</v>
      </c>
      <c r="G331" s="17">
        <v>8</v>
      </c>
      <c r="H331" s="17">
        <v>9</v>
      </c>
      <c r="I331" s="17">
        <v>8</v>
      </c>
      <c r="J331" s="17">
        <v>8</v>
      </c>
      <c r="K331" s="17">
        <v>8</v>
      </c>
      <c r="L331" s="17">
        <v>8</v>
      </c>
      <c r="M331" s="17">
        <v>8</v>
      </c>
      <c r="N331" s="4">
        <f>SUM(B331:M331)</f>
        <v>102</v>
      </c>
    </row>
    <row r="332" spans="1:14" ht="15">
      <c r="A332" s="57" t="s">
        <v>18</v>
      </c>
      <c r="B332" s="5">
        <v>193828</v>
      </c>
      <c r="C332" s="5">
        <v>199676.75</v>
      </c>
      <c r="D332" s="5">
        <v>150158.75</v>
      </c>
      <c r="E332" s="18">
        <v>93825.25</v>
      </c>
      <c r="F332" s="18">
        <v>106425.5</v>
      </c>
      <c r="G332" s="18">
        <v>101586.25</v>
      </c>
      <c r="H332" s="18">
        <v>101941</v>
      </c>
      <c r="I332" s="18">
        <v>87849.25</v>
      </c>
      <c r="J332" s="18">
        <v>94365.25</v>
      </c>
      <c r="K332" s="18">
        <v>84126</v>
      </c>
      <c r="L332" s="18">
        <v>109624.5</v>
      </c>
      <c r="M332" s="18">
        <v>98960.5</v>
      </c>
      <c r="N332" s="5">
        <f>SUM(B332:M332)</f>
        <v>1422367</v>
      </c>
    </row>
    <row r="333" spans="1:14" ht="15">
      <c r="A333" s="55" t="s">
        <v>0</v>
      </c>
      <c r="B333" s="5">
        <v>33405.5</v>
      </c>
      <c r="C333" s="5">
        <v>37503.25</v>
      </c>
      <c r="D333" s="5">
        <v>22923.75</v>
      </c>
      <c r="E333" s="18">
        <v>13318.75</v>
      </c>
      <c r="F333" s="18">
        <v>16113.5</v>
      </c>
      <c r="G333" s="18">
        <v>20214.75</v>
      </c>
      <c r="H333" s="18">
        <v>16929.5</v>
      </c>
      <c r="I333" s="18">
        <v>13855.5</v>
      </c>
      <c r="J333" s="18">
        <v>16410.5</v>
      </c>
      <c r="K333" s="18">
        <v>11831.75</v>
      </c>
      <c r="L333" s="18">
        <v>24148.75</v>
      </c>
      <c r="M333" s="18">
        <v>21420.25</v>
      </c>
      <c r="N333" s="5">
        <f>SUM(B333:M333)</f>
        <v>248075.75</v>
      </c>
    </row>
    <row r="334" spans="1:14" ht="15">
      <c r="A334" s="55" t="s">
        <v>8</v>
      </c>
      <c r="B334" s="5">
        <f>SUM(B333/B331/B359)</f>
        <v>107.75967741935484</v>
      </c>
      <c r="C334" s="5">
        <f>SUM(C333/C331/C359)</f>
        <v>120.9782258064516</v>
      </c>
      <c r="D334" s="5">
        <f>SUM(D333/D331/D359)</f>
        <v>84.90277777777779</v>
      </c>
      <c r="E334" s="18">
        <f aca="true" t="shared" si="174" ref="E334:M334">(E333/E331)/E359</f>
        <v>53.70463709677419</v>
      </c>
      <c r="F334" s="18">
        <f t="shared" si="174"/>
        <v>67.13958333333333</v>
      </c>
      <c r="G334" s="18">
        <f t="shared" si="174"/>
        <v>81.51108870967742</v>
      </c>
      <c r="H334" s="18">
        <f>(H333/H331)/H359</f>
        <v>60.67921146953405</v>
      </c>
      <c r="I334" s="18">
        <f t="shared" si="174"/>
        <v>61.854910714285715</v>
      </c>
      <c r="J334" s="18">
        <f t="shared" si="174"/>
        <v>74.32291666666666</v>
      </c>
      <c r="K334" s="18">
        <f t="shared" si="174"/>
        <v>49.29895833333333</v>
      </c>
      <c r="L334" s="18">
        <f t="shared" si="174"/>
        <v>116.86386953155247</v>
      </c>
      <c r="M334" s="18">
        <f t="shared" si="174"/>
        <v>89.25104166666667</v>
      </c>
      <c r="N334" s="5">
        <f>SUM(N333/N331/N359)</f>
        <v>81.8825080743517</v>
      </c>
    </row>
    <row r="335" spans="1:14" ht="15">
      <c r="A335" s="55" t="s">
        <v>9</v>
      </c>
      <c r="B335" s="11">
        <f>SUM(B333/B332)</f>
        <v>0.17234610066657036</v>
      </c>
      <c r="C335" s="11">
        <f>SUM(C333/C332)</f>
        <v>0.18781981377401225</v>
      </c>
      <c r="D335" s="11">
        <f>SUM(D333/D332)</f>
        <v>0.1526634312019779</v>
      </c>
      <c r="E335" s="20">
        <f aca="true" t="shared" si="175" ref="E335:M335">(E333/E332)</f>
        <v>0.1419527259453079</v>
      </c>
      <c r="F335" s="20">
        <f t="shared" si="175"/>
        <v>0.15140638286876734</v>
      </c>
      <c r="G335" s="20">
        <f t="shared" si="175"/>
        <v>0.19899100518032706</v>
      </c>
      <c r="H335" s="20">
        <f>(H333/H332)</f>
        <v>0.1660715511913754</v>
      </c>
      <c r="I335" s="20">
        <f t="shared" si="175"/>
        <v>0.15771904711764756</v>
      </c>
      <c r="J335" s="20">
        <f t="shared" si="175"/>
        <v>0.17390405896238287</v>
      </c>
      <c r="K335" s="20">
        <f t="shared" si="175"/>
        <v>0.14064320186387086</v>
      </c>
      <c r="L335" s="20">
        <f t="shared" si="175"/>
        <v>0.22028606743930418</v>
      </c>
      <c r="M335" s="20">
        <f t="shared" si="175"/>
        <v>0.21645252398684323</v>
      </c>
      <c r="N335" s="11">
        <f>SUM(N333/N332)</f>
        <v>0.17441050727414234</v>
      </c>
    </row>
    <row r="336" spans="1:14" ht="15">
      <c r="A336" s="56"/>
      <c r="B336" s="1"/>
      <c r="C336" s="4"/>
      <c r="E336" s="19"/>
      <c r="F336" s="19"/>
      <c r="G336" s="19"/>
      <c r="H336" s="19"/>
      <c r="I336" s="19"/>
      <c r="J336" s="19"/>
      <c r="K336" s="43"/>
      <c r="L336" s="19"/>
      <c r="M336" s="19"/>
      <c r="N336" s="1"/>
    </row>
    <row r="337" spans="1:14" ht="15">
      <c r="A337" s="57" t="s">
        <v>19</v>
      </c>
      <c r="B337" s="4">
        <f>B343+B347</f>
        <v>9</v>
      </c>
      <c r="C337" s="4">
        <f aca="true" t="shared" si="176" ref="C337:J337">C343+C347</f>
        <v>9</v>
      </c>
      <c r="D337" s="4">
        <f t="shared" si="176"/>
        <v>10</v>
      </c>
      <c r="E337" s="4">
        <f t="shared" si="176"/>
        <v>10</v>
      </c>
      <c r="F337" s="4">
        <f t="shared" si="176"/>
        <v>10</v>
      </c>
      <c r="G337" s="4">
        <f t="shared" si="176"/>
        <v>10</v>
      </c>
      <c r="H337" s="4">
        <f>H343+H347</f>
        <v>10</v>
      </c>
      <c r="I337" s="4">
        <f t="shared" si="176"/>
        <v>10</v>
      </c>
      <c r="J337" s="4">
        <f t="shared" si="176"/>
        <v>10</v>
      </c>
      <c r="K337" s="4">
        <f>K343+K347</f>
        <v>10</v>
      </c>
      <c r="L337" s="4">
        <f>L343+L347</f>
        <v>10</v>
      </c>
      <c r="M337" s="4">
        <f>M343+M347</f>
        <v>10</v>
      </c>
      <c r="N337" s="4">
        <f>SUM(B337:M337)</f>
        <v>118</v>
      </c>
    </row>
    <row r="338" spans="1:14" ht="15">
      <c r="A338" s="57" t="s">
        <v>30</v>
      </c>
      <c r="B338" s="5">
        <f>B348</f>
        <v>157741.25</v>
      </c>
      <c r="C338" s="5">
        <f aca="true" t="shared" si="177" ref="C338:J338">C348</f>
        <v>183105</v>
      </c>
      <c r="D338" s="5">
        <f t="shared" si="177"/>
        <v>184866.61</v>
      </c>
      <c r="E338" s="5">
        <f t="shared" si="177"/>
        <v>212304</v>
      </c>
      <c r="F338" s="5">
        <f t="shared" si="177"/>
        <v>210845.75</v>
      </c>
      <c r="G338" s="5">
        <f t="shared" si="177"/>
        <v>213376</v>
      </c>
      <c r="H338" s="5">
        <f>H348</f>
        <v>216474.5</v>
      </c>
      <c r="I338" s="5">
        <f t="shared" si="177"/>
        <v>205646.5</v>
      </c>
      <c r="J338" s="5">
        <f t="shared" si="177"/>
        <v>205335.5</v>
      </c>
      <c r="K338" s="5">
        <f>K348</f>
        <v>190779.75</v>
      </c>
      <c r="L338" s="5">
        <f>L348</f>
        <v>203799.5</v>
      </c>
      <c r="M338" s="5">
        <f>M348</f>
        <v>213904.5</v>
      </c>
      <c r="N338" s="5">
        <f>SUM(B338:M338)</f>
        <v>2398178.86</v>
      </c>
    </row>
    <row r="339" spans="1:14" ht="15">
      <c r="A339" s="55" t="s">
        <v>0</v>
      </c>
      <c r="B339" s="5">
        <f>B344+B349</f>
        <v>73498.26000000001</v>
      </c>
      <c r="C339" s="5">
        <f aca="true" t="shared" si="178" ref="C339:J339">C344+C349</f>
        <v>90942.5</v>
      </c>
      <c r="D339" s="5">
        <f t="shared" si="178"/>
        <v>87365.61</v>
      </c>
      <c r="E339" s="5">
        <f t="shared" si="178"/>
        <v>91406.5</v>
      </c>
      <c r="F339" s="5">
        <f t="shared" si="178"/>
        <v>97776.25</v>
      </c>
      <c r="G339" s="5">
        <f t="shared" si="178"/>
        <v>102047</v>
      </c>
      <c r="H339" s="5">
        <f>H344+H349</f>
        <v>91809.5</v>
      </c>
      <c r="I339" s="5">
        <f t="shared" si="178"/>
        <v>79593</v>
      </c>
      <c r="J339" s="5">
        <f t="shared" si="178"/>
        <v>99000.5</v>
      </c>
      <c r="K339" s="5">
        <f>K344+K349</f>
        <v>94891.75</v>
      </c>
      <c r="L339" s="5">
        <f>L344+L349</f>
        <v>110637</v>
      </c>
      <c r="M339" s="5">
        <f>M344+M349</f>
        <v>103358</v>
      </c>
      <c r="N339" s="5">
        <f>SUM(B339:M339)</f>
        <v>1122325.87</v>
      </c>
    </row>
    <row r="340" spans="1:14" ht="15">
      <c r="A340" s="55" t="s">
        <v>8</v>
      </c>
      <c r="B340" s="18">
        <f aca="true" t="shared" si="179" ref="B340:G340">B339/B337/B359</f>
        <v>263.434623655914</v>
      </c>
      <c r="C340" s="18">
        <f t="shared" si="179"/>
        <v>325.9587813620072</v>
      </c>
      <c r="D340" s="18">
        <f t="shared" si="179"/>
        <v>291.2187</v>
      </c>
      <c r="E340" s="18">
        <f t="shared" si="179"/>
        <v>294.85967741935485</v>
      </c>
      <c r="F340" s="18">
        <f t="shared" si="179"/>
        <v>325.92083333333335</v>
      </c>
      <c r="G340" s="18">
        <f t="shared" si="179"/>
        <v>329.18387096774194</v>
      </c>
      <c r="H340" s="18">
        <f>(H339/H337)/H359</f>
        <v>296.15967741935486</v>
      </c>
      <c r="I340" s="18">
        <f aca="true" t="shared" si="180" ref="I340:N340">(I339/I337)/I359</f>
        <v>284.2607142857143</v>
      </c>
      <c r="J340" s="18">
        <f t="shared" si="180"/>
        <v>358.6974637681159</v>
      </c>
      <c r="K340" s="18">
        <f t="shared" si="180"/>
        <v>316.3058333333333</v>
      </c>
      <c r="L340" s="18">
        <f t="shared" si="180"/>
        <v>428.3275261324042</v>
      </c>
      <c r="M340" s="18">
        <f t="shared" si="180"/>
        <v>344.52666666666664</v>
      </c>
      <c r="N340" s="18">
        <f t="shared" si="180"/>
        <v>320.2166883744021</v>
      </c>
    </row>
    <row r="341" spans="1:14" ht="15">
      <c r="A341" s="55" t="s">
        <v>9</v>
      </c>
      <c r="B341" s="20">
        <f aca="true" t="shared" si="181" ref="B341:N341">B351</f>
        <v>0.17249292749994058</v>
      </c>
      <c r="C341" s="20">
        <f t="shared" si="181"/>
        <v>0.2165287676469785</v>
      </c>
      <c r="D341" s="20">
        <f t="shared" si="181"/>
        <v>0.19838417548739604</v>
      </c>
      <c r="E341" s="20">
        <f>E351</f>
        <v>0.21553762529203407</v>
      </c>
      <c r="F341" s="20">
        <f>F351</f>
        <v>0.20714787943318752</v>
      </c>
      <c r="G341" s="20">
        <f>G351</f>
        <v>0.23195204709058187</v>
      </c>
      <c r="H341" s="20">
        <f>H351</f>
        <v>0.16839627762161363</v>
      </c>
      <c r="I341" s="20">
        <f t="shared" si="181"/>
        <v>0.1487115025055131</v>
      </c>
      <c r="J341" s="20">
        <f t="shared" si="181"/>
        <v>0.21210896313594094</v>
      </c>
      <c r="K341" s="20">
        <f t="shared" si="181"/>
        <v>0.20891499228822766</v>
      </c>
      <c r="L341" s="20">
        <f>L351</f>
        <v>0.18516728451247427</v>
      </c>
      <c r="M341" s="20">
        <f>M351</f>
        <v>0.20015474195260033</v>
      </c>
      <c r="N341" s="20">
        <f t="shared" si="181"/>
        <v>0.19742349826234395</v>
      </c>
    </row>
    <row r="342" spans="1:14" ht="15">
      <c r="A342" s="56"/>
      <c r="B342" s="1"/>
      <c r="C342" s="1"/>
      <c r="D342" s="5"/>
      <c r="E342" s="6"/>
      <c r="F342" s="6"/>
      <c r="G342" s="6"/>
      <c r="H342" s="6"/>
      <c r="I342" s="6"/>
      <c r="J342" s="6"/>
      <c r="K342" s="6"/>
      <c r="L342" s="6"/>
      <c r="M342" s="6"/>
      <c r="N342" s="1"/>
    </row>
    <row r="343" spans="1:14" ht="15">
      <c r="A343" s="52" t="s">
        <v>41</v>
      </c>
      <c r="B343" s="35">
        <v>6</v>
      </c>
      <c r="C343" s="37">
        <v>6</v>
      </c>
      <c r="D343" s="4">
        <v>6</v>
      </c>
      <c r="E343" s="6">
        <v>6</v>
      </c>
      <c r="F343" s="6">
        <v>6</v>
      </c>
      <c r="G343" s="6">
        <v>6</v>
      </c>
      <c r="H343" s="6">
        <v>6</v>
      </c>
      <c r="I343" s="6">
        <v>6</v>
      </c>
      <c r="J343" s="6">
        <v>6</v>
      </c>
      <c r="K343" s="6">
        <v>6</v>
      </c>
      <c r="L343" s="6">
        <v>6</v>
      </c>
      <c r="M343" s="6">
        <v>6</v>
      </c>
      <c r="N343" s="37">
        <f>SUM(B343:M343)</f>
        <v>72</v>
      </c>
    </row>
    <row r="344" spans="1:14" ht="15">
      <c r="A344" s="52" t="s">
        <v>0</v>
      </c>
      <c r="B344" s="38">
        <v>46289.01</v>
      </c>
      <c r="C344" s="40">
        <v>51295</v>
      </c>
      <c r="D344" s="42">
        <v>50691</v>
      </c>
      <c r="E344" s="42">
        <v>45647</v>
      </c>
      <c r="F344" s="42">
        <v>54100</v>
      </c>
      <c r="G344" s="42">
        <v>52554</v>
      </c>
      <c r="H344" s="42">
        <v>55356</v>
      </c>
      <c r="I344" s="42">
        <v>49011</v>
      </c>
      <c r="J344" s="42">
        <v>55447</v>
      </c>
      <c r="K344" s="42">
        <v>55035</v>
      </c>
      <c r="L344" s="42">
        <v>72900</v>
      </c>
      <c r="M344" s="42">
        <v>60544</v>
      </c>
      <c r="N344" s="40">
        <f>SUM(B344:M344)</f>
        <v>648869.01</v>
      </c>
    </row>
    <row r="345" spans="1:14" ht="15">
      <c r="A345" s="52" t="s">
        <v>8</v>
      </c>
      <c r="B345" s="38">
        <f aca="true" t="shared" si="182" ref="B345:N345">(B344/B343)/B359</f>
        <v>248.86564516129033</v>
      </c>
      <c r="C345" s="38">
        <f t="shared" si="182"/>
        <v>275.7795698924731</v>
      </c>
      <c r="D345" s="38">
        <f t="shared" si="182"/>
        <v>281.6166666666667</v>
      </c>
      <c r="E345" s="38">
        <f>(E344/E343)/E359</f>
        <v>245.41397849462365</v>
      </c>
      <c r="F345" s="38">
        <f>(F344/F343)/F359</f>
        <v>300.55555555555554</v>
      </c>
      <c r="G345" s="38">
        <f t="shared" si="182"/>
        <v>282.5483870967742</v>
      </c>
      <c r="H345" s="38">
        <f>(H344/H343)/H359</f>
        <v>297.61290322580646</v>
      </c>
      <c r="I345" s="38">
        <f t="shared" si="182"/>
        <v>291.73214285714283</v>
      </c>
      <c r="J345" s="38">
        <f t="shared" si="182"/>
        <v>334.8248792270531</v>
      </c>
      <c r="K345" s="38">
        <f t="shared" si="182"/>
        <v>305.75</v>
      </c>
      <c r="L345" s="38">
        <f t="shared" si="182"/>
        <v>470.38327526132406</v>
      </c>
      <c r="M345" s="38">
        <f t="shared" si="182"/>
        <v>336.35555555555555</v>
      </c>
      <c r="N345" s="38">
        <f t="shared" si="182"/>
        <v>303.4111466487108</v>
      </c>
    </row>
    <row r="346" spans="1:14" ht="15">
      <c r="A346" s="55"/>
      <c r="B346" s="20"/>
      <c r="C346" s="1"/>
      <c r="D346" s="5"/>
      <c r="E346" s="6"/>
      <c r="F346" s="6"/>
      <c r="G346" s="6"/>
      <c r="H346" s="6"/>
      <c r="I346" s="6"/>
      <c r="J346" s="6"/>
      <c r="K346" s="6"/>
      <c r="L346" s="6"/>
      <c r="M346" s="6"/>
      <c r="N346" s="1"/>
    </row>
    <row r="347" spans="1:14" ht="15">
      <c r="A347" s="55" t="s">
        <v>42</v>
      </c>
      <c r="B347" s="44">
        <v>3</v>
      </c>
      <c r="C347" s="12">
        <v>3</v>
      </c>
      <c r="D347" s="4">
        <v>4</v>
      </c>
      <c r="E347" s="6">
        <v>4</v>
      </c>
      <c r="F347" s="6">
        <v>4</v>
      </c>
      <c r="G347" s="6">
        <v>4</v>
      </c>
      <c r="H347" s="6">
        <v>4</v>
      </c>
      <c r="I347" s="6">
        <v>4</v>
      </c>
      <c r="J347" s="6">
        <v>4</v>
      </c>
      <c r="K347" s="6">
        <v>4</v>
      </c>
      <c r="L347" s="6">
        <v>4</v>
      </c>
      <c r="M347" s="6">
        <v>4</v>
      </c>
      <c r="N347" s="37">
        <f>SUM(B347:M347)</f>
        <v>46</v>
      </c>
    </row>
    <row r="348" spans="1:14" ht="15">
      <c r="A348" s="52" t="s">
        <v>43</v>
      </c>
      <c r="B348" s="38">
        <v>157741.25</v>
      </c>
      <c r="C348" s="40">
        <v>183105</v>
      </c>
      <c r="D348" s="42">
        <v>184866.61</v>
      </c>
      <c r="E348" s="42">
        <v>212304</v>
      </c>
      <c r="F348" s="42">
        <v>210845.75</v>
      </c>
      <c r="G348" s="42">
        <v>213376</v>
      </c>
      <c r="H348" s="42">
        <v>216474.5</v>
      </c>
      <c r="I348" s="42">
        <v>205646.5</v>
      </c>
      <c r="J348" s="42">
        <v>205335.5</v>
      </c>
      <c r="K348" s="42">
        <v>190779.75</v>
      </c>
      <c r="L348" s="42">
        <v>203799.5</v>
      </c>
      <c r="M348" s="42">
        <v>213904.5</v>
      </c>
      <c r="N348" s="40">
        <f>SUM(B348:M348)</f>
        <v>2398178.86</v>
      </c>
    </row>
    <row r="349" spans="1:14" ht="15">
      <c r="A349" s="52" t="s">
        <v>0</v>
      </c>
      <c r="B349" s="38">
        <v>27209.25</v>
      </c>
      <c r="C349" s="40">
        <v>39647.5</v>
      </c>
      <c r="D349" s="42">
        <v>36674.61</v>
      </c>
      <c r="E349" s="42">
        <v>45759.5</v>
      </c>
      <c r="F349" s="42">
        <v>43676.25</v>
      </c>
      <c r="G349" s="42">
        <v>49493</v>
      </c>
      <c r="H349" s="42">
        <v>36453.5</v>
      </c>
      <c r="I349" s="42">
        <v>30582</v>
      </c>
      <c r="J349" s="42">
        <v>43553.5</v>
      </c>
      <c r="K349" s="42">
        <v>39856.75</v>
      </c>
      <c r="L349" s="42">
        <v>37737</v>
      </c>
      <c r="M349" s="42">
        <v>42814</v>
      </c>
      <c r="N349" s="40">
        <f>SUM(B349:M349)</f>
        <v>473456.86</v>
      </c>
    </row>
    <row r="350" spans="1:14" ht="15">
      <c r="A350" s="55" t="s">
        <v>8</v>
      </c>
      <c r="B350" s="18">
        <f>(B349/B347)/B359</f>
        <v>292.5725806451613</v>
      </c>
      <c r="C350" s="18">
        <f>(C349/C347)/C359</f>
        <v>426.31720430107526</v>
      </c>
      <c r="D350" s="18">
        <f aca="true" t="shared" si="183" ref="D350:N350">(D349/D347)/D359</f>
        <v>305.62175</v>
      </c>
      <c r="E350" s="18">
        <f t="shared" si="183"/>
        <v>369.0282258064516</v>
      </c>
      <c r="F350" s="18">
        <f t="shared" si="183"/>
        <v>363.96875</v>
      </c>
      <c r="G350" s="18">
        <f t="shared" si="183"/>
        <v>399.13709677419354</v>
      </c>
      <c r="H350" s="18">
        <f>(H349/H347)/H359</f>
        <v>293.97983870967744</v>
      </c>
      <c r="I350" s="18">
        <f t="shared" si="183"/>
        <v>273.05357142857144</v>
      </c>
      <c r="J350" s="18">
        <f t="shared" si="183"/>
        <v>394.5063405797101</v>
      </c>
      <c r="K350" s="18">
        <f t="shared" si="183"/>
        <v>332.13958333333335</v>
      </c>
      <c r="L350" s="18">
        <f t="shared" si="183"/>
        <v>365.2439024390244</v>
      </c>
      <c r="M350" s="18">
        <f t="shared" si="183"/>
        <v>356.78333333333336</v>
      </c>
      <c r="N350" s="18">
        <f t="shared" si="183"/>
        <v>346.5210145537449</v>
      </c>
    </row>
    <row r="351" spans="1:14" ht="15">
      <c r="A351" s="55" t="s">
        <v>9</v>
      </c>
      <c r="B351" s="20">
        <f>B349/B348</f>
        <v>0.17249292749994058</v>
      </c>
      <c r="C351" s="20">
        <f aca="true" t="shared" si="184" ref="C351:M351">C349/C348</f>
        <v>0.2165287676469785</v>
      </c>
      <c r="D351" s="20">
        <f t="shared" si="184"/>
        <v>0.19838417548739604</v>
      </c>
      <c r="E351" s="20">
        <f t="shared" si="184"/>
        <v>0.21553762529203407</v>
      </c>
      <c r="F351" s="20">
        <f t="shared" si="184"/>
        <v>0.20714787943318752</v>
      </c>
      <c r="G351" s="20">
        <f t="shared" si="184"/>
        <v>0.23195204709058187</v>
      </c>
      <c r="H351" s="20">
        <f>H349/H348</f>
        <v>0.16839627762161363</v>
      </c>
      <c r="I351" s="20">
        <f t="shared" si="184"/>
        <v>0.1487115025055131</v>
      </c>
      <c r="J351" s="20">
        <f t="shared" si="184"/>
        <v>0.21210896313594094</v>
      </c>
      <c r="K351" s="20">
        <f t="shared" si="184"/>
        <v>0.20891499228822766</v>
      </c>
      <c r="L351" s="20">
        <f t="shared" si="184"/>
        <v>0.18516728451247427</v>
      </c>
      <c r="M351" s="20">
        <f t="shared" si="184"/>
        <v>0.20015474195260033</v>
      </c>
      <c r="N351" s="20">
        <f>N$349/N$348</f>
        <v>0.19742349826234395</v>
      </c>
    </row>
    <row r="352" spans="1:14" ht="15">
      <c r="A352" s="56"/>
      <c r="B352" s="1"/>
      <c r="C352" s="1"/>
      <c r="D352" s="5"/>
      <c r="E352" s="6"/>
      <c r="F352" s="6"/>
      <c r="G352" s="6"/>
      <c r="H352" s="6"/>
      <c r="I352" s="6"/>
      <c r="J352" s="6"/>
      <c r="K352" s="6"/>
      <c r="L352" s="6"/>
      <c r="M352" s="6"/>
      <c r="N352" s="1"/>
    </row>
    <row r="353" spans="1:14" ht="15">
      <c r="A353" s="56" t="s">
        <v>20</v>
      </c>
      <c r="B353" s="12">
        <f aca="true" t="shared" si="185" ref="B353:M353">SUM(B273+B327)</f>
        <v>1610</v>
      </c>
      <c r="C353" s="12">
        <f t="shared" si="185"/>
        <v>1612</v>
      </c>
      <c r="D353" s="12">
        <f t="shared" si="185"/>
        <v>1609</v>
      </c>
      <c r="E353" s="12">
        <f t="shared" si="185"/>
        <v>1612</v>
      </c>
      <c r="F353" s="12">
        <f t="shared" si="185"/>
        <v>1609</v>
      </c>
      <c r="G353" s="12">
        <f t="shared" si="185"/>
        <v>1608</v>
      </c>
      <c r="H353" s="12">
        <f>SUM(H273+H327)</f>
        <v>1607</v>
      </c>
      <c r="I353" s="12">
        <f t="shared" si="185"/>
        <v>1599</v>
      </c>
      <c r="J353" s="12">
        <f t="shared" si="185"/>
        <v>1609</v>
      </c>
      <c r="K353" s="12">
        <f t="shared" si="185"/>
        <v>1615</v>
      </c>
      <c r="L353" s="12">
        <f t="shared" si="185"/>
        <v>1616</v>
      </c>
      <c r="M353" s="12">
        <f t="shared" si="185"/>
        <v>1616</v>
      </c>
      <c r="N353" s="4">
        <f>SUM(B353:M353)</f>
        <v>19322</v>
      </c>
    </row>
    <row r="354" spans="1:14" ht="15">
      <c r="A354" s="57" t="s">
        <v>21</v>
      </c>
      <c r="B354" s="5">
        <f aca="true" t="shared" si="186" ref="B354:M354">B275+B328</f>
        <v>4533469.02</v>
      </c>
      <c r="C354" s="5">
        <f t="shared" si="186"/>
        <v>4521351.31</v>
      </c>
      <c r="D354" s="5">
        <f t="shared" si="186"/>
        <v>4958991.7700000005</v>
      </c>
      <c r="E354" s="5">
        <f t="shared" si="186"/>
        <v>3980461.48</v>
      </c>
      <c r="F354" s="5">
        <f t="shared" si="186"/>
        <v>3708408.56</v>
      </c>
      <c r="G354" s="5">
        <f t="shared" si="186"/>
        <v>4546497.22</v>
      </c>
      <c r="H354" s="5">
        <f>H275+H328</f>
        <v>4582237.47</v>
      </c>
      <c r="I354" s="5">
        <f t="shared" si="186"/>
        <v>3708395.71</v>
      </c>
      <c r="J354" s="5">
        <f t="shared" si="186"/>
        <v>4255288.49</v>
      </c>
      <c r="K354" s="5">
        <f t="shared" si="186"/>
        <v>4160730.0300000003</v>
      </c>
      <c r="L354" s="5">
        <f t="shared" si="186"/>
        <v>4263553.52</v>
      </c>
      <c r="M354" s="5">
        <f t="shared" si="186"/>
        <v>4304283.42</v>
      </c>
      <c r="N354" s="5">
        <f>SUM(B354:M354)</f>
        <v>51523668</v>
      </c>
    </row>
    <row r="355" spans="1:14" ht="15">
      <c r="A355" s="57" t="s">
        <v>8</v>
      </c>
      <c r="B355" s="5">
        <f aca="true" t="shared" si="187" ref="B355:J355">SUM(B354/B353/B359)</f>
        <v>90.83287958324985</v>
      </c>
      <c r="C355" s="5">
        <f t="shared" si="187"/>
        <v>90.47769370847674</v>
      </c>
      <c r="D355" s="5">
        <f t="shared" si="187"/>
        <v>102.73444727574064</v>
      </c>
      <c r="E355" s="5">
        <f t="shared" si="187"/>
        <v>79.65383574801889</v>
      </c>
      <c r="F355" s="5">
        <f t="shared" si="187"/>
        <v>76.82636337269527</v>
      </c>
      <c r="G355" s="5">
        <f t="shared" si="187"/>
        <v>91.20721433156797</v>
      </c>
      <c r="H355" s="5">
        <f>SUM(H354/H353/H359)</f>
        <v>91.98140132886364</v>
      </c>
      <c r="I355" s="5">
        <f t="shared" si="187"/>
        <v>82.82845774144555</v>
      </c>
      <c r="J355" s="5">
        <f t="shared" si="187"/>
        <v>95.82170242566723</v>
      </c>
      <c r="K355" s="5">
        <f>SUM(K354/K353/K359)</f>
        <v>85.87678080495357</v>
      </c>
      <c r="L355" s="5">
        <f>SUM(L354/L353/L359)</f>
        <v>102.14237608429832</v>
      </c>
      <c r="M355" s="5">
        <f>SUM(M354/M353/M359)</f>
        <v>88.784724009901</v>
      </c>
      <c r="N355" s="5">
        <f>SUM(N354/N353/N359)</f>
        <v>89.77629755782729</v>
      </c>
    </row>
    <row r="356" spans="1:14" ht="15">
      <c r="A356" s="57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5">
      <c r="A357" s="57" t="s">
        <v>22</v>
      </c>
      <c r="B357" s="5">
        <v>41271.18</v>
      </c>
      <c r="C357" s="5">
        <v>331128.3</v>
      </c>
      <c r="D357" s="5">
        <v>552166.43</v>
      </c>
      <c r="E357" s="5">
        <v>534112.48</v>
      </c>
      <c r="F357" s="5">
        <v>631384.41</v>
      </c>
      <c r="G357" s="5">
        <v>766169</v>
      </c>
      <c r="H357" s="5">
        <v>771300.75</v>
      </c>
      <c r="I357" s="5">
        <v>615840.73</v>
      </c>
      <c r="J357" s="5">
        <v>733845.48</v>
      </c>
      <c r="K357" s="5">
        <v>693283.71</v>
      </c>
      <c r="L357" s="5">
        <v>552588.52</v>
      </c>
      <c r="M357" s="5">
        <v>75202.15</v>
      </c>
      <c r="N357" s="5">
        <f>SUM(B357:M357)</f>
        <v>6298293.140000001</v>
      </c>
    </row>
    <row r="358" spans="1:14" ht="15">
      <c r="A358" s="57" t="s">
        <v>23</v>
      </c>
      <c r="B358" s="4">
        <v>5</v>
      </c>
      <c r="C358" s="51">
        <v>5</v>
      </c>
      <c r="D358" s="51">
        <v>5</v>
      </c>
      <c r="E358" s="51">
        <v>5</v>
      </c>
      <c r="F358" s="51">
        <v>5</v>
      </c>
      <c r="G358" s="51">
        <v>5</v>
      </c>
      <c r="H358" s="51">
        <v>5</v>
      </c>
      <c r="I358" s="51">
        <v>5</v>
      </c>
      <c r="J358" s="51">
        <v>5</v>
      </c>
      <c r="K358" s="51">
        <v>5</v>
      </c>
      <c r="L358" s="51">
        <v>6</v>
      </c>
      <c r="M358" s="51">
        <v>5</v>
      </c>
      <c r="N358" s="51">
        <f>AVERAGE(B358:M358)</f>
        <v>5.083333333333333</v>
      </c>
    </row>
    <row r="359" spans="1:14" ht="15">
      <c r="A359" s="57" t="s">
        <v>24</v>
      </c>
      <c r="B359" s="5">
        <v>31</v>
      </c>
      <c r="C359" s="5">
        <v>31</v>
      </c>
      <c r="D359" s="5">
        <v>30</v>
      </c>
      <c r="E359" s="5">
        <v>31</v>
      </c>
      <c r="F359" s="5">
        <v>30</v>
      </c>
      <c r="G359" s="5">
        <v>31</v>
      </c>
      <c r="H359" s="5">
        <v>31</v>
      </c>
      <c r="I359" s="5">
        <v>28</v>
      </c>
      <c r="J359" s="5">
        <v>27.6</v>
      </c>
      <c r="K359" s="5">
        <v>30</v>
      </c>
      <c r="L359" s="5">
        <v>25.83</v>
      </c>
      <c r="M359" s="5">
        <v>30</v>
      </c>
      <c r="N359" s="5">
        <f>AVERAGE(B359:M359)</f>
        <v>29.7025</v>
      </c>
    </row>
  </sheetData>
  <printOptions horizontalCentered="1" verticalCentered="1"/>
  <pageMargins left="0.75" right="0.75" top="1" bottom="1" header="0.5" footer="0.5"/>
  <pageSetup fitToHeight="4" horizontalDpi="600" verticalDpi="600" orientation="landscape" scale="37" r:id="rId1"/>
  <rowBreaks count="4" manualBreakCount="4">
    <brk id="71" max="13" man="1"/>
    <brk id="90" max="13" man="1"/>
    <brk id="179" max="13" man="1"/>
    <brk id="27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Maren Rubino</dc:creator>
  <cp:keywords/>
  <dc:description/>
  <cp:lastModifiedBy>PC User</cp:lastModifiedBy>
  <cp:lastPrinted>2003-02-19T20:45:48Z</cp:lastPrinted>
  <dcterms:created xsi:type="dcterms:W3CDTF">1997-08-11T22:24:12Z</dcterms:created>
  <dcterms:modified xsi:type="dcterms:W3CDTF">2003-08-18T21:01:04Z</dcterms:modified>
  <cp:category/>
  <cp:version/>
  <cp:contentType/>
  <cp:contentStatus/>
</cp:coreProperties>
</file>