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X96-97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'TAX96-97'!$A$1:$N$65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<sst xmlns="http://schemas.openxmlformats.org/spreadsheetml/2006/main" count="268" uniqueCount="39">
  <si>
    <t>AGP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</si>
  <si>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</si>
  <si>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</si>
  <si>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</si>
  <si>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</si>
  <si>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</si>
  <si>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</si>
  <si>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</si>
  <si>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</si>
  <si>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</si>
  <si>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</si>
  <si>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</si>
  <si>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</si>
  <si>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</si>
  <si>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</si>
  <si>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</si>
  <si>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</si>
  <si>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</si>
  <si>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</si>
  <si>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</si>
  <si>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</si>
  <si>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</si>
  <si>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</si>
  <si>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</si>
  <si>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Poker Tables</t>
  </si>
  <si>
    <t>Total Devices</t>
  </si>
  <si>
    <t>Total AGP</t>
  </si>
  <si>
    <t>Gaming Taxes</t>
  </si>
  <si>
    <t># of Accounts</t>
  </si>
  <si>
    <t>Avg Days Open</t>
  </si>
  <si>
    <t>Cripple Creek</t>
  </si>
  <si>
    <t>Black Hawk</t>
  </si>
  <si>
    <t>Central City</t>
  </si>
  <si>
    <t>TOTAL</t>
  </si>
  <si>
    <t>1996-1997</t>
  </si>
  <si>
    <t>JULY</t>
  </si>
  <si>
    <t>AUGUST</t>
  </si>
  <si>
    <t>SEPTEMBER</t>
  </si>
  <si>
    <t>TOTAM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</si>
</sst>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1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sz val="12"/>
      <name val="Helvetic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 applyProtection="1">
      <alignment horizontal="left"/>
      <protection/>
    </xf>
    <xf numFmtId="37" fontId="5" fillId="0" borderId="1" xfId="0" applyNumberFormat="1" applyFont="1" applyFill="1" applyBorder="1" applyAlignment="1" applyProtection="1">
      <alignment horizontal="right"/>
      <protection/>
    </xf>
    <xf numFmtId="39" fontId="5" fillId="0" borderId="0" xfId="0" applyNumberFormat="1" applyFont="1" applyFill="1" applyAlignment="1" applyProtection="1">
      <alignment horizontal="right"/>
      <protection/>
    </xf>
    <xf numFmtId="10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0" fontId="4" fillId="0" borderId="0" xfId="26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/>
      <protection/>
    </xf>
    <xf numFmtId="10" fontId="5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37" fontId="9" fillId="0" borderId="1" xfId="0" applyNumberFormat="1" applyFont="1" applyFill="1" applyBorder="1" applyAlignment="1" applyProtection="1">
      <alignment horizontal="right"/>
      <protection/>
    </xf>
    <xf numFmtId="39" fontId="9" fillId="0" borderId="0" xfId="0" applyNumberFormat="1" applyFont="1" applyFill="1" applyAlignment="1" applyProtection="1">
      <alignment horizontal="right"/>
      <protection/>
    </xf>
    <xf numFmtId="39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89"/>
  <sheetViews>
    <sheetView tabSelected="1" workbookViewId="0" topLeftCell="A1">
      <selection activeCell="A1" sqref="A1:N65"/>
    </sheetView>
  </sheetViews>
  <sheetFormatPr defaultColWidth="9.796875" defaultRowHeight="15"/>
  <cols>
    <col min="1" max="1" width="12.3984375" style="0" customWidth="1"/>
    <col min="2" max="13" width="11.09765625" style="0" customWidth="1"/>
    <col min="14" max="14" width="12.296875" style="0" customWidth="1"/>
    <col min="205" max="205" width="1.796875" style="0" customWidth="1"/>
  </cols>
  <sheetData>
    <row r="1" spans="1:13" ht="20.25">
      <c r="A1" s="1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5.75" thickBot="1">
      <c r="A2" s="15" t="s">
        <v>10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6" t="s">
        <v>35</v>
      </c>
      <c r="L2" s="6" t="s">
        <v>36</v>
      </c>
      <c r="M2" s="45" t="s">
        <v>37</v>
      </c>
      <c r="N2" s="7" t="s">
        <v>33</v>
      </c>
    </row>
    <row r="3" spans="1:14" ht="15.75" thickTop="1">
      <c r="A3" s="8" t="s">
        <v>11</v>
      </c>
      <c r="B3" s="17">
        <f aca="true" t="shared" si="0" ref="B3:J5">SUM(B9+B15+B21+B27+B33+B39)</f>
        <v>13242</v>
      </c>
      <c r="C3" s="17">
        <f t="shared" si="0"/>
        <v>13312</v>
      </c>
      <c r="D3" s="17">
        <f t="shared" si="0"/>
        <v>13176</v>
      </c>
      <c r="E3" s="17">
        <f t="shared" si="0"/>
        <v>13094</v>
      </c>
      <c r="F3" s="17">
        <f t="shared" si="0"/>
        <v>13143</v>
      </c>
      <c r="G3" s="17">
        <f t="shared" si="0"/>
        <v>13129</v>
      </c>
      <c r="H3" s="17">
        <f t="shared" si="0"/>
        <v>13138</v>
      </c>
      <c r="I3" s="17">
        <f t="shared" si="0"/>
        <v>13255</v>
      </c>
      <c r="J3" s="17">
        <f t="shared" si="0"/>
        <v>13366</v>
      </c>
      <c r="K3" s="17">
        <f aca="true" t="shared" si="1" ref="K3:N5">SUM(K9+K15+K21+K27+K33+K39)</f>
        <v>13458</v>
      </c>
      <c r="L3" s="17">
        <f aca="true" t="shared" si="2" ref="L3:M5">SUM(L9+L15+L21+L27+L33+L39)</f>
        <v>13205</v>
      </c>
      <c r="M3" s="31">
        <f t="shared" si="2"/>
        <v>13041</v>
      </c>
      <c r="N3" s="17">
        <f t="shared" si="1"/>
        <v>158559</v>
      </c>
    </row>
    <row r="4" spans="1:14" ht="15">
      <c r="A4" s="8" t="s">
        <v>12</v>
      </c>
      <c r="B4" s="18">
        <f t="shared" si="0"/>
        <v>530521003.31</v>
      </c>
      <c r="C4" s="18">
        <f t="shared" si="0"/>
        <v>527332932.54999995</v>
      </c>
      <c r="D4" s="18">
        <f t="shared" si="0"/>
        <v>501468268.87</v>
      </c>
      <c r="E4" s="18">
        <f t="shared" si="0"/>
        <v>505505930.26</v>
      </c>
      <c r="F4" s="18">
        <f t="shared" si="0"/>
        <v>510640622.95</v>
      </c>
      <c r="G4" s="18">
        <f t="shared" si="0"/>
        <v>610886464.3</v>
      </c>
      <c r="H4" s="18">
        <f t="shared" si="0"/>
        <v>527868187.8</v>
      </c>
      <c r="I4" s="18">
        <f t="shared" si="0"/>
        <v>605402868.5</v>
      </c>
      <c r="J4" s="18">
        <f t="shared" si="0"/>
        <v>596554103.4300001</v>
      </c>
      <c r="K4" s="18">
        <f t="shared" si="1"/>
        <v>632572524.22</v>
      </c>
      <c r="L4" s="18">
        <f t="shared" si="2"/>
        <v>664558235.95</v>
      </c>
      <c r="M4" s="32">
        <f t="shared" si="2"/>
        <v>604125361.7</v>
      </c>
      <c r="N4" s="18">
        <f t="shared" si="1"/>
        <v>6817436503.84</v>
      </c>
    </row>
    <row r="5" spans="1:14" ht="15">
      <c r="A5" s="8" t="s">
        <v>0</v>
      </c>
      <c r="B5" s="18">
        <f t="shared" si="0"/>
        <v>30939433.43</v>
      </c>
      <c r="C5" s="18">
        <f t="shared" si="0"/>
        <v>29820477.1</v>
      </c>
      <c r="D5" s="18">
        <f t="shared" si="0"/>
        <v>28863004.830000002</v>
      </c>
      <c r="E5" s="18">
        <f t="shared" si="0"/>
        <v>30287902.66</v>
      </c>
      <c r="F5" s="18">
        <f t="shared" si="0"/>
        <v>29958549.98</v>
      </c>
      <c r="G5" s="18">
        <f t="shared" si="0"/>
        <v>36424016.74999999</v>
      </c>
      <c r="H5" s="18">
        <f t="shared" si="0"/>
        <v>31056584.979999997</v>
      </c>
      <c r="I5" s="18">
        <f t="shared" si="0"/>
        <v>36580997.22</v>
      </c>
      <c r="J5" s="18">
        <f t="shared" si="0"/>
        <v>35238586.87</v>
      </c>
      <c r="K5" s="18">
        <f t="shared" si="1"/>
        <v>37891598.44</v>
      </c>
      <c r="L5" s="18">
        <f t="shared" si="2"/>
        <v>40214476.11</v>
      </c>
      <c r="M5" s="32">
        <f t="shared" si="2"/>
        <v>35333239.86</v>
      </c>
      <c r="N5" s="18">
        <f t="shared" si="1"/>
        <v>402608868.22999996</v>
      </c>
    </row>
    <row r="6" spans="1:14" ht="15">
      <c r="A6" s="8" t="s">
        <v>13</v>
      </c>
      <c r="B6" s="10">
        <f aca="true" t="shared" si="3" ref="B6:M6">SUM(B5/B3/B65)</f>
        <v>75.36975076857117</v>
      </c>
      <c r="C6" s="10">
        <f t="shared" si="3"/>
        <v>75.24756380447212</v>
      </c>
      <c r="D6" s="10">
        <f t="shared" si="3"/>
        <v>71.40072154717717</v>
      </c>
      <c r="E6" s="10">
        <f t="shared" si="3"/>
        <v>74.61655094428869</v>
      </c>
      <c r="F6" s="10">
        <f t="shared" si="3"/>
        <v>81.40821833458332</v>
      </c>
      <c r="G6" s="10">
        <f t="shared" si="3"/>
        <v>89.49411853591775</v>
      </c>
      <c r="H6" s="10">
        <f t="shared" si="3"/>
        <v>78.79582123103464</v>
      </c>
      <c r="I6" s="10">
        <f t="shared" si="3"/>
        <v>89.02543707182926</v>
      </c>
      <c r="J6" s="10">
        <f t="shared" si="3"/>
        <v>88.67927178312226</v>
      </c>
      <c r="K6" s="10">
        <f t="shared" si="3"/>
        <v>90.82401746892361</v>
      </c>
      <c r="L6" s="10">
        <f t="shared" si="3"/>
        <v>98.2386342172442</v>
      </c>
      <c r="M6" s="33">
        <f t="shared" si="3"/>
        <v>90.31321693121693</v>
      </c>
      <c r="N6" s="10">
        <f>SUM(N5/N3/N65)</f>
        <v>83.77346951578163</v>
      </c>
    </row>
    <row r="7" spans="1:14" ht="15">
      <c r="A7" s="8" t="s">
        <v>14</v>
      </c>
      <c r="B7" s="19">
        <f aca="true" t="shared" si="4" ref="B7:J7">SUM(B5/B4)</f>
        <v>0.05831896048783034</v>
      </c>
      <c r="C7" s="19">
        <f t="shared" si="4"/>
        <v>0.056549620285989866</v>
      </c>
      <c r="D7" s="19">
        <f t="shared" si="4"/>
        <v>0.05755699138260413</v>
      </c>
      <c r="E7" s="19">
        <f t="shared" si="4"/>
        <v>0.05991601848156724</v>
      </c>
      <c r="F7" s="19">
        <f t="shared" si="4"/>
        <v>0.05866855990995732</v>
      </c>
      <c r="G7" s="19">
        <f t="shared" si="4"/>
        <v>0.0596248548275454</v>
      </c>
      <c r="H7" s="19">
        <f t="shared" si="4"/>
        <v>0.058833977302998205</v>
      </c>
      <c r="I7" s="19">
        <f t="shared" si="4"/>
        <v>0.06042422182543722</v>
      </c>
      <c r="J7" s="19">
        <f t="shared" si="4"/>
        <v>0.05907022794309705</v>
      </c>
      <c r="K7" s="19">
        <f>SUM(K5/K4)</f>
        <v>0.0599007971247607</v>
      </c>
      <c r="L7" s="19">
        <f>SUM(L5/L4)</f>
        <v>0.06051309566950525</v>
      </c>
      <c r="M7" s="34">
        <f>SUM(M5/M4)</f>
        <v>0.05848660245047944</v>
      </c>
      <c r="N7" s="19">
        <f>SUM(N5/N4)</f>
        <v>0.05905575622203828</v>
      </c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25"/>
      <c r="L8" s="25"/>
      <c r="M8" s="35"/>
      <c r="N8" s="5"/>
    </row>
    <row r="9" spans="1:14" ht="15">
      <c r="A9" s="16" t="s">
        <v>15</v>
      </c>
      <c r="B9" s="9">
        <v>2856</v>
      </c>
      <c r="C9" s="9">
        <v>2919</v>
      </c>
      <c r="D9" s="9">
        <v>2907</v>
      </c>
      <c r="E9" s="9">
        <v>2910</v>
      </c>
      <c r="F9" s="9">
        <v>2923</v>
      </c>
      <c r="G9" s="9">
        <v>2916</v>
      </c>
      <c r="H9" s="9">
        <v>2924</v>
      </c>
      <c r="I9" s="9">
        <v>3011</v>
      </c>
      <c r="J9" s="9">
        <v>3024</v>
      </c>
      <c r="K9" s="26">
        <v>3090</v>
      </c>
      <c r="L9" s="26">
        <f>SUM(L75+L141+L207)</f>
        <v>3085</v>
      </c>
      <c r="M9" s="36">
        <v>3050</v>
      </c>
      <c r="N9" s="9">
        <f>SUM(B9:M9)</f>
        <v>35615</v>
      </c>
    </row>
    <row r="10" spans="1:14" ht="15">
      <c r="A10" s="8" t="s">
        <v>12</v>
      </c>
      <c r="B10" s="10">
        <v>44382546.65</v>
      </c>
      <c r="C10" s="10">
        <v>49137177.85</v>
      </c>
      <c r="D10" s="10">
        <v>43377370.1</v>
      </c>
      <c r="E10" s="10">
        <v>45097341.7</v>
      </c>
      <c r="F10" s="10">
        <v>46700301.95</v>
      </c>
      <c r="G10" s="10">
        <v>57871077.95</v>
      </c>
      <c r="H10" s="10">
        <v>50436185.8</v>
      </c>
      <c r="I10" s="10">
        <v>58313571.8</v>
      </c>
      <c r="J10" s="10">
        <v>62708759.650000006</v>
      </c>
      <c r="K10" s="27">
        <v>68865475.52</v>
      </c>
      <c r="L10" s="27">
        <f>SUM(L76+L142+L208)</f>
        <v>73991816.05</v>
      </c>
      <c r="M10" s="37">
        <v>74054880.05</v>
      </c>
      <c r="N10" s="10">
        <f>SUM(B10:M10)</f>
        <v>674936505.0699999</v>
      </c>
    </row>
    <row r="11" spans="1:14" ht="15">
      <c r="A11" s="8" t="s">
        <v>0</v>
      </c>
      <c r="B11" s="10">
        <v>3680516.43</v>
      </c>
      <c r="C11" s="10">
        <v>3455148.68</v>
      </c>
      <c r="D11" s="10">
        <v>3419847.59</v>
      </c>
      <c r="E11" s="10">
        <v>3673142.01</v>
      </c>
      <c r="F11" s="10">
        <v>3684704.12</v>
      </c>
      <c r="G11" s="10">
        <v>4406409.78</v>
      </c>
      <c r="H11" s="10">
        <v>3909454.53</v>
      </c>
      <c r="I11" s="10">
        <v>4694539.31</v>
      </c>
      <c r="J11" s="10">
        <v>4723567.85</v>
      </c>
      <c r="K11" s="27">
        <v>5416445.19</v>
      </c>
      <c r="L11" s="27">
        <f>SUM(L77+L143+L209)</f>
        <v>5581816.7700000005</v>
      </c>
      <c r="M11" s="37">
        <v>5258333.94</v>
      </c>
      <c r="N11" s="10">
        <f>SUM(B11:M11)</f>
        <v>51903926.199999996</v>
      </c>
    </row>
    <row r="12" spans="1:14" ht="15">
      <c r="A12" s="8" t="s">
        <v>13</v>
      </c>
      <c r="B12" s="10">
        <f>SUM(B11/B9/B65)</f>
        <v>41.57084609650312</v>
      </c>
      <c r="C12" s="10">
        <f aca="true" t="shared" si="5" ref="C12:J12">SUM(C11/C9/C65)</f>
        <v>39.76068069197409</v>
      </c>
      <c r="D12" s="10">
        <f t="shared" si="5"/>
        <v>38.344790078706744</v>
      </c>
      <c r="E12" s="10">
        <f t="shared" si="5"/>
        <v>40.717681077485864</v>
      </c>
      <c r="F12" s="10">
        <f t="shared" si="5"/>
        <v>45.02106593030644</v>
      </c>
      <c r="G12" s="10">
        <f t="shared" si="5"/>
        <v>48.745627903889556</v>
      </c>
      <c r="H12" s="10">
        <f t="shared" si="5"/>
        <v>44.567425102599174</v>
      </c>
      <c r="I12" s="10">
        <f t="shared" si="5"/>
        <v>50.294504130017884</v>
      </c>
      <c r="J12" s="10">
        <f t="shared" si="5"/>
        <v>52.540410542323585</v>
      </c>
      <c r="K12" s="27">
        <v>56.5449962417789</v>
      </c>
      <c r="L12" s="27">
        <f>SUM(L11/L9/L65)</f>
        <v>58.36583646154651</v>
      </c>
      <c r="M12" s="37">
        <v>57.46813049180327</v>
      </c>
      <c r="N12" s="10">
        <f>SUM(N11/N9/N65)</f>
        <v>48.08186731399665</v>
      </c>
    </row>
    <row r="13" spans="1:14" ht="15">
      <c r="A13" s="8" t="s">
        <v>14</v>
      </c>
      <c r="B13" s="19">
        <f aca="true" t="shared" si="6" ref="B13:J13">SUM(B11/B10)</f>
        <v>0.08292711229539146</v>
      </c>
      <c r="C13" s="19">
        <f t="shared" si="6"/>
        <v>0.0703163842772464</v>
      </c>
      <c r="D13" s="19">
        <f t="shared" si="6"/>
        <v>0.07883944052200619</v>
      </c>
      <c r="E13" s="19">
        <f t="shared" si="6"/>
        <v>0.0814491912723982</v>
      </c>
      <c r="F13" s="19">
        <f t="shared" si="6"/>
        <v>0.07890107699828267</v>
      </c>
      <c r="G13" s="19">
        <f t="shared" si="6"/>
        <v>0.07614183001407182</v>
      </c>
      <c r="H13" s="19">
        <f t="shared" si="6"/>
        <v>0.07751289015990578</v>
      </c>
      <c r="I13" s="19">
        <f t="shared" si="6"/>
        <v>0.08050508938298305</v>
      </c>
      <c r="J13" s="19">
        <f t="shared" si="6"/>
        <v>0.07532548684368691</v>
      </c>
      <c r="K13" s="28">
        <v>0.07865254903274355</v>
      </c>
      <c r="L13" s="28">
        <f>L11/L10</f>
        <v>0.07543829936851511</v>
      </c>
      <c r="M13" s="38">
        <v>0.07100590719274279</v>
      </c>
      <c r="N13" s="19">
        <f>SUM(N11/N10)</f>
        <v>0.0769019393826044</v>
      </c>
    </row>
    <row r="14" spans="1:14" ht="15" customHeight="1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27"/>
      <c r="L14" s="27"/>
      <c r="M14" s="37"/>
      <c r="N14" s="5"/>
    </row>
    <row r="15" spans="1:14" ht="15">
      <c r="A15" s="16" t="s">
        <v>16</v>
      </c>
      <c r="B15" s="9">
        <v>3</v>
      </c>
      <c r="C15" s="9">
        <v>3</v>
      </c>
      <c r="D15" s="9">
        <v>3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  <c r="J15" s="9">
        <v>3</v>
      </c>
      <c r="K15" s="26">
        <v>3</v>
      </c>
      <c r="L15" s="26">
        <f>SUM(L81+L147+L213)</f>
        <v>3</v>
      </c>
      <c r="M15" s="36">
        <v>3</v>
      </c>
      <c r="N15" s="9">
        <f>SUM(B15:M15)</f>
        <v>36</v>
      </c>
    </row>
    <row r="16" spans="1:14" ht="15">
      <c r="A16" s="8" t="s">
        <v>12</v>
      </c>
      <c r="B16" s="10">
        <v>21548.2</v>
      </c>
      <c r="C16" s="10">
        <v>27568</v>
      </c>
      <c r="D16" s="10">
        <v>35509.2</v>
      </c>
      <c r="E16" s="10">
        <v>31830.3</v>
      </c>
      <c r="F16" s="10">
        <v>32273</v>
      </c>
      <c r="G16" s="10">
        <v>37442.1</v>
      </c>
      <c r="H16" s="10">
        <v>33823</v>
      </c>
      <c r="I16" s="10">
        <v>28943.2</v>
      </c>
      <c r="J16" s="10">
        <v>38405.2</v>
      </c>
      <c r="K16" s="27">
        <v>37036.4</v>
      </c>
      <c r="L16" s="27">
        <f>SUM(L82+L148+L214)</f>
        <v>33193.6</v>
      </c>
      <c r="M16" s="37">
        <v>31331</v>
      </c>
      <c r="N16" s="10">
        <f>SUM(B16:M16)</f>
        <v>388903.2</v>
      </c>
    </row>
    <row r="17" spans="1:14" ht="15">
      <c r="A17" s="8" t="s">
        <v>0</v>
      </c>
      <c r="B17" s="10">
        <v>4217.6</v>
      </c>
      <c r="C17" s="10">
        <v>3182.3</v>
      </c>
      <c r="D17" s="10">
        <v>3617.3</v>
      </c>
      <c r="E17" s="10">
        <v>3803.7</v>
      </c>
      <c r="F17" s="10">
        <v>3406</v>
      </c>
      <c r="G17" s="10">
        <v>4249.1</v>
      </c>
      <c r="H17" s="10">
        <v>2487.5</v>
      </c>
      <c r="I17" s="10">
        <v>3551</v>
      </c>
      <c r="J17" s="10">
        <v>4021.1</v>
      </c>
      <c r="K17" s="27">
        <v>3691</v>
      </c>
      <c r="L17" s="27">
        <f>SUM(L83+L149+L215)</f>
        <v>3381.2</v>
      </c>
      <c r="M17" s="37">
        <v>3778.6</v>
      </c>
      <c r="N17" s="10">
        <f>SUM(B17:M17)</f>
        <v>43386.399999999994</v>
      </c>
    </row>
    <row r="18" spans="1:14" ht="15">
      <c r="A18" s="8" t="s">
        <v>13</v>
      </c>
      <c r="B18" s="10">
        <f>SUM(B17/B15/B65)</f>
        <v>45.3505376344086</v>
      </c>
      <c r="C18" s="10">
        <f aca="true" t="shared" si="7" ref="C18:J18">SUM(C17/C15/C65)</f>
        <v>35.63206807748293</v>
      </c>
      <c r="D18" s="10">
        <f t="shared" si="7"/>
        <v>39.30139069969579</v>
      </c>
      <c r="E18" s="10">
        <f t="shared" si="7"/>
        <v>40.9</v>
      </c>
      <c r="F18" s="10">
        <f t="shared" si="7"/>
        <v>40.547619047619044</v>
      </c>
      <c r="G18" s="10">
        <f t="shared" si="7"/>
        <v>45.68924731182796</v>
      </c>
      <c r="H18" s="10">
        <f t="shared" si="7"/>
        <v>27.63888888888889</v>
      </c>
      <c r="I18" s="10">
        <f t="shared" si="7"/>
        <v>38.182795698924735</v>
      </c>
      <c r="J18" s="10">
        <f t="shared" si="7"/>
        <v>45.084650745599276</v>
      </c>
      <c r="K18" s="27">
        <v>39.68817204301075</v>
      </c>
      <c r="L18" s="27">
        <f>SUM(L17/L15/L65)</f>
        <v>36.35698924731182</v>
      </c>
      <c r="M18" s="37">
        <v>41.98444444444444</v>
      </c>
      <c r="N18" s="10">
        <f>SUM(N17/N15/N65)</f>
        <v>39.761721470728396</v>
      </c>
    </row>
    <row r="19" spans="1:14" ht="15">
      <c r="A19" s="8" t="s">
        <v>14</v>
      </c>
      <c r="B19" s="19">
        <f aca="true" t="shared" si="8" ref="B19:J19">SUM(B17/B16)</f>
        <v>0.19572864554812003</v>
      </c>
      <c r="C19" s="19">
        <f t="shared" si="8"/>
        <v>0.11543456181079513</v>
      </c>
      <c r="D19" s="19">
        <f t="shared" si="8"/>
        <v>0.10186937469726157</v>
      </c>
      <c r="E19" s="19">
        <f t="shared" si="8"/>
        <v>0.11949934496376094</v>
      </c>
      <c r="F19" s="19">
        <f t="shared" si="8"/>
        <v>0.10553713630589037</v>
      </c>
      <c r="G19" s="19">
        <f t="shared" si="8"/>
        <v>0.11348455348391251</v>
      </c>
      <c r="H19" s="19">
        <f t="shared" si="8"/>
        <v>0.07354462939419922</v>
      </c>
      <c r="I19" s="19">
        <f t="shared" si="8"/>
        <v>0.1226885762458885</v>
      </c>
      <c r="J19" s="19">
        <f t="shared" si="8"/>
        <v>0.10470196744190892</v>
      </c>
      <c r="K19" s="28">
        <v>0.09965871412988303</v>
      </c>
      <c r="L19" s="28">
        <f>L17/L16</f>
        <v>0.10186300973681674</v>
      </c>
      <c r="M19" s="38">
        <v>0.12060259806581342</v>
      </c>
      <c r="N19" s="19">
        <f>SUM(N17/N16)</f>
        <v>0.1115609231294574</v>
      </c>
    </row>
    <row r="20" spans="1:14" ht="15">
      <c r="A20" s="5"/>
      <c r="B20" s="10"/>
      <c r="C20" s="10"/>
      <c r="D20" s="10"/>
      <c r="E20" s="10"/>
      <c r="F20" s="10"/>
      <c r="G20" s="10"/>
      <c r="H20" s="10"/>
      <c r="I20" s="10"/>
      <c r="J20" s="10"/>
      <c r="K20" s="27"/>
      <c r="L20" s="27"/>
      <c r="M20" s="37"/>
      <c r="N20" s="5"/>
    </row>
    <row r="21" spans="1:14" ht="15">
      <c r="A21" s="16" t="s">
        <v>17</v>
      </c>
      <c r="B21" s="9">
        <v>6867</v>
      </c>
      <c r="C21" s="9">
        <v>6881</v>
      </c>
      <c r="D21" s="9">
        <v>6798</v>
      </c>
      <c r="E21" s="9">
        <v>6749</v>
      </c>
      <c r="F21" s="9">
        <v>6742</v>
      </c>
      <c r="G21" s="9">
        <v>6741</v>
      </c>
      <c r="H21" s="9">
        <v>6721</v>
      </c>
      <c r="I21" s="9">
        <v>6716</v>
      </c>
      <c r="J21" s="9">
        <v>6739</v>
      </c>
      <c r="K21" s="26">
        <v>6763</v>
      </c>
      <c r="L21" s="26">
        <f>SUM(L87+L153+L219)</f>
        <v>6584</v>
      </c>
      <c r="M21" s="36">
        <v>6494</v>
      </c>
      <c r="N21" s="9">
        <f>SUM(B21:M21)</f>
        <v>80795</v>
      </c>
    </row>
    <row r="22" spans="1:14" ht="15">
      <c r="A22" s="8" t="s">
        <v>12</v>
      </c>
      <c r="B22" s="10">
        <v>228182117.85</v>
      </c>
      <c r="C22" s="10">
        <v>213446054.2</v>
      </c>
      <c r="D22" s="10">
        <v>209073684.07</v>
      </c>
      <c r="E22" s="10">
        <v>211384806.26</v>
      </c>
      <c r="F22" s="10">
        <v>220079590.5</v>
      </c>
      <c r="G22" s="10">
        <v>257051079.25</v>
      </c>
      <c r="H22" s="10">
        <v>218221726</v>
      </c>
      <c r="I22" s="10">
        <v>252512574.5</v>
      </c>
      <c r="J22" s="10">
        <v>252082264</v>
      </c>
      <c r="K22" s="27">
        <v>266633450.3</v>
      </c>
      <c r="L22" s="27">
        <f>SUM(L88+L154+L220)</f>
        <v>273488673.95</v>
      </c>
      <c r="M22" s="37">
        <v>247237572.65</v>
      </c>
      <c r="N22" s="10">
        <f>SUM(B22:M22)</f>
        <v>2849393593.5299997</v>
      </c>
    </row>
    <row r="23" spans="1:14" ht="15">
      <c r="A23" s="8" t="s">
        <v>0</v>
      </c>
      <c r="B23" s="10">
        <v>13992753.67</v>
      </c>
      <c r="C23" s="10">
        <v>13091949.370000001</v>
      </c>
      <c r="D23" s="10">
        <v>12875123.83</v>
      </c>
      <c r="E23" s="10">
        <v>13133203.83</v>
      </c>
      <c r="F23" s="10">
        <v>13490370.79</v>
      </c>
      <c r="G23" s="10">
        <v>16167287.9</v>
      </c>
      <c r="H23" s="10">
        <v>13718631.950000001</v>
      </c>
      <c r="I23" s="10">
        <v>16224025.170000002</v>
      </c>
      <c r="J23" s="10">
        <v>15764838.53</v>
      </c>
      <c r="K23" s="27">
        <v>16904694.28</v>
      </c>
      <c r="L23" s="27">
        <f>SUM(L89+L155+L221)</f>
        <v>17478235.88</v>
      </c>
      <c r="M23" s="37">
        <v>15404361.58</v>
      </c>
      <c r="N23" s="10">
        <f>SUM(B23:M23)</f>
        <v>178245476.78</v>
      </c>
    </row>
    <row r="24" spans="1:14" ht="15">
      <c r="A24" s="8" t="s">
        <v>13</v>
      </c>
      <c r="B24" s="10">
        <f>SUM(B23/B21/B65)</f>
        <v>65.73163690769788</v>
      </c>
      <c r="C24" s="10">
        <f aca="true" t="shared" si="9" ref="C24:J24">SUM(C23/C21/C65)</f>
        <v>63.91075155126474</v>
      </c>
      <c r="D24" s="10">
        <f t="shared" si="9"/>
        <v>61.73264698797445</v>
      </c>
      <c r="E24" s="10">
        <f t="shared" si="9"/>
        <v>62.77251984762378</v>
      </c>
      <c r="F24" s="10">
        <f t="shared" si="9"/>
        <v>71.462319309658</v>
      </c>
      <c r="G24" s="10">
        <f t="shared" si="9"/>
        <v>77.36617951773214</v>
      </c>
      <c r="H24" s="10">
        <f t="shared" si="9"/>
        <v>68.0386447949214</v>
      </c>
      <c r="I24" s="10">
        <f t="shared" si="9"/>
        <v>77.92669009010741</v>
      </c>
      <c r="J24" s="10">
        <f t="shared" si="9"/>
        <v>78.68630670045346</v>
      </c>
      <c r="K24" s="27">
        <v>80.63177860560069</v>
      </c>
      <c r="L24" s="27">
        <f>SUM(L23/L21/L65)</f>
        <v>85.63397032885194</v>
      </c>
      <c r="M24" s="37">
        <v>79.06971347910893</v>
      </c>
      <c r="N24" s="10">
        <f>SUM(N23/N21/N65)</f>
        <v>72.78604074092232</v>
      </c>
    </row>
    <row r="25" spans="1:14" ht="15">
      <c r="A25" s="8" t="s">
        <v>14</v>
      </c>
      <c r="B25" s="19">
        <f aca="true" t="shared" si="10" ref="B25:J25">SUM(B23/B22)</f>
        <v>0.061322744314251706</v>
      </c>
      <c r="C25" s="19">
        <f t="shared" si="10"/>
        <v>0.061336103958767874</v>
      </c>
      <c r="D25" s="19">
        <f t="shared" si="10"/>
        <v>0.061581752324645876</v>
      </c>
      <c r="E25" s="19">
        <f t="shared" si="10"/>
        <v>0.06212936521959088</v>
      </c>
      <c r="F25" s="19">
        <f t="shared" si="10"/>
        <v>0.06129769125501894</v>
      </c>
      <c r="G25" s="19">
        <f t="shared" si="10"/>
        <v>0.06289523446924022</v>
      </c>
      <c r="H25" s="19">
        <f t="shared" si="10"/>
        <v>0.06286556431141051</v>
      </c>
      <c r="I25" s="19">
        <f t="shared" si="10"/>
        <v>0.06425036536150798</v>
      </c>
      <c r="J25" s="19">
        <f t="shared" si="10"/>
        <v>0.06253846772020423</v>
      </c>
      <c r="K25" s="28">
        <v>0.06340050080355578</v>
      </c>
      <c r="L25" s="28">
        <f>L23/L22</f>
        <v>0.06390844501003147</v>
      </c>
      <c r="M25" s="38">
        <v>0.06230590850285959</v>
      </c>
      <c r="N25" s="19">
        <f>SUM(N23/N22)</f>
        <v>0.06255558276846507</v>
      </c>
    </row>
    <row r="26" spans="1:14" ht="15">
      <c r="A26" s="5"/>
      <c r="B26" s="10"/>
      <c r="C26" s="10"/>
      <c r="D26" s="10"/>
      <c r="E26" s="10"/>
      <c r="F26" s="10"/>
      <c r="G26" s="10"/>
      <c r="H26" s="10"/>
      <c r="I26" s="10"/>
      <c r="J26" s="10"/>
      <c r="K26" s="27"/>
      <c r="L26" s="27"/>
      <c r="M26" s="37"/>
      <c r="N26" s="5"/>
    </row>
    <row r="27" spans="1:14" ht="15">
      <c r="A27" s="16" t="s">
        <v>18</v>
      </c>
      <c r="B27" s="9">
        <v>102</v>
      </c>
      <c r="C27" s="9">
        <v>108</v>
      </c>
      <c r="D27" s="9">
        <v>107</v>
      </c>
      <c r="E27" s="9">
        <v>105</v>
      </c>
      <c r="F27" s="9">
        <v>106</v>
      </c>
      <c r="G27" s="9">
        <v>107</v>
      </c>
      <c r="H27" s="9">
        <v>113</v>
      </c>
      <c r="I27" s="9">
        <v>115</v>
      </c>
      <c r="J27" s="9">
        <v>118</v>
      </c>
      <c r="K27" s="26">
        <v>108</v>
      </c>
      <c r="L27" s="26">
        <f>SUM(L93+L159+L225)</f>
        <v>109</v>
      </c>
      <c r="M27" s="36">
        <v>116</v>
      </c>
      <c r="N27" s="9">
        <f>SUM(B27:M27)</f>
        <v>1314</v>
      </c>
    </row>
    <row r="28" spans="1:14" ht="15">
      <c r="A28" s="8" t="s">
        <v>12</v>
      </c>
      <c r="B28" s="10">
        <v>2349721</v>
      </c>
      <c r="C28" s="10">
        <v>2357024.5</v>
      </c>
      <c r="D28" s="10">
        <v>2315531.5</v>
      </c>
      <c r="E28" s="10">
        <v>2395055</v>
      </c>
      <c r="F28" s="10">
        <v>2606084.5</v>
      </c>
      <c r="G28" s="10">
        <v>3414581</v>
      </c>
      <c r="H28" s="10">
        <v>2925683</v>
      </c>
      <c r="I28" s="10">
        <v>3886272</v>
      </c>
      <c r="J28" s="10">
        <v>4337160.08</v>
      </c>
      <c r="K28" s="27">
        <v>4022195</v>
      </c>
      <c r="L28" s="27">
        <f>SUM(L94+L160+L226)</f>
        <v>4309188.35</v>
      </c>
      <c r="M28" s="37">
        <v>3985007.5</v>
      </c>
      <c r="N28" s="10">
        <f>SUM(B28:M28)</f>
        <v>38903503.43</v>
      </c>
    </row>
    <row r="29" spans="1:14" ht="15">
      <c r="A29" s="8" t="s">
        <v>0</v>
      </c>
      <c r="B29" s="10">
        <v>198629.05</v>
      </c>
      <c r="C29" s="10">
        <v>189165.74</v>
      </c>
      <c r="D29" s="10">
        <v>168224.9</v>
      </c>
      <c r="E29" s="10">
        <v>170949.17</v>
      </c>
      <c r="F29" s="10">
        <v>188029.21</v>
      </c>
      <c r="G29" s="10">
        <v>241166.54</v>
      </c>
      <c r="H29" s="10">
        <v>197699.15</v>
      </c>
      <c r="I29" s="10">
        <v>274267.92</v>
      </c>
      <c r="J29" s="10">
        <v>303963.01</v>
      </c>
      <c r="K29" s="27">
        <v>280753.68</v>
      </c>
      <c r="L29" s="27">
        <f>SUM(L95+L161+L227)</f>
        <v>311510.56</v>
      </c>
      <c r="M29" s="37">
        <v>285233.21</v>
      </c>
      <c r="N29" s="10">
        <f>SUM(B29:M29)</f>
        <v>2809592.1399999997</v>
      </c>
    </row>
    <row r="30" spans="1:14" ht="15">
      <c r="A30" s="8" t="s">
        <v>13</v>
      </c>
      <c r="B30" s="10">
        <f>SUM(B29/B27/B65)</f>
        <v>62.81753636938646</v>
      </c>
      <c r="C30" s="10">
        <f aca="true" t="shared" si="11" ref="C30:J30">SUM(C29/C27/C65)</f>
        <v>58.835560283158536</v>
      </c>
      <c r="D30" s="10">
        <f t="shared" si="11"/>
        <v>51.244958510521634</v>
      </c>
      <c r="E30" s="10">
        <f t="shared" si="11"/>
        <v>52.51894623655914</v>
      </c>
      <c r="F30" s="10">
        <f t="shared" si="11"/>
        <v>63.352159703504036</v>
      </c>
      <c r="G30" s="10">
        <f t="shared" si="11"/>
        <v>72.706222490202</v>
      </c>
      <c r="H30" s="10">
        <f t="shared" si="11"/>
        <v>58.318333333333335</v>
      </c>
      <c r="I30" s="10">
        <f t="shared" si="11"/>
        <v>76.93349789621318</v>
      </c>
      <c r="J30" s="10">
        <f t="shared" si="11"/>
        <v>86.6450626257789</v>
      </c>
      <c r="K30" s="27">
        <v>83.85713261648745</v>
      </c>
      <c r="L30" s="27">
        <f>SUM(L29/L27/L65)</f>
        <v>92.1901627700503</v>
      </c>
      <c r="M30" s="37">
        <v>81.96356609195401</v>
      </c>
      <c r="N30" s="10">
        <f>SUM(N29/N27/N65)</f>
        <v>70.54430800550575</v>
      </c>
    </row>
    <row r="31" spans="1:14" ht="15">
      <c r="A31" s="8" t="s">
        <v>14</v>
      </c>
      <c r="B31" s="19">
        <f aca="true" t="shared" si="12" ref="B31:J31">SUM(B29/B28)</f>
        <v>0.08453303604981187</v>
      </c>
      <c r="C31" s="19">
        <f t="shared" si="12"/>
        <v>0.08025616195334413</v>
      </c>
      <c r="D31" s="19">
        <f t="shared" si="12"/>
        <v>0.07265066357335238</v>
      </c>
      <c r="E31" s="19">
        <f t="shared" si="12"/>
        <v>0.0713758848961715</v>
      </c>
      <c r="F31" s="19">
        <f t="shared" si="12"/>
        <v>0.07215008185651693</v>
      </c>
      <c r="G31" s="19">
        <f t="shared" si="12"/>
        <v>0.07062844313841142</v>
      </c>
      <c r="H31" s="19">
        <f t="shared" si="12"/>
        <v>0.06757367424973929</v>
      </c>
      <c r="I31" s="19">
        <f t="shared" si="12"/>
        <v>0.07057352650560743</v>
      </c>
      <c r="J31" s="19">
        <f t="shared" si="12"/>
        <v>0.07008341965556411</v>
      </c>
      <c r="K31" s="28">
        <v>0.06980111108486783</v>
      </c>
      <c r="L31" s="28">
        <f>L29/L28</f>
        <v>0.07228984548795599</v>
      </c>
      <c r="M31" s="38">
        <v>0.07157658047067665</v>
      </c>
      <c r="N31" s="19">
        <f>SUM(N29/N28)</f>
        <v>0.07221951475540926</v>
      </c>
    </row>
    <row r="32" spans="1:14" ht="15">
      <c r="A32" s="5"/>
      <c r="B32" s="5"/>
      <c r="C32" s="5"/>
      <c r="D32" s="5"/>
      <c r="E32" s="11"/>
      <c r="F32" s="11"/>
      <c r="G32" s="11"/>
      <c r="H32" s="11"/>
      <c r="I32" s="11"/>
      <c r="J32" s="11"/>
      <c r="K32" s="25"/>
      <c r="L32" s="25"/>
      <c r="M32" s="35"/>
      <c r="N32" s="5"/>
    </row>
    <row r="33" spans="1:14" ht="15">
      <c r="A33" s="16" t="s">
        <v>19</v>
      </c>
      <c r="B33" s="9">
        <v>3156</v>
      </c>
      <c r="C33" s="9">
        <v>3138</v>
      </c>
      <c r="D33" s="9">
        <v>3094</v>
      </c>
      <c r="E33" s="9">
        <v>3066</v>
      </c>
      <c r="F33" s="9">
        <v>3111</v>
      </c>
      <c r="G33" s="9">
        <v>3103</v>
      </c>
      <c r="H33" s="9">
        <v>3120</v>
      </c>
      <c r="I33" s="9">
        <v>3149</v>
      </c>
      <c r="J33" s="9">
        <v>3221</v>
      </c>
      <c r="K33" s="26">
        <v>3223</v>
      </c>
      <c r="L33" s="26">
        <f>SUM(L99+L165+L231)</f>
        <v>3162</v>
      </c>
      <c r="M33" s="36">
        <v>3115</v>
      </c>
      <c r="N33" s="9">
        <f>SUM(B33:M33)</f>
        <v>37658</v>
      </c>
    </row>
    <row r="34" spans="1:14" ht="15">
      <c r="A34" s="8" t="s">
        <v>12</v>
      </c>
      <c r="B34" s="10">
        <v>227510044.61</v>
      </c>
      <c r="C34" s="10">
        <v>232899003</v>
      </c>
      <c r="D34" s="10">
        <v>221298139</v>
      </c>
      <c r="E34" s="10">
        <v>219784957</v>
      </c>
      <c r="F34" s="10">
        <v>214805058</v>
      </c>
      <c r="G34" s="10">
        <v>256999389</v>
      </c>
      <c r="H34" s="10">
        <v>224653885</v>
      </c>
      <c r="I34" s="10">
        <v>257705797</v>
      </c>
      <c r="J34" s="10">
        <v>243633556</v>
      </c>
      <c r="K34" s="27">
        <v>259349262</v>
      </c>
      <c r="L34" s="27">
        <f>SUM(L100+L166+L232)</f>
        <v>277067410</v>
      </c>
      <c r="M34" s="37">
        <v>246091685</v>
      </c>
      <c r="N34" s="10">
        <f>SUM(B34:M34)</f>
        <v>2881798185.61</v>
      </c>
    </row>
    <row r="35" spans="1:14" ht="15">
      <c r="A35" s="8" t="s">
        <v>0</v>
      </c>
      <c r="B35" s="10">
        <v>11590784.29</v>
      </c>
      <c r="C35" s="10">
        <v>11686891.16</v>
      </c>
      <c r="D35" s="10">
        <v>11000073.8</v>
      </c>
      <c r="E35" s="10">
        <v>12115774.4</v>
      </c>
      <c r="F35" s="10">
        <v>11135539.93</v>
      </c>
      <c r="G35" s="10">
        <v>14014294.95</v>
      </c>
      <c r="H35" s="10">
        <v>11732767.649999999</v>
      </c>
      <c r="I35" s="10">
        <v>13649725.649999999</v>
      </c>
      <c r="J35" s="10">
        <v>12797582.35</v>
      </c>
      <c r="K35" s="27">
        <v>13929663.56</v>
      </c>
      <c r="L35" s="27">
        <f>SUM(L101+L167+L233)</f>
        <v>14947654.16</v>
      </c>
      <c r="M35" s="37">
        <v>12724124.48</v>
      </c>
      <c r="N35" s="10">
        <f>SUM(B35:M35)</f>
        <v>151324876.38</v>
      </c>
    </row>
    <row r="36" spans="1:14" ht="15">
      <c r="A36" s="8" t="s">
        <v>13</v>
      </c>
      <c r="B36" s="10">
        <f>SUM(B35/B33/B65)</f>
        <v>118.47156762336971</v>
      </c>
      <c r="C36" s="10">
        <f aca="true" t="shared" si="13" ref="C36:J36">SUM(C35/C33/C65)</f>
        <v>125.10285633665195</v>
      </c>
      <c r="D36" s="10">
        <f t="shared" si="13"/>
        <v>115.88305455569049</v>
      </c>
      <c r="E36" s="10">
        <f t="shared" si="13"/>
        <v>127.47274372409149</v>
      </c>
      <c r="F36" s="10">
        <f t="shared" si="13"/>
        <v>127.83601885016301</v>
      </c>
      <c r="G36" s="10">
        <f t="shared" si="13"/>
        <v>145.68934277962015</v>
      </c>
      <c r="H36" s="10">
        <f t="shared" si="13"/>
        <v>125.35008173076922</v>
      </c>
      <c r="I36" s="10">
        <f t="shared" si="13"/>
        <v>139.82652608611025</v>
      </c>
      <c r="J36" s="10">
        <f t="shared" si="13"/>
        <v>133.64179457192765</v>
      </c>
      <c r="K36" s="27">
        <v>139.41792919840262</v>
      </c>
      <c r="L36" s="27">
        <f>SUM(L35/L33/L65)</f>
        <v>152.49285017649098</v>
      </c>
      <c r="M36" s="37">
        <v>136.15970551096845</v>
      </c>
      <c r="N36" s="10">
        <f>SUM(N35/N33/N65)</f>
        <v>132.57668035571106</v>
      </c>
    </row>
    <row r="37" spans="1:14" ht="15">
      <c r="A37" s="8" t="s">
        <v>14</v>
      </c>
      <c r="B37" s="19">
        <f aca="true" t="shared" si="14" ref="B37:J37">SUM(B35/B34)</f>
        <v>0.05094625298794626</v>
      </c>
      <c r="C37" s="19">
        <f t="shared" si="14"/>
        <v>0.05018008239391218</v>
      </c>
      <c r="D37" s="19">
        <f t="shared" si="14"/>
        <v>0.04970703255665426</v>
      </c>
      <c r="E37" s="19">
        <f t="shared" si="14"/>
        <v>0.05512558532383997</v>
      </c>
      <c r="F37" s="19">
        <f t="shared" si="14"/>
        <v>0.051840212859419726</v>
      </c>
      <c r="G37" s="19">
        <f t="shared" si="14"/>
        <v>0.05453046018720301</v>
      </c>
      <c r="H37" s="19">
        <f t="shared" si="14"/>
        <v>0.05222597263341339</v>
      </c>
      <c r="I37" s="19">
        <f t="shared" si="14"/>
        <v>0.05296631200733136</v>
      </c>
      <c r="J37" s="19">
        <f t="shared" si="14"/>
        <v>0.05252799556888625</v>
      </c>
      <c r="K37" s="28">
        <v>0.053710056672534506</v>
      </c>
      <c r="L37" s="28">
        <f>L35/L34</f>
        <v>0.05394952138181824</v>
      </c>
      <c r="M37" s="38">
        <v>0.05170481270019343</v>
      </c>
      <c r="N37" s="19">
        <f>SUM(N35/N34)</f>
        <v>0.05251057382700397</v>
      </c>
    </row>
    <row r="38" spans="1:14" ht="15">
      <c r="A38" s="5"/>
      <c r="B38" s="5"/>
      <c r="C38" s="5"/>
      <c r="D38" s="5"/>
      <c r="E38" s="11"/>
      <c r="F38" s="11"/>
      <c r="G38" s="11"/>
      <c r="H38" s="11"/>
      <c r="I38" s="11"/>
      <c r="J38" s="11"/>
      <c r="K38" s="25"/>
      <c r="L38" s="25"/>
      <c r="M38" s="35"/>
      <c r="N38" s="5"/>
    </row>
    <row r="39" spans="1:14" ht="15">
      <c r="A39" s="16" t="s">
        <v>20</v>
      </c>
      <c r="B39" s="9">
        <v>258</v>
      </c>
      <c r="C39" s="9">
        <v>263</v>
      </c>
      <c r="D39" s="9">
        <v>267</v>
      </c>
      <c r="E39" s="9">
        <v>261</v>
      </c>
      <c r="F39" s="9">
        <v>258</v>
      </c>
      <c r="G39" s="9">
        <v>259</v>
      </c>
      <c r="H39" s="9">
        <v>257</v>
      </c>
      <c r="I39" s="9">
        <v>261</v>
      </c>
      <c r="J39" s="9">
        <v>261</v>
      </c>
      <c r="K39" s="26">
        <v>271</v>
      </c>
      <c r="L39" s="26">
        <f>SUM(L105+L171+L237)</f>
        <v>262</v>
      </c>
      <c r="M39" s="36">
        <v>263</v>
      </c>
      <c r="N39" s="9">
        <f>SUM(B39:M39)</f>
        <v>3141</v>
      </c>
    </row>
    <row r="40" spans="1:14" ht="15">
      <c r="A40" s="8" t="s">
        <v>12</v>
      </c>
      <c r="B40" s="10">
        <v>28075025</v>
      </c>
      <c r="C40" s="10">
        <v>29466105</v>
      </c>
      <c r="D40" s="10">
        <v>25368035</v>
      </c>
      <c r="E40" s="10">
        <v>26811940</v>
      </c>
      <c r="F40" s="10">
        <v>26417315</v>
      </c>
      <c r="G40" s="10">
        <v>35512895</v>
      </c>
      <c r="H40" s="10">
        <v>31596885</v>
      </c>
      <c r="I40" s="10">
        <v>32955710</v>
      </c>
      <c r="J40" s="10">
        <v>33753958.5</v>
      </c>
      <c r="K40" s="27">
        <v>33665105</v>
      </c>
      <c r="L40" s="27">
        <f>SUM(L106+L172+L238)</f>
        <v>35667954</v>
      </c>
      <c r="M40" s="37">
        <v>32724885.5</v>
      </c>
      <c r="N40" s="10">
        <f>SUM(B40:M40)</f>
        <v>372015813</v>
      </c>
    </row>
    <row r="41" spans="1:14" ht="15">
      <c r="A41" s="8" t="s">
        <v>0</v>
      </c>
      <c r="B41" s="10">
        <v>1472532.39</v>
      </c>
      <c r="C41" s="10">
        <v>1394139.85</v>
      </c>
      <c r="D41" s="10">
        <v>1396117.41</v>
      </c>
      <c r="E41" s="10">
        <v>1191029.55</v>
      </c>
      <c r="F41" s="10">
        <v>1456499.93</v>
      </c>
      <c r="G41" s="10">
        <v>1590608.48</v>
      </c>
      <c r="H41" s="10">
        <v>1495544.2</v>
      </c>
      <c r="I41" s="10">
        <v>1734888.17</v>
      </c>
      <c r="J41" s="10">
        <v>1644614.03</v>
      </c>
      <c r="K41" s="27">
        <v>1356350.73</v>
      </c>
      <c r="L41" s="27">
        <f>SUM(L107+L173+L239)</f>
        <v>1891877.54</v>
      </c>
      <c r="M41" s="37">
        <v>1657408.05</v>
      </c>
      <c r="N41" s="10">
        <f>SUM(B41:M41)</f>
        <v>18281610.33</v>
      </c>
    </row>
    <row r="42" spans="1:14" ht="15">
      <c r="A42" s="8" t="s">
        <v>13</v>
      </c>
      <c r="B42" s="10">
        <f>SUM(B41/B39/B65)</f>
        <v>184.11257689422357</v>
      </c>
      <c r="C42" s="10">
        <f aca="true" t="shared" si="15" ref="C42:J42">SUM(C41/C39/C65)</f>
        <v>178.06220951247272</v>
      </c>
      <c r="D42" s="10">
        <f t="shared" si="15"/>
        <v>170.4336426761203</v>
      </c>
      <c r="E42" s="10">
        <f t="shared" si="15"/>
        <v>147.2042454579162</v>
      </c>
      <c r="F42" s="10">
        <f t="shared" si="15"/>
        <v>201.61959163898115</v>
      </c>
      <c r="G42" s="10">
        <f t="shared" si="15"/>
        <v>198.10791879437042</v>
      </c>
      <c r="H42" s="10">
        <f t="shared" si="15"/>
        <v>193.97460440985733</v>
      </c>
      <c r="I42" s="10">
        <f t="shared" si="15"/>
        <v>214.42197132616485</v>
      </c>
      <c r="J42" s="10">
        <f t="shared" si="15"/>
        <v>211.94763471498916</v>
      </c>
      <c r="K42" s="27">
        <v>161.45110463040115</v>
      </c>
      <c r="L42" s="27">
        <f>SUM(L41/L39/L65)</f>
        <v>232.93247229746368</v>
      </c>
      <c r="M42" s="37">
        <v>210.064391634981</v>
      </c>
      <c r="N42" s="10">
        <f>SUM(N41/N39/N65)</f>
        <v>192.02623857830747</v>
      </c>
    </row>
    <row r="43" spans="1:14" ht="15">
      <c r="A43" s="8" t="s">
        <v>14</v>
      </c>
      <c r="B43" s="19">
        <f aca="true" t="shared" si="16" ref="B43:J43">SUM(B41/B40)</f>
        <v>0.05244990485315685</v>
      </c>
      <c r="C43" s="19">
        <f t="shared" si="16"/>
        <v>0.047313340192061355</v>
      </c>
      <c r="D43" s="19">
        <f t="shared" si="16"/>
        <v>0.05503451134469027</v>
      </c>
      <c r="E43" s="19">
        <f t="shared" si="16"/>
        <v>0.04442161029750179</v>
      </c>
      <c r="F43" s="19">
        <f t="shared" si="16"/>
        <v>0.05513429089973754</v>
      </c>
      <c r="G43" s="19">
        <f t="shared" si="16"/>
        <v>0.04478960332577786</v>
      </c>
      <c r="H43" s="19">
        <f t="shared" si="16"/>
        <v>0.04733201389947142</v>
      </c>
      <c r="I43" s="19">
        <f t="shared" si="16"/>
        <v>0.05264302210451542</v>
      </c>
      <c r="J43" s="19">
        <f t="shared" si="16"/>
        <v>0.0487235898568756</v>
      </c>
      <c r="K43" s="28">
        <v>0.04028951432054051</v>
      </c>
      <c r="L43" s="28">
        <f>L41/L40</f>
        <v>0.05304138106716186</v>
      </c>
      <c r="M43" s="38">
        <v>0.050646718076370355</v>
      </c>
      <c r="N43" s="19">
        <f>SUM(N41/N40)</f>
        <v>0.04914202485795946</v>
      </c>
    </row>
    <row r="44" spans="1:14" ht="15">
      <c r="A44" s="5"/>
      <c r="B44" s="10"/>
      <c r="C44" s="10"/>
      <c r="D44" s="10"/>
      <c r="E44" s="10"/>
      <c r="F44" s="10"/>
      <c r="G44" s="10"/>
      <c r="H44" s="10"/>
      <c r="I44" s="10"/>
      <c r="J44" s="10"/>
      <c r="K44" s="27"/>
      <c r="L44" s="24"/>
      <c r="M44" s="38"/>
      <c r="N44" s="5"/>
    </row>
    <row r="45" spans="1:14" ht="15">
      <c r="A45" s="16" t="s">
        <v>21</v>
      </c>
      <c r="B45" s="20">
        <f>SUM(B49+B55)</f>
        <v>249</v>
      </c>
      <c r="C45" s="20">
        <f aca="true" t="shared" si="17" ref="C45:J45">SUM(C49+C55)</f>
        <v>249</v>
      </c>
      <c r="D45" s="20">
        <f t="shared" si="17"/>
        <v>258</v>
      </c>
      <c r="E45" s="20">
        <f t="shared" si="17"/>
        <v>244</v>
      </c>
      <c r="F45" s="20">
        <f t="shared" si="17"/>
        <v>246</v>
      </c>
      <c r="G45" s="20">
        <f t="shared" si="17"/>
        <v>253</v>
      </c>
      <c r="H45" s="20">
        <f t="shared" si="17"/>
        <v>247</v>
      </c>
      <c r="I45" s="20">
        <f t="shared" si="17"/>
        <v>243</v>
      </c>
      <c r="J45" s="20">
        <f t="shared" si="17"/>
        <v>247</v>
      </c>
      <c r="K45" s="20">
        <f>SUM(K49+K55)</f>
        <v>242</v>
      </c>
      <c r="L45" s="20">
        <f>SUM(L49+L55)</f>
        <v>230</v>
      </c>
      <c r="M45" s="39">
        <f>SUM(M49+M55)</f>
        <v>230</v>
      </c>
      <c r="N45" s="9">
        <f>SUM(B45:M45)</f>
        <v>2938</v>
      </c>
    </row>
    <row r="46" spans="1:14" ht="15">
      <c r="A46" s="8" t="s">
        <v>0</v>
      </c>
      <c r="B46" s="21">
        <f>SUM(B51+B56)</f>
        <v>2034806</v>
      </c>
      <c r="C46" s="21">
        <f aca="true" t="shared" si="18" ref="C46:J46">SUM(C51+C56)</f>
        <v>2035144.4</v>
      </c>
      <c r="D46" s="21">
        <f t="shared" si="18"/>
        <v>2056526.85</v>
      </c>
      <c r="E46" s="21">
        <f t="shared" si="18"/>
        <v>2060396.6600000001</v>
      </c>
      <c r="F46" s="21">
        <f t="shared" si="18"/>
        <v>2024835.17</v>
      </c>
      <c r="G46" s="21">
        <f t="shared" si="18"/>
        <v>2372900</v>
      </c>
      <c r="H46" s="21">
        <f t="shared" si="18"/>
        <v>1996917.7</v>
      </c>
      <c r="I46" s="21">
        <f t="shared" si="18"/>
        <v>2178578.56</v>
      </c>
      <c r="J46" s="21">
        <f t="shared" si="18"/>
        <v>2003668.15</v>
      </c>
      <c r="K46" s="21">
        <f>SUM(K51+K56)</f>
        <v>2211526.3899999997</v>
      </c>
      <c r="L46" s="21">
        <f>SUM(L51+L56)</f>
        <v>2336148.0999999996</v>
      </c>
      <c r="M46" s="40">
        <f>SUM(M51+M56)</f>
        <v>2108176.75</v>
      </c>
      <c r="N46" s="10">
        <f>SUM(B46:M46)</f>
        <v>25419624.729999997</v>
      </c>
    </row>
    <row r="47" spans="1:14" ht="15">
      <c r="A47" s="8" t="s">
        <v>13</v>
      </c>
      <c r="B47" s="22">
        <f>SUM(B46/B45/B65)</f>
        <v>263.6100531156886</v>
      </c>
      <c r="C47" s="22">
        <f aca="true" t="shared" si="19" ref="C47:L47">SUM(C46/C45/C65)</f>
        <v>274.5472180964368</v>
      </c>
      <c r="D47" s="22">
        <f t="shared" si="19"/>
        <v>259.8120698280828</v>
      </c>
      <c r="E47" s="22">
        <f t="shared" si="19"/>
        <v>272.39511634056055</v>
      </c>
      <c r="F47" s="22">
        <f t="shared" si="19"/>
        <v>293.9656170150987</v>
      </c>
      <c r="G47" s="22">
        <f t="shared" si="19"/>
        <v>302.55004462578097</v>
      </c>
      <c r="H47" s="22">
        <f t="shared" si="19"/>
        <v>269.4895681511471</v>
      </c>
      <c r="I47" s="22">
        <f t="shared" si="19"/>
        <v>289.20464091331473</v>
      </c>
      <c r="J47" s="22">
        <f t="shared" si="19"/>
        <v>272.85626645204957</v>
      </c>
      <c r="K47" s="22">
        <f t="shared" si="19"/>
        <v>294.7915742468674</v>
      </c>
      <c r="L47" s="22">
        <f t="shared" si="19"/>
        <v>327.65050490883584</v>
      </c>
      <c r="M47" s="41">
        <f>SUM(M46/M45/M65)</f>
        <v>305.53286231884056</v>
      </c>
      <c r="N47" s="10">
        <v>305.6285385119144</v>
      </c>
    </row>
    <row r="48" spans="1:14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24"/>
      <c r="L48" s="27"/>
      <c r="M48" s="37"/>
      <c r="N48" s="5"/>
    </row>
    <row r="49" spans="1:14" ht="15" customHeight="1">
      <c r="A49" s="16" t="s">
        <v>22</v>
      </c>
      <c r="B49" s="9">
        <v>182</v>
      </c>
      <c r="C49" s="9">
        <v>180</v>
      </c>
      <c r="D49" s="9">
        <v>179</v>
      </c>
      <c r="E49" s="9">
        <v>164</v>
      </c>
      <c r="F49" s="9">
        <v>163</v>
      </c>
      <c r="G49" s="9">
        <v>165</v>
      </c>
      <c r="H49" s="9">
        <v>154</v>
      </c>
      <c r="I49" s="9">
        <v>150</v>
      </c>
      <c r="J49" s="9">
        <v>154</v>
      </c>
      <c r="K49" s="26">
        <v>152</v>
      </c>
      <c r="L49" s="26">
        <f>SUM(L115+L181+L247)</f>
        <v>148</v>
      </c>
      <c r="M49" s="36">
        <v>150</v>
      </c>
      <c r="N49" s="9">
        <f>SUM(B49:M49)</f>
        <v>1941</v>
      </c>
    </row>
    <row r="50" spans="1:14" ht="15" customHeight="1">
      <c r="A50" s="16" t="s">
        <v>23</v>
      </c>
      <c r="B50" s="10">
        <v>6611894</v>
      </c>
      <c r="C50" s="10">
        <v>6267658.85</v>
      </c>
      <c r="D50" s="10">
        <v>4937943.8</v>
      </c>
      <c r="E50" s="10">
        <v>5609807.6899999995</v>
      </c>
      <c r="F50" s="10">
        <v>5279990.05</v>
      </c>
      <c r="G50" s="10">
        <v>6242493.05</v>
      </c>
      <c r="H50" s="10">
        <v>4910444.45</v>
      </c>
      <c r="I50" s="10">
        <v>5700447.26</v>
      </c>
      <c r="J50" s="10">
        <v>5400692.1</v>
      </c>
      <c r="K50" s="27">
        <v>6357452.25</v>
      </c>
      <c r="L50" s="27">
        <f>SUM(L116+L182+L248)</f>
        <v>6573930.65</v>
      </c>
      <c r="M50" s="37">
        <v>5604798.6</v>
      </c>
      <c r="N50" s="10">
        <f>SUM(B50:M50)</f>
        <v>69497552.75</v>
      </c>
    </row>
    <row r="51" spans="1:14" ht="15" customHeight="1">
      <c r="A51" s="8" t="s">
        <v>0</v>
      </c>
      <c r="B51" s="10">
        <v>1194618.5</v>
      </c>
      <c r="C51" s="10">
        <v>1195638.4</v>
      </c>
      <c r="D51" s="10">
        <v>1150260.2</v>
      </c>
      <c r="E51" s="10">
        <v>1051150.06</v>
      </c>
      <c r="F51" s="10">
        <v>988693.3</v>
      </c>
      <c r="G51" s="10">
        <v>1143252.05</v>
      </c>
      <c r="H51" s="10">
        <v>912923.7</v>
      </c>
      <c r="I51" s="10">
        <v>967437.51</v>
      </c>
      <c r="J51" s="10">
        <v>945865.6</v>
      </c>
      <c r="K51" s="27">
        <v>1102299.69</v>
      </c>
      <c r="L51" s="27">
        <f>SUM(L117+L183+L249)</f>
        <v>1145685.4</v>
      </c>
      <c r="M51" s="37">
        <v>1079554.35</v>
      </c>
      <c r="N51" s="10">
        <f>SUM(B51:M51)</f>
        <v>12877378.76</v>
      </c>
    </row>
    <row r="52" spans="1:14" ht="15" customHeight="1">
      <c r="A52" s="8" t="s">
        <v>13</v>
      </c>
      <c r="B52" s="10">
        <f>SUM(B51/B49/B65)</f>
        <v>211.73670684154553</v>
      </c>
      <c r="C52" s="10">
        <f aca="true" t="shared" si="20" ref="C52:J52">SUM(C51/C49/C65)</f>
        <v>223.125144627328</v>
      </c>
      <c r="D52" s="10">
        <f t="shared" si="20"/>
        <v>209.4535409671287</v>
      </c>
      <c r="E52" s="10">
        <f t="shared" si="20"/>
        <v>206.75650275373724</v>
      </c>
      <c r="F52" s="10">
        <f t="shared" si="20"/>
        <v>216.6286809815951</v>
      </c>
      <c r="G52" s="10">
        <f t="shared" si="20"/>
        <v>223.50968719452592</v>
      </c>
      <c r="H52" s="10">
        <f t="shared" si="20"/>
        <v>197.60253246753246</v>
      </c>
      <c r="I52" s="10">
        <f t="shared" si="20"/>
        <v>208.05107741935484</v>
      </c>
      <c r="J52" s="10">
        <f t="shared" si="20"/>
        <v>206.5921431410836</v>
      </c>
      <c r="K52" s="27">
        <v>233.93456918505942</v>
      </c>
      <c r="L52" s="27">
        <f>SUM(L51/L49/L65)</f>
        <v>249.71346992153443</v>
      </c>
      <c r="M52" s="37">
        <v>239.90096666666668</v>
      </c>
      <c r="N52" s="10">
        <f>SUM(N51/N49/N65)</f>
        <v>218.88499858324704</v>
      </c>
    </row>
    <row r="53" spans="1:14" ht="15" customHeight="1">
      <c r="A53" s="8" t="s">
        <v>14</v>
      </c>
      <c r="B53" s="19">
        <f aca="true" t="shared" si="21" ref="B53:J53">SUM(B51/B50)</f>
        <v>0.18067720081416913</v>
      </c>
      <c r="C53" s="19">
        <f t="shared" si="21"/>
        <v>0.1907631587191444</v>
      </c>
      <c r="D53" s="19">
        <f t="shared" si="21"/>
        <v>0.23294315338299315</v>
      </c>
      <c r="E53" s="19">
        <f t="shared" si="21"/>
        <v>0.18737720044731163</v>
      </c>
      <c r="F53" s="19">
        <f t="shared" si="21"/>
        <v>0.18725287181175657</v>
      </c>
      <c r="G53" s="19">
        <f t="shared" si="21"/>
        <v>0.18314030001202805</v>
      </c>
      <c r="H53" s="19">
        <f t="shared" si="21"/>
        <v>0.1859146782528005</v>
      </c>
      <c r="I53" s="19">
        <f t="shared" si="21"/>
        <v>0.16971256216832362</v>
      </c>
      <c r="J53" s="19">
        <f t="shared" si="21"/>
        <v>0.1751378494619236</v>
      </c>
      <c r="K53" s="28">
        <v>0.1733870183610109</v>
      </c>
      <c r="L53" s="28">
        <f>L51/L50</f>
        <v>0.17427707424933056</v>
      </c>
      <c r="M53" s="38">
        <v>0.19261251421237513</v>
      </c>
      <c r="N53" s="19">
        <f>SUM(N51/N50)</f>
        <v>0.18529254988766491</v>
      </c>
    </row>
    <row r="54" spans="1:14" ht="15">
      <c r="A54" s="5"/>
      <c r="B54" s="5"/>
      <c r="C54" s="5"/>
      <c r="D54" s="5"/>
      <c r="E54" s="11"/>
      <c r="F54" s="11"/>
      <c r="G54" s="11"/>
      <c r="H54" s="11"/>
      <c r="I54" s="11"/>
      <c r="J54" s="11"/>
      <c r="K54" s="25"/>
      <c r="L54" s="25"/>
      <c r="M54" s="35"/>
      <c r="N54" s="5"/>
    </row>
    <row r="55" spans="1:14" ht="15">
      <c r="A55" s="16" t="s">
        <v>24</v>
      </c>
      <c r="B55" s="9">
        <v>67</v>
      </c>
      <c r="C55" s="9">
        <v>69</v>
      </c>
      <c r="D55" s="9">
        <v>79</v>
      </c>
      <c r="E55" s="9">
        <v>80</v>
      </c>
      <c r="F55" s="9">
        <v>83</v>
      </c>
      <c r="G55" s="9">
        <v>88</v>
      </c>
      <c r="H55" s="9">
        <v>93</v>
      </c>
      <c r="I55" s="9">
        <v>93</v>
      </c>
      <c r="J55" s="9">
        <v>93</v>
      </c>
      <c r="K55" s="26">
        <v>90</v>
      </c>
      <c r="L55" s="26">
        <f>SUM(L121+L187+L253)</f>
        <v>82</v>
      </c>
      <c r="M55" s="36">
        <v>80</v>
      </c>
      <c r="N55" s="9">
        <f>SUM(B55:M55)</f>
        <v>997</v>
      </c>
    </row>
    <row r="56" spans="1:14" ht="15">
      <c r="A56" s="8" t="s">
        <v>0</v>
      </c>
      <c r="B56" s="10">
        <v>840187.5</v>
      </c>
      <c r="C56" s="10">
        <v>839506</v>
      </c>
      <c r="D56" s="10">
        <v>906266.65</v>
      </c>
      <c r="E56" s="10">
        <v>1009246.6</v>
      </c>
      <c r="F56" s="10">
        <v>1036141.87</v>
      </c>
      <c r="G56" s="10">
        <v>1229647.95</v>
      </c>
      <c r="H56" s="10">
        <v>1083994</v>
      </c>
      <c r="I56" s="10">
        <v>1211141.05</v>
      </c>
      <c r="J56" s="10">
        <v>1057802.55</v>
      </c>
      <c r="K56" s="27">
        <v>1109226.7</v>
      </c>
      <c r="L56" s="27">
        <f>SUM(L122+L188+L254)</f>
        <v>1190462.7</v>
      </c>
      <c r="M56" s="37">
        <v>1028622.4</v>
      </c>
      <c r="N56" s="10">
        <f>SUM(B56:M56)</f>
        <v>12542245.969999999</v>
      </c>
    </row>
    <row r="57" spans="1:14" ht="15">
      <c r="A57" s="8" t="s">
        <v>13</v>
      </c>
      <c r="B57" s="10">
        <v>404.5197400096293</v>
      </c>
      <c r="C57" s="10">
        <v>408.6917575810684</v>
      </c>
      <c r="D57" s="10">
        <v>373.91557193075107</v>
      </c>
      <c r="E57" s="10">
        <v>406.95427419354843</v>
      </c>
      <c r="F57" s="10">
        <v>445.844178141136</v>
      </c>
      <c r="G57" s="10">
        <v>450.75071480938414</v>
      </c>
      <c r="H57" s="10">
        <v>388.5283154121864</v>
      </c>
      <c r="I57" s="10">
        <v>420.0974852584114</v>
      </c>
      <c r="J57" s="10">
        <v>382.5839545153695</v>
      </c>
      <c r="K57" s="27">
        <v>397.57229390681005</v>
      </c>
      <c r="L57" s="27">
        <f>SUM(L56/L55/L65)</f>
        <v>468.3173485444532</v>
      </c>
      <c r="M57" s="37">
        <v>428.5926666666667</v>
      </c>
      <c r="N57" s="10">
        <f>SUM(N56/N55/N65)</f>
        <v>415.0440754794903</v>
      </c>
    </row>
    <row r="58" spans="1:14" ht="15">
      <c r="A58" s="5"/>
      <c r="B58" s="5"/>
      <c r="C58" s="5"/>
      <c r="D58" s="5"/>
      <c r="E58" s="11"/>
      <c r="F58" s="11"/>
      <c r="G58" s="11"/>
      <c r="H58" s="11"/>
      <c r="I58" s="11"/>
      <c r="J58" s="11"/>
      <c r="K58" s="25"/>
      <c r="L58" s="24"/>
      <c r="M58" s="35"/>
      <c r="N58" s="5"/>
    </row>
    <row r="59" spans="1:14" ht="15">
      <c r="A59" s="5" t="s">
        <v>25</v>
      </c>
      <c r="B59" s="20">
        <f>SUM(B3+B45)</f>
        <v>13491</v>
      </c>
      <c r="C59" s="20">
        <f aca="true" t="shared" si="22" ref="C59:L59">SUM(C3+C45)</f>
        <v>13561</v>
      </c>
      <c r="D59" s="20">
        <f t="shared" si="22"/>
        <v>13434</v>
      </c>
      <c r="E59" s="20">
        <f t="shared" si="22"/>
        <v>13338</v>
      </c>
      <c r="F59" s="20">
        <f t="shared" si="22"/>
        <v>13389</v>
      </c>
      <c r="G59" s="20">
        <f t="shared" si="22"/>
        <v>13382</v>
      </c>
      <c r="H59" s="20">
        <f t="shared" si="22"/>
        <v>13385</v>
      </c>
      <c r="I59" s="20">
        <f t="shared" si="22"/>
        <v>13498</v>
      </c>
      <c r="J59" s="20">
        <f t="shared" si="22"/>
        <v>13613</v>
      </c>
      <c r="K59" s="20">
        <f t="shared" si="22"/>
        <v>13700</v>
      </c>
      <c r="L59" s="20">
        <f t="shared" si="22"/>
        <v>13435</v>
      </c>
      <c r="M59" s="39">
        <f>SUM(M3+M45)</f>
        <v>13271</v>
      </c>
      <c r="N59" s="9">
        <f>SUM(B59:M59)</f>
        <v>161497</v>
      </c>
    </row>
    <row r="60" spans="1:14" ht="15">
      <c r="A60" s="16" t="s">
        <v>26</v>
      </c>
      <c r="B60" s="10">
        <v>32974239.43</v>
      </c>
      <c r="C60" s="10">
        <v>31855621.5</v>
      </c>
      <c r="D60" s="10">
        <v>30919531.68</v>
      </c>
      <c r="E60" s="10">
        <v>32348299.32</v>
      </c>
      <c r="F60" s="10">
        <v>31983385.15</v>
      </c>
      <c r="G60" s="10">
        <v>38796916.75</v>
      </c>
      <c r="H60" s="10">
        <v>33053502.66</v>
      </c>
      <c r="I60" s="10">
        <v>38759575.78</v>
      </c>
      <c r="J60" s="10">
        <v>37242255.02</v>
      </c>
      <c r="K60" s="27">
        <v>40103124.83</v>
      </c>
      <c r="L60" s="27">
        <f>SUM(L126+L192+L258)</f>
        <v>42550624.21</v>
      </c>
      <c r="M60" s="37">
        <v>37441416.61</v>
      </c>
      <c r="N60" s="10">
        <f>SUM(B60:M60)</f>
        <v>428028492.93999994</v>
      </c>
    </row>
    <row r="61" spans="1:14" ht="15">
      <c r="A61" s="16" t="s">
        <v>13</v>
      </c>
      <c r="B61" s="10">
        <f>SUM(B60/B59/B65)</f>
        <v>78.84405477008568</v>
      </c>
      <c r="C61" s="10">
        <f aca="true" t="shared" si="23" ref="C61:L61">SUM(C60/C59/C65)</f>
        <v>78.90699997574998</v>
      </c>
      <c r="D61" s="10">
        <f t="shared" si="23"/>
        <v>75.01916191166083</v>
      </c>
      <c r="E61" s="10">
        <f t="shared" si="23"/>
        <v>78.23463236254409</v>
      </c>
      <c r="F61" s="10">
        <f t="shared" si="23"/>
        <v>85.31359738271287</v>
      </c>
      <c r="G61" s="10">
        <f t="shared" si="23"/>
        <v>93.52215240983314</v>
      </c>
      <c r="H61" s="10">
        <f t="shared" si="23"/>
        <v>82.31478685095256</v>
      </c>
      <c r="I61" s="10">
        <f t="shared" si="23"/>
        <v>92.6291966312811</v>
      </c>
      <c r="J61" s="10">
        <f t="shared" si="23"/>
        <v>92.02105667133391</v>
      </c>
      <c r="K61" s="10">
        <f t="shared" si="23"/>
        <v>94.42694803390629</v>
      </c>
      <c r="L61" s="10">
        <f t="shared" si="23"/>
        <v>102.16604249852936</v>
      </c>
      <c r="M61" s="33">
        <f>SUM(M60/M59/M65)</f>
        <v>94.04319345439932</v>
      </c>
      <c r="N61" s="10">
        <f>SUM(N60/N59/N65)</f>
        <v>87.44244337539462</v>
      </c>
    </row>
    <row r="62" spans="1:14" ht="15">
      <c r="A62" s="16"/>
      <c r="B62" s="10"/>
      <c r="C62" s="10"/>
      <c r="D62" s="10"/>
      <c r="E62" s="10"/>
      <c r="F62" s="10"/>
      <c r="G62" s="10"/>
      <c r="H62" s="10"/>
      <c r="I62" s="10"/>
      <c r="J62" s="10"/>
      <c r="K62" s="27"/>
      <c r="L62" s="24"/>
      <c r="M62" s="38"/>
      <c r="N62" s="10"/>
    </row>
    <row r="63" spans="1:14" ht="15">
      <c r="A63" s="16" t="s">
        <v>27</v>
      </c>
      <c r="B63" s="10">
        <v>828153.55</v>
      </c>
      <c r="C63" s="10">
        <v>2193135.11</v>
      </c>
      <c r="D63" s="10">
        <v>3214538.14</v>
      </c>
      <c r="E63" s="10">
        <v>3854502.81</v>
      </c>
      <c r="F63" s="10">
        <v>4155372.37</v>
      </c>
      <c r="G63" s="10">
        <v>5584103.26</v>
      </c>
      <c r="H63" s="10">
        <v>4998067.35</v>
      </c>
      <c r="I63" s="10">
        <v>5989282.31</v>
      </c>
      <c r="J63" s="10">
        <v>5931930.96</v>
      </c>
      <c r="K63" s="27">
        <v>6631875.21</v>
      </c>
      <c r="L63" s="27">
        <f>SUM(L129+L195+L261)</f>
        <v>7237448.63</v>
      </c>
      <c r="M63" s="37">
        <v>6485085.27</v>
      </c>
      <c r="N63" s="10">
        <f>SUM(B63:M63)</f>
        <v>57103494.97</v>
      </c>
    </row>
    <row r="64" spans="1:14" ht="15">
      <c r="A64" s="16" t="s">
        <v>28</v>
      </c>
      <c r="B64" s="9">
        <v>57</v>
      </c>
      <c r="C64" s="9">
        <v>57</v>
      </c>
      <c r="D64" s="9">
        <v>56</v>
      </c>
      <c r="E64" s="9">
        <v>55</v>
      </c>
      <c r="F64" s="9">
        <v>55</v>
      </c>
      <c r="G64" s="9">
        <v>55</v>
      </c>
      <c r="H64" s="9">
        <v>55</v>
      </c>
      <c r="I64" s="9">
        <v>55</v>
      </c>
      <c r="J64" s="9">
        <v>55</v>
      </c>
      <c r="K64" s="26">
        <v>55</v>
      </c>
      <c r="L64" s="26">
        <f>SUM(L130+L196+L262)</f>
        <v>54</v>
      </c>
      <c r="M64" s="36">
        <v>54</v>
      </c>
      <c r="N64" s="9">
        <f>SUM(B64:M64)</f>
        <v>663</v>
      </c>
    </row>
    <row r="65" spans="1:14" ht="15">
      <c r="A65" s="16" t="s">
        <v>29</v>
      </c>
      <c r="B65" s="10">
        <v>31</v>
      </c>
      <c r="C65" s="10">
        <v>29.77</v>
      </c>
      <c r="D65" s="12">
        <v>30.68</v>
      </c>
      <c r="E65" s="12">
        <v>31</v>
      </c>
      <c r="F65" s="12">
        <v>28</v>
      </c>
      <c r="G65" s="12">
        <v>31</v>
      </c>
      <c r="H65" s="12">
        <v>30</v>
      </c>
      <c r="I65" s="12">
        <v>31</v>
      </c>
      <c r="J65" s="12">
        <v>29.73</v>
      </c>
      <c r="K65" s="29">
        <v>31</v>
      </c>
      <c r="L65" s="29">
        <v>31</v>
      </c>
      <c r="M65" s="42">
        <v>30</v>
      </c>
      <c r="N65" s="10">
        <v>30.31</v>
      </c>
    </row>
    <row r="66" spans="1:14" ht="15">
      <c r="A66" s="5"/>
      <c r="B66" s="5"/>
      <c r="C66" s="5"/>
      <c r="D66" s="5"/>
      <c r="E66" s="11"/>
      <c r="F66" s="11"/>
      <c r="G66" s="11"/>
      <c r="H66" s="11"/>
      <c r="I66" s="11"/>
      <c r="J66" s="11"/>
      <c r="K66" s="25"/>
      <c r="L66" s="25"/>
      <c r="M66" s="35"/>
      <c r="N66" s="5"/>
    </row>
    <row r="67" spans="1:14" ht="20.25">
      <c r="A67" s="14" t="s">
        <v>34</v>
      </c>
      <c r="B67" s="5"/>
      <c r="C67" s="5"/>
      <c r="D67" s="5"/>
      <c r="E67" s="11"/>
      <c r="F67" s="11"/>
      <c r="G67" s="11"/>
      <c r="H67" s="11"/>
      <c r="I67" s="11"/>
      <c r="J67" s="11"/>
      <c r="K67" s="25"/>
      <c r="L67" s="25"/>
      <c r="M67" s="35"/>
      <c r="N67" s="5"/>
    </row>
    <row r="68" spans="1:14" ht="15.75" thickBot="1">
      <c r="A68" s="15" t="s">
        <v>30</v>
      </c>
      <c r="B68" s="6" t="s">
        <v>1</v>
      </c>
      <c r="C68" s="6" t="s">
        <v>2</v>
      </c>
      <c r="D68" s="6" t="s">
        <v>3</v>
      </c>
      <c r="E68" s="7" t="s">
        <v>4</v>
      </c>
      <c r="F68" s="7" t="s">
        <v>5</v>
      </c>
      <c r="G68" s="7" t="s">
        <v>6</v>
      </c>
      <c r="H68" s="7" t="s">
        <v>7</v>
      </c>
      <c r="I68" s="7" t="s">
        <v>8</v>
      </c>
      <c r="J68" s="7" t="s">
        <v>9</v>
      </c>
      <c r="K68" s="6" t="s">
        <v>35</v>
      </c>
      <c r="L68" s="6" t="s">
        <v>36</v>
      </c>
      <c r="M68" s="45" t="s">
        <v>37</v>
      </c>
      <c r="N68" s="7" t="s">
        <v>33</v>
      </c>
    </row>
    <row r="69" spans="1:14" ht="15.75" thickTop="1">
      <c r="A69" s="8" t="s">
        <v>11</v>
      </c>
      <c r="B69" s="17">
        <f aca="true" t="shared" si="24" ref="B69:M71">SUM(B75+B81+B87+B93+B99+B105)</f>
        <v>4752</v>
      </c>
      <c r="C69" s="17">
        <f t="shared" si="24"/>
        <v>4755</v>
      </c>
      <c r="D69" s="17">
        <f t="shared" si="24"/>
        <v>4641</v>
      </c>
      <c r="E69" s="17">
        <f t="shared" si="24"/>
        <v>4570</v>
      </c>
      <c r="F69" s="17">
        <f t="shared" si="24"/>
        <v>4574</v>
      </c>
      <c r="G69" s="17">
        <f t="shared" si="24"/>
        <v>4578</v>
      </c>
      <c r="H69" s="17">
        <f t="shared" si="24"/>
        <v>4578</v>
      </c>
      <c r="I69" s="17">
        <f t="shared" si="24"/>
        <v>4591</v>
      </c>
      <c r="J69" s="17">
        <f t="shared" si="24"/>
        <v>4570</v>
      </c>
      <c r="K69" s="17">
        <f t="shared" si="24"/>
        <v>4509</v>
      </c>
      <c r="L69" s="17">
        <f t="shared" si="24"/>
        <v>4547</v>
      </c>
      <c r="M69" s="31">
        <f t="shared" si="24"/>
        <v>4415</v>
      </c>
      <c r="N69" s="17">
        <f>SUM(N75+N81+N87+N93+N99+N105)</f>
        <v>55080</v>
      </c>
    </row>
    <row r="70" spans="1:14" ht="15">
      <c r="A70" s="8" t="s">
        <v>12</v>
      </c>
      <c r="B70" s="18">
        <f t="shared" si="24"/>
        <v>132499728.5</v>
      </c>
      <c r="C70" s="18">
        <f t="shared" si="24"/>
        <v>128290844.85</v>
      </c>
      <c r="D70" s="18">
        <f t="shared" si="24"/>
        <v>120743130.14</v>
      </c>
      <c r="E70" s="18">
        <f t="shared" si="24"/>
        <v>111759831.75999999</v>
      </c>
      <c r="F70" s="18">
        <f t="shared" si="24"/>
        <v>118625774.5</v>
      </c>
      <c r="G70" s="18">
        <f t="shared" si="24"/>
        <v>145101013.1</v>
      </c>
      <c r="H70" s="18">
        <f t="shared" si="24"/>
        <v>121216205.7</v>
      </c>
      <c r="I70" s="18">
        <f t="shared" si="24"/>
        <v>150744672.45</v>
      </c>
      <c r="J70" s="18">
        <f t="shared" si="24"/>
        <v>159532183.38</v>
      </c>
      <c r="K70" s="18">
        <f t="shared" si="24"/>
        <v>162166322.31</v>
      </c>
      <c r="L70" s="18">
        <f t="shared" si="24"/>
        <v>171540416.35</v>
      </c>
      <c r="M70" s="32">
        <f t="shared" si="24"/>
        <v>152195479.55</v>
      </c>
      <c r="N70" s="18">
        <f>SUM(N76+N82+N88+N94+N100+N106)</f>
        <v>1674415602.5900002</v>
      </c>
    </row>
    <row r="71" spans="1:14" ht="15">
      <c r="A71" s="8" t="s">
        <v>0</v>
      </c>
      <c r="B71" s="18">
        <f t="shared" si="24"/>
        <v>8099638.819999999</v>
      </c>
      <c r="C71" s="18">
        <f t="shared" si="24"/>
        <v>7227880.44</v>
      </c>
      <c r="D71" s="18">
        <f t="shared" si="24"/>
        <v>6657028.62</v>
      </c>
      <c r="E71" s="18">
        <f t="shared" si="24"/>
        <v>6897998.450000001</v>
      </c>
      <c r="F71" s="18">
        <f t="shared" si="24"/>
        <v>7329604.46</v>
      </c>
      <c r="G71" s="18">
        <f t="shared" si="24"/>
        <v>8830628.860000001</v>
      </c>
      <c r="H71" s="18">
        <f t="shared" si="24"/>
        <v>7381033.44</v>
      </c>
      <c r="I71" s="18">
        <f t="shared" si="24"/>
        <v>9745688.81</v>
      </c>
      <c r="J71" s="18">
        <f t="shared" si="24"/>
        <v>9431996.879999999</v>
      </c>
      <c r="K71" s="18">
        <f t="shared" si="24"/>
        <v>10458811.13</v>
      </c>
      <c r="L71" s="18">
        <f t="shared" si="24"/>
        <v>10970224.24</v>
      </c>
      <c r="M71" s="32">
        <f t="shared" si="24"/>
        <v>9397226.23</v>
      </c>
      <c r="N71" s="18">
        <f>SUM(N77+N83+N89+N95+N101+N107)</f>
        <v>102427760.38</v>
      </c>
    </row>
    <row r="72" spans="1:14" ht="15">
      <c r="A72" s="8" t="s">
        <v>13</v>
      </c>
      <c r="B72" s="10">
        <f aca="true" t="shared" si="25" ref="B72:M72">SUM(B71/B69/B131)</f>
        <v>54.982885440425754</v>
      </c>
      <c r="C72" s="10">
        <f t="shared" si="25"/>
        <v>51.52742298027054</v>
      </c>
      <c r="D72" s="10">
        <f t="shared" si="25"/>
        <v>47.37104712833208</v>
      </c>
      <c r="E72" s="10">
        <f t="shared" si="25"/>
        <v>48.690608103338754</v>
      </c>
      <c r="F72" s="10">
        <f t="shared" si="25"/>
        <v>57.23034277593853</v>
      </c>
      <c r="G72" s="10">
        <f t="shared" si="25"/>
        <v>62.223459039727175</v>
      </c>
      <c r="H72" s="10">
        <f t="shared" si="25"/>
        <v>53.74278025338576</v>
      </c>
      <c r="I72" s="10">
        <f t="shared" si="25"/>
        <v>68.4768151572853</v>
      </c>
      <c r="J72" s="10">
        <f t="shared" si="25"/>
        <v>70.2482738074845</v>
      </c>
      <c r="K72" s="10">
        <f t="shared" si="25"/>
        <v>74.82390867011497</v>
      </c>
      <c r="L72" s="10">
        <f t="shared" si="25"/>
        <v>77.82674319118597</v>
      </c>
      <c r="M72" s="33">
        <f t="shared" si="25"/>
        <v>70.94923540958852</v>
      </c>
      <c r="N72" s="10">
        <f>SUM(N71/N69/N131)</f>
        <v>61.699336996220495</v>
      </c>
    </row>
    <row r="73" spans="1:14" ht="15">
      <c r="A73" s="8" t="s">
        <v>14</v>
      </c>
      <c r="B73" s="19">
        <f aca="true" t="shared" si="26" ref="B73:K73">SUM(B71/B70)</f>
        <v>0.061129474842659764</v>
      </c>
      <c r="C73" s="19">
        <f t="shared" si="26"/>
        <v>0.05633979921522047</v>
      </c>
      <c r="D73" s="19">
        <f t="shared" si="26"/>
        <v>0.055133808542823654</v>
      </c>
      <c r="E73" s="19">
        <f t="shared" si="26"/>
        <v>0.06172162521515952</v>
      </c>
      <c r="F73" s="19">
        <f t="shared" si="26"/>
        <v>0.06178762154256789</v>
      </c>
      <c r="G73" s="19">
        <f t="shared" si="26"/>
        <v>0.06085849210380187</v>
      </c>
      <c r="H73" s="19">
        <f t="shared" si="26"/>
        <v>0.06089147401847771</v>
      </c>
      <c r="I73" s="19">
        <f t="shared" si="26"/>
        <v>0.06465030340115348</v>
      </c>
      <c r="J73" s="19">
        <f t="shared" si="26"/>
        <v>0.05912284706549347</v>
      </c>
      <c r="K73" s="19">
        <f t="shared" si="26"/>
        <v>0.06449434741454364</v>
      </c>
      <c r="L73" s="19">
        <f>SUM(L71/L70)</f>
        <v>0.06395125110118109</v>
      </c>
      <c r="M73" s="34">
        <f>SUM(M71/M70)</f>
        <v>0.06174445034625865</v>
      </c>
      <c r="N73" s="19">
        <f>SUM(N71/N70)</f>
        <v>0.061172244346961335</v>
      </c>
    </row>
    <row r="74" spans="1:14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25"/>
      <c r="L74" s="24"/>
      <c r="M74" s="35"/>
      <c r="N74" s="5"/>
    </row>
    <row r="75" spans="1:14" ht="15">
      <c r="A75" s="16" t="s">
        <v>15</v>
      </c>
      <c r="B75" s="9">
        <v>1295</v>
      </c>
      <c r="C75" s="9">
        <v>1300</v>
      </c>
      <c r="D75" s="9">
        <v>1274</v>
      </c>
      <c r="E75" s="9">
        <v>1265</v>
      </c>
      <c r="F75" s="9">
        <v>1263</v>
      </c>
      <c r="G75" s="9">
        <v>1267</v>
      </c>
      <c r="H75" s="9">
        <v>1264</v>
      </c>
      <c r="I75" s="9">
        <v>1280</v>
      </c>
      <c r="J75" s="9">
        <v>1266</v>
      </c>
      <c r="K75" s="26">
        <v>1248</v>
      </c>
      <c r="L75" s="26">
        <v>1280</v>
      </c>
      <c r="M75" s="36">
        <v>1241</v>
      </c>
      <c r="N75" s="9">
        <f>SUM(B75:M75)</f>
        <v>15243</v>
      </c>
    </row>
    <row r="76" spans="1:14" ht="15">
      <c r="A76" s="8" t="s">
        <v>12</v>
      </c>
      <c r="B76" s="10">
        <v>17679501.15</v>
      </c>
      <c r="C76" s="10">
        <v>15929602.6</v>
      </c>
      <c r="D76" s="10">
        <v>15528497.65</v>
      </c>
      <c r="E76" s="10">
        <v>14489196.75</v>
      </c>
      <c r="F76" s="10">
        <v>16594792.25</v>
      </c>
      <c r="G76" s="10">
        <v>21549598.35</v>
      </c>
      <c r="H76" s="10">
        <v>17257106.95</v>
      </c>
      <c r="I76" s="10">
        <v>20129878.45</v>
      </c>
      <c r="J76" s="10">
        <v>23641105.05</v>
      </c>
      <c r="K76" s="27">
        <v>24487255.26</v>
      </c>
      <c r="L76" s="27">
        <v>26730836.8</v>
      </c>
      <c r="M76" s="37">
        <v>23689448.3</v>
      </c>
      <c r="N76" s="10">
        <f>SUM(B76:M76)</f>
        <v>237706819.56000003</v>
      </c>
    </row>
    <row r="77" spans="1:14" ht="15">
      <c r="A77" s="8" t="s">
        <v>0</v>
      </c>
      <c r="B77" s="10">
        <v>1397000.86</v>
      </c>
      <c r="C77" s="10">
        <v>1232054.45</v>
      </c>
      <c r="D77" s="10">
        <v>1184454.02</v>
      </c>
      <c r="E77" s="10">
        <v>1250552.09</v>
      </c>
      <c r="F77" s="10">
        <v>1301005.48</v>
      </c>
      <c r="G77" s="10">
        <v>1583514.43</v>
      </c>
      <c r="H77" s="10">
        <v>1348010.68</v>
      </c>
      <c r="I77" s="10">
        <v>1713248.06</v>
      </c>
      <c r="J77" s="10">
        <v>1733077.6</v>
      </c>
      <c r="K77" s="27">
        <v>1992545.02</v>
      </c>
      <c r="L77" s="27">
        <v>2053068.83</v>
      </c>
      <c r="M77" s="37">
        <v>1885214.36</v>
      </c>
      <c r="N77" s="10">
        <f>SUM(B77:M77)</f>
        <v>18673745.88</v>
      </c>
    </row>
    <row r="78" spans="1:14" ht="15">
      <c r="A78" s="8" t="s">
        <v>13</v>
      </c>
      <c r="B78" s="10">
        <f>SUM(B77/B75/B131)</f>
        <v>34.79887557603687</v>
      </c>
      <c r="C78" s="10">
        <f aca="true" t="shared" si="27" ref="C78:J78">SUM(C77/C75/C131)</f>
        <v>32.12658279009126</v>
      </c>
      <c r="D78" s="10">
        <f t="shared" si="27"/>
        <v>30.703855071141348</v>
      </c>
      <c r="E78" s="10">
        <f t="shared" si="27"/>
        <v>31.889636363636363</v>
      </c>
      <c r="F78" s="10">
        <f t="shared" si="27"/>
        <v>36.788979753421565</v>
      </c>
      <c r="G78" s="10">
        <f t="shared" si="27"/>
        <v>40.31658298749905</v>
      </c>
      <c r="H78" s="10">
        <f t="shared" si="27"/>
        <v>35.54880485232068</v>
      </c>
      <c r="I78" s="10">
        <f t="shared" si="27"/>
        <v>43.17661441532258</v>
      </c>
      <c r="J78" s="10">
        <f t="shared" si="27"/>
        <v>46.59426999484878</v>
      </c>
      <c r="K78" s="27">
        <v>51.502921319272126</v>
      </c>
      <c r="L78" s="27">
        <f>L77/L75/L131</f>
        <v>51.74064591733871</v>
      </c>
      <c r="M78" s="37">
        <v>50.63696911093205</v>
      </c>
      <c r="N78" s="10">
        <f>SUM(N77/N75/N131)</f>
        <v>40.645993825050766</v>
      </c>
    </row>
    <row r="79" spans="1:14" ht="15">
      <c r="A79" s="8" t="s">
        <v>14</v>
      </c>
      <c r="B79" s="19">
        <f aca="true" t="shared" si="28" ref="B79:J79">SUM(B77/B76)</f>
        <v>0.07901811528205932</v>
      </c>
      <c r="C79" s="19">
        <f t="shared" si="28"/>
        <v>0.0773437028491847</v>
      </c>
      <c r="D79" s="19">
        <f t="shared" si="28"/>
        <v>0.07627615025591351</v>
      </c>
      <c r="E79" s="19">
        <f t="shared" si="28"/>
        <v>0.08630927659947747</v>
      </c>
      <c r="F79" s="19">
        <f t="shared" si="28"/>
        <v>0.07839841923902362</v>
      </c>
      <c r="G79" s="19">
        <f t="shared" si="28"/>
        <v>0.07348231759502839</v>
      </c>
      <c r="H79" s="19">
        <f t="shared" si="28"/>
        <v>0.07811336418703715</v>
      </c>
      <c r="I79" s="19">
        <f t="shared" si="28"/>
        <v>0.08510970715772008</v>
      </c>
      <c r="J79" s="19">
        <f t="shared" si="28"/>
        <v>0.07330780842666236</v>
      </c>
      <c r="K79" s="28">
        <v>0.08137069666827167</v>
      </c>
      <c r="L79" s="28">
        <f>L77/L76</f>
        <v>0.07680525848708186</v>
      </c>
      <c r="M79" s="38">
        <v>0.07958034041679224</v>
      </c>
      <c r="N79" s="19">
        <f>SUM(N77/N76)</f>
        <v>0.07855788872429267</v>
      </c>
    </row>
    <row r="80" spans="1:14" ht="15">
      <c r="A80" s="5"/>
      <c r="B80" s="10"/>
      <c r="C80" s="10"/>
      <c r="D80" s="10"/>
      <c r="E80" s="10"/>
      <c r="F80" s="10"/>
      <c r="G80" s="10"/>
      <c r="H80" s="10"/>
      <c r="I80" s="10"/>
      <c r="J80" s="5"/>
      <c r="K80" s="30"/>
      <c r="L80" s="30"/>
      <c r="M80" s="44"/>
      <c r="N80" s="5"/>
    </row>
    <row r="81" spans="1:14" ht="15">
      <c r="A81" s="16" t="s">
        <v>16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26">
        <v>0</v>
      </c>
      <c r="L81" s="26">
        <v>0</v>
      </c>
      <c r="M81" s="36">
        <v>0</v>
      </c>
      <c r="N81" s="9">
        <f>SUM(B81:M81)</f>
        <v>0</v>
      </c>
    </row>
    <row r="82" spans="1:14" ht="15">
      <c r="A82" s="8" t="s">
        <v>12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27">
        <v>0</v>
      </c>
      <c r="L82" s="27">
        <v>0</v>
      </c>
      <c r="M82" s="37">
        <v>0</v>
      </c>
      <c r="N82" s="10">
        <f>SUM(B82:M82)</f>
        <v>0</v>
      </c>
    </row>
    <row r="83" spans="1:14" ht="15">
      <c r="A83" s="8" t="s">
        <v>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27">
        <v>0</v>
      </c>
      <c r="L83" s="27">
        <v>0</v>
      </c>
      <c r="M83" s="37">
        <v>0</v>
      </c>
      <c r="N83" s="10">
        <f>SUM(B83:M83)</f>
        <v>0</v>
      </c>
    </row>
    <row r="84" spans="1:14" ht="15">
      <c r="A84" s="8" t="s">
        <v>13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27">
        <v>0</v>
      </c>
      <c r="L84" s="27">
        <v>0</v>
      </c>
      <c r="M84" s="37">
        <v>0</v>
      </c>
      <c r="N84" s="10">
        <v>0</v>
      </c>
    </row>
    <row r="85" spans="1:14" ht="15">
      <c r="A85" s="8" t="s">
        <v>14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8">
        <v>0</v>
      </c>
      <c r="L85" s="28">
        <v>0</v>
      </c>
      <c r="M85" s="38">
        <v>0</v>
      </c>
      <c r="N85" s="19">
        <v>0</v>
      </c>
    </row>
    <row r="86" spans="1:14" ht="15">
      <c r="A86" s="5"/>
      <c r="B86" s="10"/>
      <c r="C86" s="10"/>
      <c r="D86" s="10"/>
      <c r="E86" s="10"/>
      <c r="F86" s="10"/>
      <c r="G86" s="10"/>
      <c r="H86" s="10"/>
      <c r="I86" s="10"/>
      <c r="J86" s="10"/>
      <c r="K86" s="27"/>
      <c r="L86" s="27"/>
      <c r="M86" s="37"/>
      <c r="N86" s="5"/>
    </row>
    <row r="87" spans="1:14" ht="15">
      <c r="A87" s="16" t="s">
        <v>17</v>
      </c>
      <c r="B87" s="9">
        <v>2297</v>
      </c>
      <c r="C87" s="9">
        <v>2301</v>
      </c>
      <c r="D87" s="9">
        <v>2244</v>
      </c>
      <c r="E87" s="9">
        <v>2201</v>
      </c>
      <c r="F87" s="9">
        <v>2203</v>
      </c>
      <c r="G87" s="9">
        <v>2204</v>
      </c>
      <c r="H87" s="9">
        <v>2205</v>
      </c>
      <c r="I87" s="9">
        <v>2194</v>
      </c>
      <c r="J87" s="9">
        <v>2199</v>
      </c>
      <c r="K87" s="26">
        <v>2148</v>
      </c>
      <c r="L87" s="26">
        <v>2155</v>
      </c>
      <c r="M87" s="36">
        <v>2105</v>
      </c>
      <c r="N87" s="9">
        <f>SUM(B87:M87)</f>
        <v>26456</v>
      </c>
    </row>
    <row r="88" spans="1:14" ht="15">
      <c r="A88" s="8" t="s">
        <v>12</v>
      </c>
      <c r="B88" s="10">
        <v>56616715.85</v>
      </c>
      <c r="C88" s="10">
        <v>48229535.25</v>
      </c>
      <c r="D88" s="10">
        <v>47584538.49</v>
      </c>
      <c r="E88" s="10">
        <v>45254447.01</v>
      </c>
      <c r="F88" s="10">
        <v>48217062.75</v>
      </c>
      <c r="G88" s="10">
        <v>57821349.25</v>
      </c>
      <c r="H88" s="10">
        <v>47048924.25</v>
      </c>
      <c r="I88" s="10">
        <v>59804769.5</v>
      </c>
      <c r="J88" s="10">
        <v>67771146.75</v>
      </c>
      <c r="K88" s="27">
        <v>66875518.05</v>
      </c>
      <c r="L88" s="27">
        <v>67012261.7</v>
      </c>
      <c r="M88" s="37">
        <v>61915480.25</v>
      </c>
      <c r="N88" s="10">
        <f>SUM(B88:M88)</f>
        <v>674151749.1</v>
      </c>
    </row>
    <row r="89" spans="1:14" ht="15">
      <c r="A89" s="8" t="s">
        <v>0</v>
      </c>
      <c r="B89" s="10">
        <v>3546909.61</v>
      </c>
      <c r="C89" s="10">
        <v>2994989.86</v>
      </c>
      <c r="D89" s="10">
        <v>2853396.45</v>
      </c>
      <c r="E89" s="10">
        <v>2844581.85</v>
      </c>
      <c r="F89" s="10">
        <v>3131667.65</v>
      </c>
      <c r="G89" s="10">
        <v>3807460.92</v>
      </c>
      <c r="H89" s="10">
        <v>3104470.43</v>
      </c>
      <c r="I89" s="10">
        <v>4147240.77</v>
      </c>
      <c r="J89" s="10">
        <v>4048007.49</v>
      </c>
      <c r="K89" s="27">
        <v>4450400.16</v>
      </c>
      <c r="L89" s="27">
        <v>4625767.41</v>
      </c>
      <c r="M89" s="37">
        <v>4143995.17</v>
      </c>
      <c r="N89" s="10">
        <f>SUM(B89:M89)</f>
        <v>43698887.769999996</v>
      </c>
    </row>
    <row r="90" spans="1:14" ht="15">
      <c r="A90" s="8" t="s">
        <v>13</v>
      </c>
      <c r="B90" s="10">
        <f>SUM(B89/B87/B131)</f>
        <v>49.81124903450503</v>
      </c>
      <c r="C90" s="10">
        <f aca="true" t="shared" si="29" ref="C90:J90">SUM(C89/C87/C131)</f>
        <v>44.122155584528464</v>
      </c>
      <c r="D90" s="10">
        <f t="shared" si="29"/>
        <v>41.99362765701933</v>
      </c>
      <c r="E90" s="10">
        <f t="shared" si="29"/>
        <v>41.690461080740434</v>
      </c>
      <c r="F90" s="10">
        <f t="shared" si="29"/>
        <v>50.76952937552688</v>
      </c>
      <c r="G90" s="10">
        <f t="shared" si="29"/>
        <v>55.72655172413793</v>
      </c>
      <c r="H90" s="10">
        <f t="shared" si="29"/>
        <v>46.93076991685563</v>
      </c>
      <c r="I90" s="10">
        <f t="shared" si="29"/>
        <v>60.97628091275326</v>
      </c>
      <c r="J90" s="10">
        <f t="shared" si="29"/>
        <v>62.65623383486089</v>
      </c>
      <c r="K90" s="27">
        <v>66.83486754370158</v>
      </c>
      <c r="L90" s="27">
        <f>L89/L87/L131</f>
        <v>69.24283227303346</v>
      </c>
      <c r="M90" s="37">
        <v>65.62145954077593</v>
      </c>
      <c r="N90" s="10">
        <f>SUM(N89/N87/N131)</f>
        <v>54.80282591380331</v>
      </c>
    </row>
    <row r="91" spans="1:14" ht="15">
      <c r="A91" s="8" t="s">
        <v>14</v>
      </c>
      <c r="B91" s="19">
        <f aca="true" t="shared" si="30" ref="B91:J91">SUM(B89/B88)</f>
        <v>0.06264774557742207</v>
      </c>
      <c r="C91" s="19">
        <f t="shared" si="30"/>
        <v>0.06209866722694575</v>
      </c>
      <c r="D91" s="19">
        <f t="shared" si="30"/>
        <v>0.05996478142999428</v>
      </c>
      <c r="E91" s="19">
        <f t="shared" si="30"/>
        <v>0.06285750987900537</v>
      </c>
      <c r="F91" s="19">
        <f t="shared" si="30"/>
        <v>0.0649493658756723</v>
      </c>
      <c r="G91" s="19">
        <f t="shared" si="30"/>
        <v>0.06584870414451631</v>
      </c>
      <c r="H91" s="19">
        <f t="shared" si="30"/>
        <v>0.06598387698524266</v>
      </c>
      <c r="I91" s="19">
        <f t="shared" si="30"/>
        <v>0.0693463214501646</v>
      </c>
      <c r="J91" s="19">
        <f t="shared" si="30"/>
        <v>0.059730544400150645</v>
      </c>
      <c r="K91" s="28">
        <v>0.06654752426250551</v>
      </c>
      <c r="L91" s="28">
        <f>L89/L88</f>
        <v>0.06902867165875703</v>
      </c>
      <c r="M91" s="38">
        <v>0.06692987203309304</v>
      </c>
      <c r="N91" s="19">
        <f>SUM(N89/N88)</f>
        <v>0.06482055090465684</v>
      </c>
    </row>
    <row r="92" spans="1:14" ht="15">
      <c r="A92" s="5"/>
      <c r="B92" s="10"/>
      <c r="C92" s="10"/>
      <c r="D92" s="10"/>
      <c r="E92" s="10"/>
      <c r="F92" s="10"/>
      <c r="G92" s="10"/>
      <c r="H92" s="10"/>
      <c r="I92" s="10"/>
      <c r="J92" s="10"/>
      <c r="K92" s="27"/>
      <c r="L92" s="27"/>
      <c r="M92" s="37"/>
      <c r="N92" s="5"/>
    </row>
    <row r="93" spans="1:14" ht="15">
      <c r="A93" s="16" t="s">
        <v>18</v>
      </c>
      <c r="B93" s="11">
        <v>56</v>
      </c>
      <c r="C93" s="11">
        <v>61</v>
      </c>
      <c r="D93" s="11">
        <v>59</v>
      </c>
      <c r="E93" s="9">
        <v>59</v>
      </c>
      <c r="F93" s="9">
        <v>59</v>
      </c>
      <c r="G93" s="9">
        <v>61</v>
      </c>
      <c r="H93" s="9">
        <v>61</v>
      </c>
      <c r="I93" s="9">
        <v>65</v>
      </c>
      <c r="J93" s="9">
        <v>62</v>
      </c>
      <c r="K93" s="26">
        <v>65</v>
      </c>
      <c r="L93" s="26">
        <v>68</v>
      </c>
      <c r="M93" s="36">
        <v>70</v>
      </c>
      <c r="N93" s="9">
        <f>SUM(B93:M93)</f>
        <v>746</v>
      </c>
    </row>
    <row r="94" spans="1:14" ht="15">
      <c r="A94" s="8" t="s">
        <v>12</v>
      </c>
      <c r="B94" s="10">
        <v>1743603.5</v>
      </c>
      <c r="C94" s="10">
        <v>1542593</v>
      </c>
      <c r="D94" s="10">
        <v>1492624</v>
      </c>
      <c r="E94" s="10">
        <v>1484548</v>
      </c>
      <c r="F94" s="10">
        <v>1645156.5</v>
      </c>
      <c r="G94" s="10">
        <v>2287950.5</v>
      </c>
      <c r="H94" s="10">
        <v>1867106.5</v>
      </c>
      <c r="I94" s="10">
        <v>2410951.5</v>
      </c>
      <c r="J94" s="10">
        <v>2955229.08</v>
      </c>
      <c r="K94" s="27">
        <v>2337765</v>
      </c>
      <c r="L94" s="27">
        <v>2822113.85</v>
      </c>
      <c r="M94" s="37">
        <v>2681403</v>
      </c>
      <c r="N94" s="10">
        <f>SUM(B94:M94)</f>
        <v>25271044.43</v>
      </c>
    </row>
    <row r="95" spans="1:14" ht="15">
      <c r="A95" s="8" t="s">
        <v>0</v>
      </c>
      <c r="B95" s="10">
        <v>144300.55</v>
      </c>
      <c r="C95" s="10">
        <v>122628.74</v>
      </c>
      <c r="D95" s="10">
        <v>122894.4</v>
      </c>
      <c r="E95" s="10">
        <v>122471.67</v>
      </c>
      <c r="F95" s="10">
        <v>131621.21</v>
      </c>
      <c r="G95" s="10">
        <v>166843.04</v>
      </c>
      <c r="H95" s="10">
        <v>144683.65</v>
      </c>
      <c r="I95" s="10">
        <v>183342.92</v>
      </c>
      <c r="J95" s="10">
        <v>218817.51</v>
      </c>
      <c r="K95" s="27">
        <v>203448.68</v>
      </c>
      <c r="L95" s="27">
        <v>217211.76</v>
      </c>
      <c r="M95" s="37">
        <v>208200.96</v>
      </c>
      <c r="N95" s="10">
        <f>SUM(B95:M95)</f>
        <v>1986465.0899999999</v>
      </c>
    </row>
    <row r="96" spans="1:14" ht="15">
      <c r="A96" s="8" t="s">
        <v>13</v>
      </c>
      <c r="B96" s="10">
        <f>SUM(B95/B93/B131)</f>
        <v>83.1224366359447</v>
      </c>
      <c r="C96" s="10">
        <f aca="true" t="shared" si="31" ref="C96:J96">SUM(C95/C93/C131)</f>
        <v>68.14600722422895</v>
      </c>
      <c r="D96" s="10">
        <f t="shared" si="31"/>
        <v>68.78982603049504</v>
      </c>
      <c r="E96" s="10">
        <f t="shared" si="31"/>
        <v>66.96100054674686</v>
      </c>
      <c r="F96" s="10">
        <f t="shared" si="31"/>
        <v>79.6738559322034</v>
      </c>
      <c r="G96" s="10">
        <f t="shared" si="31"/>
        <v>88.23005817028027</v>
      </c>
      <c r="H96" s="10">
        <f t="shared" si="31"/>
        <v>79.0621038251366</v>
      </c>
      <c r="I96" s="10">
        <f t="shared" si="31"/>
        <v>90.98904218362284</v>
      </c>
      <c r="J96" s="10">
        <f t="shared" si="31"/>
        <v>120.12643558268738</v>
      </c>
      <c r="K96" s="27">
        <v>100.96708684863523</v>
      </c>
      <c r="L96" s="27">
        <f>L95/L93/L131</f>
        <v>103.04163187855788</v>
      </c>
      <c r="M96" s="37">
        <v>99.14331428571428</v>
      </c>
      <c r="N96" s="10">
        <f>SUM(N95/N93/N131)</f>
        <v>88.34843518450981</v>
      </c>
    </row>
    <row r="97" spans="1:14" ht="15">
      <c r="A97" s="8" t="s">
        <v>14</v>
      </c>
      <c r="B97" s="19">
        <f aca="true" t="shared" si="32" ref="B97:J97">SUM(B95/B94)</f>
        <v>0.08275995660710705</v>
      </c>
      <c r="C97" s="19">
        <f t="shared" si="32"/>
        <v>0.07949520061351245</v>
      </c>
      <c r="D97" s="19">
        <f t="shared" si="32"/>
        <v>0.08233446601421389</v>
      </c>
      <c r="E97" s="19">
        <f t="shared" si="32"/>
        <v>0.08249761543580941</v>
      </c>
      <c r="F97" s="19">
        <f t="shared" si="32"/>
        <v>0.08000528217224319</v>
      </c>
      <c r="G97" s="19">
        <f t="shared" si="32"/>
        <v>0.07292248674086262</v>
      </c>
      <c r="H97" s="19">
        <f t="shared" si="32"/>
        <v>0.07749083943524378</v>
      </c>
      <c r="I97" s="19">
        <f t="shared" si="32"/>
        <v>0.07604587649316048</v>
      </c>
      <c r="J97" s="19">
        <f t="shared" si="32"/>
        <v>0.07404417866651475</v>
      </c>
      <c r="K97" s="28">
        <v>0.08702700228637181</v>
      </c>
      <c r="L97" s="28">
        <f>L95/L94</f>
        <v>0.0769677523817829</v>
      </c>
      <c r="M97" s="38">
        <v>0.07764627696769191</v>
      </c>
      <c r="N97" s="19">
        <f>SUM(N95/N94)</f>
        <v>0.078606370840843</v>
      </c>
    </row>
    <row r="98" spans="1:14" ht="15">
      <c r="A98" s="5"/>
      <c r="B98" s="5"/>
      <c r="C98" s="5"/>
      <c r="D98" s="5"/>
      <c r="E98" s="11"/>
      <c r="F98" s="11"/>
      <c r="G98" s="11"/>
      <c r="H98" s="11"/>
      <c r="I98" s="11"/>
      <c r="J98" s="10"/>
      <c r="K98" s="27"/>
      <c r="L98" s="27"/>
      <c r="M98" s="37"/>
      <c r="N98" s="5"/>
    </row>
    <row r="99" spans="1:14" ht="15">
      <c r="A99" s="16" t="s">
        <v>19</v>
      </c>
      <c r="B99" s="9">
        <v>1012</v>
      </c>
      <c r="C99" s="9">
        <v>1003</v>
      </c>
      <c r="D99" s="9">
        <v>974</v>
      </c>
      <c r="E99" s="9">
        <v>957</v>
      </c>
      <c r="F99" s="9">
        <v>962</v>
      </c>
      <c r="G99" s="9">
        <v>958</v>
      </c>
      <c r="H99" s="9">
        <v>961</v>
      </c>
      <c r="I99" s="9">
        <v>965</v>
      </c>
      <c r="J99" s="9">
        <v>959</v>
      </c>
      <c r="K99" s="26">
        <v>961</v>
      </c>
      <c r="L99" s="26">
        <v>956</v>
      </c>
      <c r="M99" s="36">
        <v>910</v>
      </c>
      <c r="N99" s="9">
        <f>SUM(B99:M99)</f>
        <v>11578</v>
      </c>
    </row>
    <row r="100" spans="1:14" ht="15">
      <c r="A100" s="8" t="s">
        <v>12</v>
      </c>
      <c r="B100" s="10">
        <v>49368648</v>
      </c>
      <c r="C100" s="10">
        <v>55701299</v>
      </c>
      <c r="D100" s="10">
        <v>50608875</v>
      </c>
      <c r="E100" s="10">
        <v>43448400</v>
      </c>
      <c r="F100" s="10">
        <v>45644408</v>
      </c>
      <c r="G100" s="10">
        <v>54828050</v>
      </c>
      <c r="H100" s="10">
        <v>48130813</v>
      </c>
      <c r="I100" s="10">
        <v>59595343</v>
      </c>
      <c r="J100" s="10">
        <v>55531184</v>
      </c>
      <c r="K100" s="27">
        <v>59419784</v>
      </c>
      <c r="L100" s="27">
        <v>65334405</v>
      </c>
      <c r="M100" s="37">
        <v>55991638</v>
      </c>
      <c r="N100" s="10">
        <f>SUM(B100:M100)</f>
        <v>643602847</v>
      </c>
    </row>
    <row r="101" spans="1:14" ht="15">
      <c r="A101" s="8" t="s">
        <v>0</v>
      </c>
      <c r="B101" s="10">
        <v>2698156.11</v>
      </c>
      <c r="C101" s="10">
        <v>2556290.74</v>
      </c>
      <c r="D101" s="10">
        <v>2125311.94</v>
      </c>
      <c r="E101" s="10">
        <v>2479820.86</v>
      </c>
      <c r="F101" s="10">
        <v>2395485.09</v>
      </c>
      <c r="G101" s="10">
        <v>2907386.09</v>
      </c>
      <c r="H101" s="10">
        <v>2385597.42</v>
      </c>
      <c r="I101" s="10">
        <v>3266576.51</v>
      </c>
      <c r="J101" s="10">
        <v>2978377.41</v>
      </c>
      <c r="K101" s="27">
        <v>3335745.89</v>
      </c>
      <c r="L101" s="27">
        <v>3574916.49</v>
      </c>
      <c r="M101" s="37">
        <v>2860670.74</v>
      </c>
      <c r="N101" s="10">
        <f>SUM(B101:M101)</f>
        <v>33564335.29</v>
      </c>
    </row>
    <row r="102" spans="1:14" ht="15">
      <c r="A102" s="8" t="s">
        <v>13</v>
      </c>
      <c r="B102" s="10">
        <f>SUM(B101/B99/B131)</f>
        <v>86.00523109779421</v>
      </c>
      <c r="C102" s="10">
        <f aca="true" t="shared" si="33" ref="C102:J102">SUM(C101/C99/C131)</f>
        <v>86.39473917231358</v>
      </c>
      <c r="D102" s="10">
        <f t="shared" si="33"/>
        <v>72.06225604149091</v>
      </c>
      <c r="E102" s="10">
        <f t="shared" si="33"/>
        <v>83.58852799406748</v>
      </c>
      <c r="F102" s="10">
        <f t="shared" si="33"/>
        <v>88.9324728987229</v>
      </c>
      <c r="G102" s="10">
        <f t="shared" si="33"/>
        <v>97.89838002559094</v>
      </c>
      <c r="H102" s="10">
        <f t="shared" si="33"/>
        <v>82.74704890738813</v>
      </c>
      <c r="I102" s="10">
        <f t="shared" si="33"/>
        <v>109.19527026575297</v>
      </c>
      <c r="J102" s="10">
        <f t="shared" si="33"/>
        <v>105.70835891709868</v>
      </c>
      <c r="K102" s="27">
        <v>111.97159846933639</v>
      </c>
      <c r="L102" s="27">
        <f>L101/L99/L131</f>
        <v>120.62749662572548</v>
      </c>
      <c r="M102" s="37">
        <v>104.786473992674</v>
      </c>
      <c r="N102" s="10">
        <f>SUM(N101/N99/N131)</f>
        <v>96.18365085121853</v>
      </c>
    </row>
    <row r="103" spans="1:14" ht="15">
      <c r="A103" s="8" t="s">
        <v>14</v>
      </c>
      <c r="B103" s="19">
        <f aca="true" t="shared" si="34" ref="B103:J103">SUM(B101/B100)</f>
        <v>0.05465323073056406</v>
      </c>
      <c r="C103" s="19">
        <f t="shared" si="34"/>
        <v>0.0458928388725728</v>
      </c>
      <c r="D103" s="19">
        <f t="shared" si="34"/>
        <v>0.04199484655606354</v>
      </c>
      <c r="E103" s="19">
        <f t="shared" si="34"/>
        <v>0.057075078944218885</v>
      </c>
      <c r="F103" s="19">
        <f t="shared" si="34"/>
        <v>0.05248145818870079</v>
      </c>
      <c r="G103" s="19">
        <f t="shared" si="34"/>
        <v>0.053027348045389174</v>
      </c>
      <c r="H103" s="19">
        <f t="shared" si="34"/>
        <v>0.049564868559357184</v>
      </c>
      <c r="I103" s="19">
        <f t="shared" si="34"/>
        <v>0.05481261362989386</v>
      </c>
      <c r="J103" s="19">
        <f t="shared" si="34"/>
        <v>0.053634322113499326</v>
      </c>
      <c r="K103" s="28">
        <v>0.056138640456855245</v>
      </c>
      <c r="L103" s="28">
        <f>L101/L100</f>
        <v>0.05471721201103768</v>
      </c>
      <c r="M103" s="38">
        <v>0.051091035057770594</v>
      </c>
      <c r="N103" s="19">
        <f>SUM(N101/N100)</f>
        <v>0.052150694246385146</v>
      </c>
    </row>
    <row r="104" spans="1:14" ht="15">
      <c r="A104" s="5"/>
      <c r="B104" s="5"/>
      <c r="C104" s="5"/>
      <c r="D104" s="5"/>
      <c r="E104" s="11"/>
      <c r="F104" s="11"/>
      <c r="G104" s="11"/>
      <c r="H104" s="11"/>
      <c r="I104" s="11"/>
      <c r="J104" s="10"/>
      <c r="K104" s="27"/>
      <c r="L104" s="27"/>
      <c r="M104" s="37"/>
      <c r="N104" s="5"/>
    </row>
    <row r="105" spans="1:14" ht="15">
      <c r="A105" s="16" t="s">
        <v>20</v>
      </c>
      <c r="B105" s="9">
        <v>92</v>
      </c>
      <c r="C105" s="9">
        <v>90</v>
      </c>
      <c r="D105" s="9">
        <v>90</v>
      </c>
      <c r="E105" s="9">
        <v>88</v>
      </c>
      <c r="F105" s="9">
        <v>87</v>
      </c>
      <c r="G105" s="9">
        <v>88</v>
      </c>
      <c r="H105" s="9">
        <v>87</v>
      </c>
      <c r="I105" s="9">
        <v>87</v>
      </c>
      <c r="J105" s="9">
        <v>84</v>
      </c>
      <c r="K105" s="26">
        <v>87</v>
      </c>
      <c r="L105" s="26">
        <v>88</v>
      </c>
      <c r="M105" s="36">
        <v>89</v>
      </c>
      <c r="N105" s="9">
        <f>SUM(B105:M105)</f>
        <v>1057</v>
      </c>
    </row>
    <row r="106" spans="1:14" ht="15">
      <c r="A106" s="8" t="s">
        <v>12</v>
      </c>
      <c r="B106" s="10">
        <v>7091260</v>
      </c>
      <c r="C106" s="10">
        <v>6887815</v>
      </c>
      <c r="D106" s="10">
        <v>5528595</v>
      </c>
      <c r="E106" s="10">
        <v>7083240</v>
      </c>
      <c r="F106" s="10">
        <v>6524355</v>
      </c>
      <c r="G106" s="10">
        <v>8614065</v>
      </c>
      <c r="H106" s="10">
        <v>6912255</v>
      </c>
      <c r="I106" s="10">
        <v>8803730</v>
      </c>
      <c r="J106" s="10">
        <v>9633518.5</v>
      </c>
      <c r="K106" s="27">
        <v>9046000</v>
      </c>
      <c r="L106" s="27">
        <v>9640799</v>
      </c>
      <c r="M106" s="37">
        <v>7917510</v>
      </c>
      <c r="N106" s="10">
        <f>SUM(B106:M106)</f>
        <v>93683142.5</v>
      </c>
    </row>
    <row r="107" spans="1:14" ht="15">
      <c r="A107" s="8" t="s">
        <v>0</v>
      </c>
      <c r="B107" s="10">
        <v>313271.69</v>
      </c>
      <c r="C107" s="10">
        <v>321916.65</v>
      </c>
      <c r="D107" s="10">
        <v>370971.81</v>
      </c>
      <c r="E107" s="10">
        <v>200571.98</v>
      </c>
      <c r="F107" s="10">
        <v>369825.03</v>
      </c>
      <c r="G107" s="10">
        <v>365424.38</v>
      </c>
      <c r="H107" s="10">
        <v>398271.26</v>
      </c>
      <c r="I107" s="10">
        <v>435280.55</v>
      </c>
      <c r="J107" s="10">
        <v>453716.87</v>
      </c>
      <c r="K107" s="27">
        <v>476671.38</v>
      </c>
      <c r="L107" s="27">
        <v>499259.75</v>
      </c>
      <c r="M107" s="37">
        <v>299145</v>
      </c>
      <c r="N107" s="10">
        <f>SUM(B107:M107)</f>
        <v>4504326.35</v>
      </c>
    </row>
    <row r="108" spans="1:14" ht="15">
      <c r="A108" s="8" t="s">
        <v>13</v>
      </c>
      <c r="B108" s="10">
        <f>SUM(B107/B105/B131)</f>
        <v>109.84280855539971</v>
      </c>
      <c r="C108" s="10">
        <f aca="true" t="shared" si="35" ref="C108:J108">SUM(C107/C105/C131)</f>
        <v>121.24920903954803</v>
      </c>
      <c r="D108" s="10">
        <f t="shared" si="35"/>
        <v>136.12645310435929</v>
      </c>
      <c r="E108" s="10">
        <f t="shared" si="35"/>
        <v>73.52345307917889</v>
      </c>
      <c r="F108" s="10">
        <f t="shared" si="35"/>
        <v>151.81651477832514</v>
      </c>
      <c r="G108" s="10">
        <f t="shared" si="35"/>
        <v>133.95321847507333</v>
      </c>
      <c r="H108" s="10">
        <f t="shared" si="35"/>
        <v>152.59435249042147</v>
      </c>
      <c r="I108" s="10">
        <f t="shared" si="35"/>
        <v>161.3943455691509</v>
      </c>
      <c r="J108" s="10">
        <f t="shared" si="35"/>
        <v>183.84585805050406</v>
      </c>
      <c r="K108" s="27">
        <v>176.74133481646274</v>
      </c>
      <c r="L108" s="27">
        <f>L107/L105/L131</f>
        <v>183.01310483870967</v>
      </c>
      <c r="M108" s="37">
        <v>112.03932584269663</v>
      </c>
      <c r="N108" s="10">
        <f>SUM(N107/N105/N131)</f>
        <v>141.3876947000406</v>
      </c>
    </row>
    <row r="109" spans="1:14" ht="15">
      <c r="A109" s="8" t="s">
        <v>14</v>
      </c>
      <c r="B109" s="19">
        <f aca="true" t="shared" si="36" ref="B109:J109">SUM(B107/B106)</f>
        <v>0.04417715469465229</v>
      </c>
      <c r="C109" s="19">
        <f t="shared" si="36"/>
        <v>0.04673712200458346</v>
      </c>
      <c r="D109" s="19">
        <f t="shared" si="36"/>
        <v>0.0671005580983957</v>
      </c>
      <c r="E109" s="19">
        <f t="shared" si="36"/>
        <v>0.02831641734573444</v>
      </c>
      <c r="F109" s="19">
        <f t="shared" si="36"/>
        <v>0.05668376874035825</v>
      </c>
      <c r="G109" s="19">
        <f t="shared" si="36"/>
        <v>0.042421827557604916</v>
      </c>
      <c r="H109" s="19">
        <f t="shared" si="36"/>
        <v>0.057618137641044787</v>
      </c>
      <c r="I109" s="19">
        <f t="shared" si="36"/>
        <v>0.04944274188326993</v>
      </c>
      <c r="J109" s="19">
        <f t="shared" si="36"/>
        <v>0.04709773173737093</v>
      </c>
      <c r="K109" s="28">
        <v>0.05269416095511829</v>
      </c>
      <c r="L109" s="28">
        <f>L107/L106</f>
        <v>0.05178613826509608</v>
      </c>
      <c r="M109" s="38">
        <v>0.03778271198899654</v>
      </c>
      <c r="N109" s="19">
        <f>SUM(N107/N106)</f>
        <v>0.04808043613609567</v>
      </c>
    </row>
    <row r="110" spans="1:14" ht="15">
      <c r="A110" s="5"/>
      <c r="B110" s="10"/>
      <c r="C110" s="10"/>
      <c r="D110" s="10"/>
      <c r="E110" s="10"/>
      <c r="F110" s="10"/>
      <c r="G110" s="10"/>
      <c r="H110" s="10"/>
      <c r="I110" s="10"/>
      <c r="J110" s="10"/>
      <c r="K110" s="24"/>
      <c r="L110" s="24"/>
      <c r="M110" s="38"/>
      <c r="N110" s="5"/>
    </row>
    <row r="111" spans="1:14" ht="15">
      <c r="A111" s="16" t="s">
        <v>21</v>
      </c>
      <c r="B111" s="20">
        <f>SUM(B115+B121)</f>
        <v>77</v>
      </c>
      <c r="C111" s="20">
        <f aca="true" t="shared" si="37" ref="C111:K111">SUM(C115+C121)</f>
        <v>81</v>
      </c>
      <c r="D111" s="20">
        <f t="shared" si="37"/>
        <v>87</v>
      </c>
      <c r="E111" s="20">
        <f t="shared" si="37"/>
        <v>74</v>
      </c>
      <c r="F111" s="20">
        <f t="shared" si="37"/>
        <v>76</v>
      </c>
      <c r="G111" s="20">
        <f t="shared" si="37"/>
        <v>82</v>
      </c>
      <c r="H111" s="20">
        <f t="shared" si="37"/>
        <v>78</v>
      </c>
      <c r="I111" s="20">
        <f t="shared" si="37"/>
        <v>75</v>
      </c>
      <c r="J111" s="20">
        <f t="shared" si="37"/>
        <v>76</v>
      </c>
      <c r="K111" s="20">
        <f t="shared" si="37"/>
        <v>67</v>
      </c>
      <c r="L111" s="20">
        <f>SUM(L115+L121)</f>
        <v>62</v>
      </c>
      <c r="M111" s="39">
        <f>SUM(M115+M121)</f>
        <v>61</v>
      </c>
      <c r="N111" s="9">
        <f>SUM(B111:M111)</f>
        <v>896</v>
      </c>
    </row>
    <row r="112" spans="1:14" ht="15">
      <c r="A112" s="8" t="s">
        <v>0</v>
      </c>
      <c r="B112" s="21">
        <f>SUM(B117+B122)</f>
        <v>477469.7</v>
      </c>
      <c r="C112" s="21">
        <f aca="true" t="shared" si="38" ref="C112:K112">SUM(C117+C122)</f>
        <v>502794.5</v>
      </c>
      <c r="D112" s="21">
        <f t="shared" si="38"/>
        <v>423407.65</v>
      </c>
      <c r="E112" s="21">
        <f t="shared" si="38"/>
        <v>415542.55000000005</v>
      </c>
      <c r="F112" s="21">
        <f t="shared" si="38"/>
        <v>446492.6</v>
      </c>
      <c r="G112" s="21">
        <f t="shared" si="38"/>
        <v>542458.45</v>
      </c>
      <c r="H112" s="21">
        <f t="shared" si="38"/>
        <v>451571.5</v>
      </c>
      <c r="I112" s="21">
        <f t="shared" si="38"/>
        <v>542982</v>
      </c>
      <c r="J112" s="21">
        <f t="shared" si="38"/>
        <v>514088.4</v>
      </c>
      <c r="K112" s="21">
        <f t="shared" si="38"/>
        <v>582186.2</v>
      </c>
      <c r="L112" s="21">
        <f>SUM(L117+L122)</f>
        <v>582322.55</v>
      </c>
      <c r="M112" s="40">
        <f>SUM(M117+M122)</f>
        <v>494995</v>
      </c>
      <c r="N112" s="10">
        <f>SUM(B112:M112)</f>
        <v>5976311.100000001</v>
      </c>
    </row>
    <row r="113" spans="1:14" ht="15">
      <c r="A113" s="8" t="s">
        <v>13</v>
      </c>
      <c r="B113" s="22">
        <f>SUM(B112/B111/B131)</f>
        <v>200.02919983242563</v>
      </c>
      <c r="C113" s="22">
        <f aca="true" t="shared" si="39" ref="C113:L113">SUM(C112/C111/C131)</f>
        <v>210.418288344842</v>
      </c>
      <c r="D113" s="22">
        <f t="shared" si="39"/>
        <v>160.72505276423874</v>
      </c>
      <c r="E113" s="22">
        <f t="shared" si="39"/>
        <v>181.14322144725372</v>
      </c>
      <c r="F113" s="22">
        <f t="shared" si="39"/>
        <v>209.81795112781953</v>
      </c>
      <c r="G113" s="22">
        <f t="shared" si="39"/>
        <v>213.3982887490165</v>
      </c>
      <c r="H113" s="22">
        <f t="shared" si="39"/>
        <v>192.9792735042735</v>
      </c>
      <c r="I113" s="22">
        <f t="shared" si="39"/>
        <v>233.54064516129034</v>
      </c>
      <c r="J113" s="22">
        <f t="shared" si="39"/>
        <v>230.2355702052954</v>
      </c>
      <c r="K113" s="22">
        <f t="shared" si="39"/>
        <v>280.30149253731344</v>
      </c>
      <c r="L113" s="22">
        <f t="shared" si="39"/>
        <v>302.97739334027057</v>
      </c>
      <c r="M113" s="41">
        <f>SUM(M112/M111/M131)</f>
        <v>270.4890710382514</v>
      </c>
      <c r="N113" s="10">
        <v>305.6285385119144</v>
      </c>
    </row>
    <row r="114" spans="1:14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27"/>
      <c r="L114" s="27"/>
      <c r="M114" s="37"/>
      <c r="N114" s="5"/>
    </row>
    <row r="115" spans="1:14" ht="15" customHeight="1">
      <c r="A115" s="16" t="s">
        <v>22</v>
      </c>
      <c r="B115" s="11">
        <v>58</v>
      </c>
      <c r="C115" s="11">
        <v>59</v>
      </c>
      <c r="D115" s="11">
        <v>60</v>
      </c>
      <c r="E115" s="9">
        <v>50</v>
      </c>
      <c r="F115" s="9">
        <v>52</v>
      </c>
      <c r="G115" s="9">
        <v>56</v>
      </c>
      <c r="H115" s="9">
        <v>50</v>
      </c>
      <c r="I115" s="9">
        <v>47</v>
      </c>
      <c r="J115" s="9">
        <v>48</v>
      </c>
      <c r="K115" s="26">
        <v>43</v>
      </c>
      <c r="L115" s="26">
        <v>41</v>
      </c>
      <c r="M115" s="36">
        <v>41</v>
      </c>
      <c r="N115" s="9">
        <f>SUM(B115:M115)</f>
        <v>605</v>
      </c>
    </row>
    <row r="116" spans="1:14" ht="15" customHeight="1">
      <c r="A116" s="16" t="s">
        <v>23</v>
      </c>
      <c r="B116" s="10">
        <v>1603424.25</v>
      </c>
      <c r="C116" s="10">
        <v>1488311.5</v>
      </c>
      <c r="D116" s="10">
        <v>1298118.3</v>
      </c>
      <c r="E116" s="10">
        <v>1143947.2</v>
      </c>
      <c r="F116" s="10">
        <v>1266316.75</v>
      </c>
      <c r="G116" s="10">
        <v>1537155.5</v>
      </c>
      <c r="H116" s="10">
        <v>1168294</v>
      </c>
      <c r="I116" s="10">
        <v>1570021</v>
      </c>
      <c r="J116" s="10">
        <v>1480147.15</v>
      </c>
      <c r="K116" s="27">
        <v>1873516.25</v>
      </c>
      <c r="L116" s="27">
        <v>1911792.6</v>
      </c>
      <c r="M116" s="37">
        <v>1476438.85</v>
      </c>
      <c r="N116" s="10">
        <f>SUM(B116:M116)</f>
        <v>17817483.35</v>
      </c>
    </row>
    <row r="117" spans="1:14" ht="15" customHeight="1">
      <c r="A117" s="8" t="s">
        <v>0</v>
      </c>
      <c r="B117" s="10">
        <v>289436.25</v>
      </c>
      <c r="C117" s="10">
        <v>307312.75</v>
      </c>
      <c r="D117" s="10">
        <v>236775.25</v>
      </c>
      <c r="E117" s="10">
        <v>213699.45</v>
      </c>
      <c r="F117" s="10">
        <v>241086.75</v>
      </c>
      <c r="G117" s="10">
        <v>292578.5</v>
      </c>
      <c r="H117" s="10">
        <v>229336.5</v>
      </c>
      <c r="I117" s="10">
        <v>254086.5</v>
      </c>
      <c r="J117" s="10">
        <v>271850.4</v>
      </c>
      <c r="K117" s="27">
        <v>323372.25</v>
      </c>
      <c r="L117" s="27">
        <v>343596.6</v>
      </c>
      <c r="M117" s="37">
        <v>275746.85</v>
      </c>
      <c r="N117" s="10">
        <f>SUM(B117:M117)</f>
        <v>3278878.0500000003</v>
      </c>
    </row>
    <row r="118" spans="1:14" ht="15" customHeight="1">
      <c r="A118" s="8" t="s">
        <v>13</v>
      </c>
      <c r="B118" s="10">
        <f>SUM(B117/B115/B131)</f>
        <v>160.97677975528367</v>
      </c>
      <c r="C118" s="10">
        <f aca="true" t="shared" si="40" ref="C118:J118">SUM(C117/C115/C131)</f>
        <v>176.56578569376614</v>
      </c>
      <c r="D118" s="10">
        <f t="shared" si="40"/>
        <v>130.32543483047115</v>
      </c>
      <c r="E118" s="10">
        <f t="shared" si="40"/>
        <v>137.87061290322583</v>
      </c>
      <c r="F118" s="10">
        <f t="shared" si="40"/>
        <v>165.58155906593407</v>
      </c>
      <c r="G118" s="10">
        <f t="shared" si="40"/>
        <v>168.53600230414747</v>
      </c>
      <c r="H118" s="10">
        <f t="shared" si="40"/>
        <v>152.891</v>
      </c>
      <c r="I118" s="10">
        <f t="shared" si="40"/>
        <v>174.3901853122855</v>
      </c>
      <c r="J118" s="10">
        <f t="shared" si="40"/>
        <v>192.76889040163377</v>
      </c>
      <c r="K118" s="27">
        <v>242.5898349587397</v>
      </c>
      <c r="L118" s="27">
        <f>L117/L115/L131</f>
        <v>270.33564122738</v>
      </c>
      <c r="M118" s="37">
        <v>224.18443089430892</v>
      </c>
      <c r="N118" s="10">
        <f>SUM(N117/N115/N131)</f>
        <v>179.81529995009515</v>
      </c>
    </row>
    <row r="119" spans="1:14" ht="15" customHeight="1">
      <c r="A119" s="8" t="s">
        <v>14</v>
      </c>
      <c r="B119" s="19">
        <f aca="true" t="shared" si="41" ref="B119:J119">SUM(B117/B116)</f>
        <v>0.1805113337907918</v>
      </c>
      <c r="C119" s="19">
        <f t="shared" si="41"/>
        <v>0.20648416006998535</v>
      </c>
      <c r="D119" s="19">
        <f t="shared" si="41"/>
        <v>0.18239882297322207</v>
      </c>
      <c r="E119" s="19">
        <f t="shared" si="41"/>
        <v>0.18680884047795215</v>
      </c>
      <c r="F119" s="19">
        <f t="shared" si="41"/>
        <v>0.19038423838269533</v>
      </c>
      <c r="G119" s="19">
        <f t="shared" si="41"/>
        <v>0.19033760735332242</v>
      </c>
      <c r="H119" s="19">
        <f t="shared" si="41"/>
        <v>0.1963003319369953</v>
      </c>
      <c r="I119" s="19">
        <f t="shared" si="41"/>
        <v>0.1618363703415432</v>
      </c>
      <c r="J119" s="19">
        <f t="shared" si="41"/>
        <v>0.183664441741485</v>
      </c>
      <c r="K119" s="28">
        <v>0.17260178554629563</v>
      </c>
      <c r="L119" s="28">
        <f>L117/L116</f>
        <v>0.17972482998417294</v>
      </c>
      <c r="M119" s="38">
        <v>0.18676482944078582</v>
      </c>
      <c r="N119" s="19">
        <f>SUM(N117/N116)</f>
        <v>0.1840258798389729</v>
      </c>
    </row>
    <row r="120" spans="1:14" ht="15">
      <c r="A120" s="5"/>
      <c r="B120" s="5"/>
      <c r="C120" s="5"/>
      <c r="D120" s="5"/>
      <c r="E120" s="11"/>
      <c r="F120" s="11"/>
      <c r="G120" s="11"/>
      <c r="H120" s="11"/>
      <c r="I120" s="11"/>
      <c r="J120" s="10"/>
      <c r="K120" s="27"/>
      <c r="L120" s="27"/>
      <c r="M120" s="37"/>
      <c r="N120" s="5"/>
    </row>
    <row r="121" spans="1:14" ht="15">
      <c r="A121" s="16" t="s">
        <v>24</v>
      </c>
      <c r="B121" s="11">
        <v>19</v>
      </c>
      <c r="C121" s="11">
        <v>22</v>
      </c>
      <c r="D121" s="11">
        <v>27</v>
      </c>
      <c r="E121" s="9">
        <v>24</v>
      </c>
      <c r="F121" s="9">
        <v>24</v>
      </c>
      <c r="G121" s="9">
        <v>26</v>
      </c>
      <c r="H121" s="9">
        <v>28</v>
      </c>
      <c r="I121" s="9">
        <v>28</v>
      </c>
      <c r="J121" s="9">
        <v>28</v>
      </c>
      <c r="K121" s="26">
        <v>24</v>
      </c>
      <c r="L121" s="26">
        <v>21</v>
      </c>
      <c r="M121" s="36">
        <v>20</v>
      </c>
      <c r="N121" s="9">
        <f>SUM(B121:M121)</f>
        <v>291</v>
      </c>
    </row>
    <row r="122" spans="1:14" ht="15">
      <c r="A122" s="8" t="s">
        <v>0</v>
      </c>
      <c r="B122" s="10">
        <v>188033.45</v>
      </c>
      <c r="C122" s="10">
        <v>195481.75</v>
      </c>
      <c r="D122" s="10">
        <v>186632.4</v>
      </c>
      <c r="E122" s="10">
        <v>201843.1</v>
      </c>
      <c r="F122" s="10">
        <v>205405.85</v>
      </c>
      <c r="G122" s="10">
        <v>249879.95</v>
      </c>
      <c r="H122" s="10">
        <v>222235</v>
      </c>
      <c r="I122" s="10">
        <v>288895.5</v>
      </c>
      <c r="J122" s="10">
        <v>242238</v>
      </c>
      <c r="K122" s="27">
        <v>258813.95</v>
      </c>
      <c r="L122" s="27">
        <v>238725.95</v>
      </c>
      <c r="M122" s="37">
        <v>219248.15</v>
      </c>
      <c r="N122" s="10">
        <f>SUM(B122:M122)</f>
        <v>2697433.0500000003</v>
      </c>
    </row>
    <row r="123" spans="1:14" ht="15">
      <c r="A123" s="8" t="s">
        <v>13</v>
      </c>
      <c r="B123" s="10">
        <v>319.2418505942275</v>
      </c>
      <c r="C123" s="10">
        <v>301.20454545454544</v>
      </c>
      <c r="D123" s="10">
        <v>228.27975928372229</v>
      </c>
      <c r="E123" s="10">
        <v>271.29448924731184</v>
      </c>
      <c r="F123" s="10">
        <v>305.66346726190477</v>
      </c>
      <c r="G123" s="10">
        <v>310.02475186104215</v>
      </c>
      <c r="H123" s="10">
        <v>264.5654761904762</v>
      </c>
      <c r="I123" s="10">
        <v>332.82891705069125</v>
      </c>
      <c r="J123" s="10">
        <v>294.4641641544297</v>
      </c>
      <c r="K123" s="10">
        <v>347.87</v>
      </c>
      <c r="L123" s="27">
        <f>L122/L121/L131</f>
        <v>366.7065284178188</v>
      </c>
      <c r="M123" s="37">
        <v>365.41358333333335</v>
      </c>
      <c r="N123" s="10">
        <f>SUM(N122/N121/N131)</f>
        <v>307.5490836577074</v>
      </c>
    </row>
    <row r="124" spans="1:14" ht="15">
      <c r="A124" s="5"/>
      <c r="B124" s="5"/>
      <c r="C124" s="5"/>
      <c r="D124" s="5"/>
      <c r="E124" s="11"/>
      <c r="F124" s="11"/>
      <c r="G124" s="11"/>
      <c r="H124" s="11"/>
      <c r="I124" s="11"/>
      <c r="J124" s="10"/>
      <c r="K124" s="27"/>
      <c r="L124" s="27"/>
      <c r="M124" s="37"/>
      <c r="N124" s="5"/>
    </row>
    <row r="125" spans="1:14" ht="15">
      <c r="A125" s="5" t="s">
        <v>25</v>
      </c>
      <c r="B125" s="20">
        <f>SUM(B69+B111)</f>
        <v>4829</v>
      </c>
      <c r="C125" s="20">
        <f aca="true" t="shared" si="42" ref="C125:L125">SUM(C69+C111)</f>
        <v>4836</v>
      </c>
      <c r="D125" s="20">
        <f t="shared" si="42"/>
        <v>4728</v>
      </c>
      <c r="E125" s="20">
        <f t="shared" si="42"/>
        <v>4644</v>
      </c>
      <c r="F125" s="20">
        <f t="shared" si="42"/>
        <v>4650</v>
      </c>
      <c r="G125" s="20">
        <f t="shared" si="42"/>
        <v>4660</v>
      </c>
      <c r="H125" s="20">
        <f t="shared" si="42"/>
        <v>4656</v>
      </c>
      <c r="I125" s="20">
        <f t="shared" si="42"/>
        <v>4666</v>
      </c>
      <c r="J125" s="20">
        <f t="shared" si="42"/>
        <v>4646</v>
      </c>
      <c r="K125" s="20">
        <f t="shared" si="42"/>
        <v>4576</v>
      </c>
      <c r="L125" s="20">
        <f t="shared" si="42"/>
        <v>4609</v>
      </c>
      <c r="M125" s="39">
        <f>SUM(M69+M111)</f>
        <v>4476</v>
      </c>
      <c r="N125" s="9">
        <f>SUM(B125:M125)</f>
        <v>55976</v>
      </c>
    </row>
    <row r="126" spans="1:14" ht="15">
      <c r="A126" s="16" t="s">
        <v>26</v>
      </c>
      <c r="B126" s="10">
        <v>8577108.52</v>
      </c>
      <c r="C126" s="10">
        <v>7730674.94</v>
      </c>
      <c r="D126" s="10">
        <v>7080436.27</v>
      </c>
      <c r="E126" s="10">
        <v>7313541</v>
      </c>
      <c r="F126" s="10">
        <v>7776097.06</v>
      </c>
      <c r="G126" s="10">
        <v>9373087.31</v>
      </c>
      <c r="H126" s="10">
        <v>7832604.92</v>
      </c>
      <c r="I126" s="10">
        <v>10288670.81</v>
      </c>
      <c r="J126" s="10">
        <v>9946085.28</v>
      </c>
      <c r="K126" s="27">
        <v>11040997.33</v>
      </c>
      <c r="L126" s="27">
        <v>11552546.79</v>
      </c>
      <c r="M126" s="37">
        <v>9892221.23</v>
      </c>
      <c r="N126" s="10">
        <f>SUM(B126:M126)</f>
        <v>108404071.46</v>
      </c>
    </row>
    <row r="127" spans="1:14" ht="15">
      <c r="A127" s="16" t="s">
        <v>13</v>
      </c>
      <c r="B127" s="10">
        <f aca="true" t="shared" si="43" ref="B127:N127">SUM(B126/B125/B131)</f>
        <v>57.295696831642154</v>
      </c>
      <c r="C127" s="10">
        <f t="shared" si="43"/>
        <v>54.188746407592774</v>
      </c>
      <c r="D127" s="10">
        <f t="shared" si="43"/>
        <v>49.45687591224152</v>
      </c>
      <c r="E127" s="10">
        <f t="shared" si="43"/>
        <v>50.80117946153205</v>
      </c>
      <c r="F127" s="10">
        <f t="shared" si="43"/>
        <v>59.72424777265745</v>
      </c>
      <c r="G127" s="10">
        <f t="shared" si="43"/>
        <v>64.88361698740135</v>
      </c>
      <c r="H127" s="10">
        <f t="shared" si="43"/>
        <v>56.07535022909507</v>
      </c>
      <c r="I127" s="10">
        <f t="shared" si="43"/>
        <v>71.13000573814692</v>
      </c>
      <c r="J127" s="10">
        <f t="shared" si="43"/>
        <v>72.86537120874014</v>
      </c>
      <c r="K127" s="10">
        <f t="shared" si="43"/>
        <v>77.83243098635236</v>
      </c>
      <c r="L127" s="10">
        <f t="shared" si="43"/>
        <v>80.85545664513329</v>
      </c>
      <c r="M127" s="33">
        <f>SUM(M126/M125/M131)</f>
        <v>73.66861207923742</v>
      </c>
      <c r="N127" s="10">
        <f t="shared" si="43"/>
        <v>64.25404675043688</v>
      </c>
    </row>
    <row r="128" spans="1:13" ht="15">
      <c r="A128" s="16"/>
      <c r="B128" s="10"/>
      <c r="C128" s="10"/>
      <c r="D128" s="10"/>
      <c r="E128" s="10"/>
      <c r="F128" s="10"/>
      <c r="G128" s="10"/>
      <c r="H128" s="10"/>
      <c r="I128" s="10"/>
      <c r="J128" s="10"/>
      <c r="K128" s="27"/>
      <c r="L128" s="27"/>
      <c r="M128" s="37"/>
    </row>
    <row r="129" spans="1:14" ht="15">
      <c r="A129" s="16" t="s">
        <v>27</v>
      </c>
      <c r="B129" s="10">
        <v>171534.36</v>
      </c>
      <c r="C129" s="10">
        <v>175146.89</v>
      </c>
      <c r="D129" s="10">
        <v>218051.25</v>
      </c>
      <c r="E129" s="10">
        <v>361917.86</v>
      </c>
      <c r="F129" s="10">
        <v>676018.38</v>
      </c>
      <c r="G129" s="10">
        <v>1048834.63</v>
      </c>
      <c r="H129" s="10">
        <v>952576.05</v>
      </c>
      <c r="I129" s="10">
        <v>1274106.39</v>
      </c>
      <c r="J129" s="10">
        <v>1315269.28</v>
      </c>
      <c r="K129" s="27">
        <v>1630433.27</v>
      </c>
      <c r="L129" s="27">
        <v>1779334.2</v>
      </c>
      <c r="M129" s="37">
        <v>1570170.67</v>
      </c>
      <c r="N129" s="10">
        <f>SUM(B129:M129)</f>
        <v>11173393.229999999</v>
      </c>
    </row>
    <row r="130" spans="1:14" ht="15">
      <c r="A130" s="16" t="s">
        <v>28</v>
      </c>
      <c r="B130" s="9">
        <v>26</v>
      </c>
      <c r="C130" s="9">
        <v>26</v>
      </c>
      <c r="D130" s="9">
        <v>25</v>
      </c>
      <c r="E130" s="9">
        <v>24</v>
      </c>
      <c r="F130" s="9">
        <v>24</v>
      </c>
      <c r="G130" s="9">
        <v>24</v>
      </c>
      <c r="H130" s="9">
        <v>24</v>
      </c>
      <c r="I130" s="9">
        <v>24</v>
      </c>
      <c r="J130" s="9">
        <v>24</v>
      </c>
      <c r="K130" s="26">
        <v>23</v>
      </c>
      <c r="L130" s="26">
        <v>23</v>
      </c>
      <c r="M130" s="36">
        <v>23</v>
      </c>
      <c r="N130" s="9">
        <f>SUM(B130:M130)</f>
        <v>290</v>
      </c>
    </row>
    <row r="131" spans="1:14" ht="15">
      <c r="A131" s="16" t="s">
        <v>29</v>
      </c>
      <c r="B131" s="10">
        <v>31</v>
      </c>
      <c r="C131" s="10">
        <v>29.5</v>
      </c>
      <c r="D131" s="10">
        <v>30.28</v>
      </c>
      <c r="E131" s="10">
        <v>31</v>
      </c>
      <c r="F131" s="10">
        <v>28</v>
      </c>
      <c r="G131" s="10">
        <v>31</v>
      </c>
      <c r="H131" s="10">
        <v>30</v>
      </c>
      <c r="I131" s="10">
        <v>31</v>
      </c>
      <c r="J131" s="10">
        <v>29.38</v>
      </c>
      <c r="K131" s="27">
        <v>31</v>
      </c>
      <c r="L131" s="27">
        <v>31</v>
      </c>
      <c r="M131" s="37">
        <v>30</v>
      </c>
      <c r="N131" s="10">
        <v>30.14</v>
      </c>
    </row>
    <row r="132" spans="1:14" ht="15">
      <c r="A132" s="5"/>
      <c r="B132" s="5"/>
      <c r="C132" s="5"/>
      <c r="D132" s="5"/>
      <c r="E132" s="11"/>
      <c r="F132" s="11"/>
      <c r="G132" s="11"/>
      <c r="H132" s="11"/>
      <c r="I132" s="11"/>
      <c r="J132" s="11"/>
      <c r="K132" s="25"/>
      <c r="L132" s="25"/>
      <c r="M132" s="35"/>
      <c r="N132" s="5"/>
    </row>
    <row r="133" spans="1:14" ht="20.25">
      <c r="A133" s="14" t="s">
        <v>34</v>
      </c>
      <c r="B133" s="5"/>
      <c r="C133" s="5"/>
      <c r="D133" s="5"/>
      <c r="E133" s="11"/>
      <c r="F133" s="11"/>
      <c r="G133" s="11"/>
      <c r="H133" s="11"/>
      <c r="I133" s="11"/>
      <c r="J133" s="11"/>
      <c r="K133" s="25"/>
      <c r="L133" s="25"/>
      <c r="M133" s="35"/>
      <c r="N133" s="5"/>
    </row>
    <row r="134" spans="1:14" ht="15.75" thickBot="1">
      <c r="A134" s="15" t="s">
        <v>31</v>
      </c>
      <c r="B134" s="6" t="s">
        <v>1</v>
      </c>
      <c r="C134" s="6" t="s">
        <v>2</v>
      </c>
      <c r="D134" s="6" t="s">
        <v>3</v>
      </c>
      <c r="E134" s="7" t="s">
        <v>4</v>
      </c>
      <c r="F134" s="7" t="s">
        <v>5</v>
      </c>
      <c r="G134" s="7" t="s">
        <v>6</v>
      </c>
      <c r="H134" s="7" t="s">
        <v>7</v>
      </c>
      <c r="I134" s="7" t="s">
        <v>8</v>
      </c>
      <c r="J134" s="7" t="s">
        <v>9</v>
      </c>
      <c r="K134" s="6" t="s">
        <v>35</v>
      </c>
      <c r="L134" s="6" t="s">
        <v>36</v>
      </c>
      <c r="M134" s="45" t="s">
        <v>37</v>
      </c>
      <c r="N134" s="7" t="s">
        <v>38</v>
      </c>
    </row>
    <row r="135" spans="1:14" ht="15.75" thickTop="1">
      <c r="A135" s="8" t="s">
        <v>11</v>
      </c>
      <c r="B135" s="17">
        <f aca="true" t="shared" si="44" ref="B135:M137">SUM(B141+B147+B153+B159+B165+B171)</f>
        <v>5212</v>
      </c>
      <c r="C135" s="17">
        <f t="shared" si="44"/>
        <v>5294</v>
      </c>
      <c r="D135" s="17">
        <f t="shared" si="44"/>
        <v>5276</v>
      </c>
      <c r="E135" s="17">
        <f t="shared" si="44"/>
        <v>5289</v>
      </c>
      <c r="F135" s="17">
        <f t="shared" si="44"/>
        <v>5264</v>
      </c>
      <c r="G135" s="17">
        <f t="shared" si="44"/>
        <v>5247</v>
      </c>
      <c r="H135" s="17">
        <f t="shared" si="44"/>
        <v>5278</v>
      </c>
      <c r="I135" s="17">
        <f t="shared" si="44"/>
        <v>5359</v>
      </c>
      <c r="J135" s="17">
        <f t="shared" si="44"/>
        <v>5355</v>
      </c>
      <c r="K135" s="17">
        <f t="shared" si="44"/>
        <v>5529</v>
      </c>
      <c r="L135" s="17">
        <f t="shared" si="44"/>
        <v>5268</v>
      </c>
      <c r="M135" s="31">
        <f t="shared" si="44"/>
        <v>5241</v>
      </c>
      <c r="N135" s="17">
        <f>SUM(N141+N147+N153+N159+N165+N171)</f>
        <v>63612</v>
      </c>
    </row>
    <row r="136" spans="1:14" ht="15">
      <c r="A136" s="8" t="s">
        <v>12</v>
      </c>
      <c r="B136" s="18">
        <f t="shared" si="44"/>
        <v>282986100.71</v>
      </c>
      <c r="C136" s="18">
        <f t="shared" si="44"/>
        <v>294108550.75</v>
      </c>
      <c r="D136" s="18">
        <f t="shared" si="44"/>
        <v>284631795.7</v>
      </c>
      <c r="E136" s="18">
        <f t="shared" si="44"/>
        <v>289136421.15</v>
      </c>
      <c r="F136" s="18">
        <f t="shared" si="44"/>
        <v>289496343.9</v>
      </c>
      <c r="G136" s="18">
        <f t="shared" si="44"/>
        <v>339954027.55</v>
      </c>
      <c r="H136" s="18">
        <f t="shared" si="44"/>
        <v>304555708</v>
      </c>
      <c r="I136" s="18">
        <f t="shared" si="44"/>
        <v>332031110.45</v>
      </c>
      <c r="J136" s="18">
        <f t="shared" si="44"/>
        <v>319998739.3</v>
      </c>
      <c r="K136" s="18">
        <f t="shared" si="44"/>
        <v>338913065.05</v>
      </c>
      <c r="L136" s="18">
        <f t="shared" si="44"/>
        <v>360588436.1</v>
      </c>
      <c r="M136" s="32">
        <f t="shared" si="44"/>
        <v>332999298.3</v>
      </c>
      <c r="N136" s="18">
        <f>SUM(N142+N148+N154+N160+N166+N172)</f>
        <v>3769399596.96</v>
      </c>
    </row>
    <row r="137" spans="1:14" ht="15">
      <c r="A137" s="8" t="s">
        <v>0</v>
      </c>
      <c r="B137" s="18">
        <f t="shared" si="44"/>
        <v>16179300.03</v>
      </c>
      <c r="C137" s="18">
        <f t="shared" si="44"/>
        <v>16637851.120000001</v>
      </c>
      <c r="D137" s="18">
        <f t="shared" si="44"/>
        <v>16548600.57</v>
      </c>
      <c r="E137" s="18">
        <f t="shared" si="44"/>
        <v>16977787.01</v>
      </c>
      <c r="F137" s="18">
        <f t="shared" si="44"/>
        <v>16334349.250000002</v>
      </c>
      <c r="G137" s="18">
        <f t="shared" si="44"/>
        <v>19725527.98</v>
      </c>
      <c r="H137" s="18">
        <f t="shared" si="44"/>
        <v>17802562.82</v>
      </c>
      <c r="I137" s="18">
        <f t="shared" si="44"/>
        <v>19253794</v>
      </c>
      <c r="J137" s="18">
        <f t="shared" si="44"/>
        <v>18476867.029999997</v>
      </c>
      <c r="K137" s="18">
        <f t="shared" si="44"/>
        <v>19470232.090000004</v>
      </c>
      <c r="L137" s="18">
        <f t="shared" si="44"/>
        <v>21208800.75</v>
      </c>
      <c r="M137" s="32">
        <f t="shared" si="44"/>
        <v>18883836.400000002</v>
      </c>
      <c r="N137" s="18">
        <f>SUM(N143+N149+N155+N161+N167+N173)</f>
        <v>217499509.05</v>
      </c>
    </row>
    <row r="138" spans="1:14" ht="15">
      <c r="A138" s="8" t="s">
        <v>13</v>
      </c>
      <c r="B138" s="10">
        <f aca="true" t="shared" si="45" ref="B138:M138">SUM(B137/B135/B197)</f>
        <v>100.13678131111826</v>
      </c>
      <c r="C138" s="10">
        <f t="shared" si="45"/>
        <v>104.75916836670446</v>
      </c>
      <c r="D138" s="10">
        <f t="shared" si="45"/>
        <v>101.18002745237106</v>
      </c>
      <c r="E138" s="10">
        <f t="shared" si="45"/>
        <v>103.54897876908252</v>
      </c>
      <c r="F138" s="10">
        <f t="shared" si="45"/>
        <v>110.82249545429875</v>
      </c>
      <c r="G138" s="10">
        <f t="shared" si="45"/>
        <v>121.27069834068008</v>
      </c>
      <c r="H138" s="10">
        <f t="shared" si="45"/>
        <v>112.43250486295315</v>
      </c>
      <c r="I138" s="10">
        <f t="shared" si="45"/>
        <v>115.89664658187311</v>
      </c>
      <c r="J138" s="10">
        <f t="shared" si="45"/>
        <v>115.013177902272</v>
      </c>
      <c r="K138" s="10">
        <f t="shared" si="45"/>
        <v>113.59594915956339</v>
      </c>
      <c r="L138" s="10">
        <f t="shared" si="45"/>
        <v>129.8699436034977</v>
      </c>
      <c r="M138" s="33">
        <f t="shared" si="45"/>
        <v>120.10326528016283</v>
      </c>
      <c r="N138" s="10">
        <f>SUM(N137/N135/N197)</f>
        <v>112.472318328096</v>
      </c>
    </row>
    <row r="139" spans="1:14" ht="15">
      <c r="A139" s="8" t="s">
        <v>14</v>
      </c>
      <c r="B139" s="19">
        <f aca="true" t="shared" si="46" ref="B139:K139">SUM(B137/B136)</f>
        <v>0.05717347950802824</v>
      </c>
      <c r="C139" s="19">
        <f t="shared" si="46"/>
        <v>0.05657044338755935</v>
      </c>
      <c r="D139" s="19">
        <f t="shared" si="46"/>
        <v>0.05814037932516195</v>
      </c>
      <c r="E139" s="19">
        <f t="shared" si="46"/>
        <v>0.05871894983853369</v>
      </c>
      <c r="F139" s="19">
        <f t="shared" si="46"/>
        <v>0.05642333519639314</v>
      </c>
      <c r="G139" s="19">
        <f t="shared" si="46"/>
        <v>0.058024104383051604</v>
      </c>
      <c r="H139" s="19">
        <f t="shared" si="46"/>
        <v>0.05845420838410292</v>
      </c>
      <c r="I139" s="19">
        <f t="shared" si="46"/>
        <v>0.05798792159537531</v>
      </c>
      <c r="J139" s="19">
        <f t="shared" si="46"/>
        <v>0.057740436948027676</v>
      </c>
      <c r="K139" s="19">
        <f t="shared" si="46"/>
        <v>0.057449045486421574</v>
      </c>
      <c r="L139" s="19">
        <f>SUM(L137/L136)</f>
        <v>0.05881719607923943</v>
      </c>
      <c r="M139" s="34">
        <f>SUM(M137/M136)</f>
        <v>0.056708336913633674</v>
      </c>
      <c r="N139" s="19">
        <f>SUM(N137/N136)</f>
        <v>0.057701366876945645</v>
      </c>
    </row>
    <row r="140" spans="1:14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24"/>
      <c r="L140" s="24"/>
      <c r="M140" s="35"/>
      <c r="N140" s="5"/>
    </row>
    <row r="141" spans="1:14" ht="15">
      <c r="A141" s="16" t="s">
        <v>15</v>
      </c>
      <c r="B141" s="9">
        <v>916</v>
      </c>
      <c r="C141" s="9">
        <v>959</v>
      </c>
      <c r="D141" s="9">
        <v>973</v>
      </c>
      <c r="E141" s="9">
        <v>983</v>
      </c>
      <c r="F141" s="9">
        <v>1001</v>
      </c>
      <c r="G141" s="9">
        <v>988</v>
      </c>
      <c r="H141" s="9">
        <v>984</v>
      </c>
      <c r="I141" s="9">
        <v>1020</v>
      </c>
      <c r="J141" s="9">
        <v>1043</v>
      </c>
      <c r="K141" s="26">
        <v>1125</v>
      </c>
      <c r="L141" s="26">
        <v>1078</v>
      </c>
      <c r="M141" s="36">
        <v>1080</v>
      </c>
      <c r="N141" s="9">
        <f>SUM(B141:M141)</f>
        <v>12150</v>
      </c>
    </row>
    <row r="142" spans="1:14" ht="15">
      <c r="A142" s="8" t="s">
        <v>12</v>
      </c>
      <c r="B142" s="10">
        <v>17031783.4</v>
      </c>
      <c r="C142" s="10">
        <v>24383487.8</v>
      </c>
      <c r="D142" s="10">
        <v>19120670.75</v>
      </c>
      <c r="E142" s="10">
        <v>20905978.6</v>
      </c>
      <c r="F142" s="10">
        <v>20532561.15</v>
      </c>
      <c r="G142" s="10">
        <v>24316346.2</v>
      </c>
      <c r="H142" s="10">
        <v>22335289.25</v>
      </c>
      <c r="I142" s="10">
        <v>25037238.25</v>
      </c>
      <c r="J142" s="10">
        <v>25323118.6</v>
      </c>
      <c r="K142" s="27">
        <v>27837724.15</v>
      </c>
      <c r="L142" s="27">
        <v>30643685.5</v>
      </c>
      <c r="M142" s="37">
        <v>35038479.15</v>
      </c>
      <c r="N142" s="10">
        <f>SUM(B142:M142)</f>
        <v>292506362.8</v>
      </c>
    </row>
    <row r="143" spans="1:14" ht="15">
      <c r="A143" s="8" t="s">
        <v>0</v>
      </c>
      <c r="B143" s="10">
        <v>1453807.43</v>
      </c>
      <c r="C143" s="10">
        <v>1480180.65</v>
      </c>
      <c r="D143" s="10">
        <v>1486059.41</v>
      </c>
      <c r="E143" s="10">
        <v>1576523.79</v>
      </c>
      <c r="F143" s="10">
        <v>1545071.85</v>
      </c>
      <c r="G143" s="10">
        <v>1808087.76</v>
      </c>
      <c r="H143" s="10">
        <v>1659807.71</v>
      </c>
      <c r="I143" s="10">
        <v>1891334.52</v>
      </c>
      <c r="J143" s="10">
        <v>1841518.18</v>
      </c>
      <c r="K143" s="27">
        <v>2098317.06</v>
      </c>
      <c r="L143" s="27">
        <v>2180312.73</v>
      </c>
      <c r="M143" s="37">
        <v>2224742.07</v>
      </c>
      <c r="N143" s="10">
        <f>SUM(B143:M143)</f>
        <v>21245763.16</v>
      </c>
    </row>
    <row r="144" spans="1:14" ht="15">
      <c r="A144" s="8" t="s">
        <v>13</v>
      </c>
      <c r="B144" s="10">
        <f>SUM(B143/B141/B197)</f>
        <v>51.19761339625299</v>
      </c>
      <c r="C144" s="10">
        <f aca="true" t="shared" si="47" ref="C144:J144">SUM(C143/C141/C197)</f>
        <v>51.44875391032325</v>
      </c>
      <c r="D144" s="10">
        <f t="shared" si="47"/>
        <v>49.26762623081258</v>
      </c>
      <c r="E144" s="10">
        <f t="shared" si="47"/>
        <v>51.73510287795754</v>
      </c>
      <c r="F144" s="10">
        <f t="shared" si="47"/>
        <v>55.126011488511494</v>
      </c>
      <c r="G144" s="10">
        <f t="shared" si="47"/>
        <v>59.03381742196683</v>
      </c>
      <c r="H144" s="10">
        <f t="shared" si="47"/>
        <v>56.226548441734415</v>
      </c>
      <c r="I144" s="10">
        <f t="shared" si="47"/>
        <v>59.81450094876661</v>
      </c>
      <c r="J144" s="10">
        <f t="shared" si="47"/>
        <v>58.85324960051135</v>
      </c>
      <c r="K144" s="27">
        <v>60.16679741935484</v>
      </c>
      <c r="L144" s="27">
        <f>L143/L141/L197</f>
        <v>65.24366299599018</v>
      </c>
      <c r="M144" s="37">
        <v>68.66487870370369</v>
      </c>
      <c r="N144" s="10">
        <f>SUM(N143/N141/N197)</f>
        <v>57.520476391596276</v>
      </c>
    </row>
    <row r="145" spans="1:14" ht="15">
      <c r="A145" s="8" t="s">
        <v>14</v>
      </c>
      <c r="B145" s="19">
        <f aca="true" t="shared" si="48" ref="B145:J145">SUM(B143/B142)</f>
        <v>0.08535849686768562</v>
      </c>
      <c r="C145" s="19">
        <f t="shared" si="48"/>
        <v>0.06070422173156048</v>
      </c>
      <c r="D145" s="19">
        <f t="shared" si="48"/>
        <v>0.07772004598740344</v>
      </c>
      <c r="E145" s="19">
        <f t="shared" si="48"/>
        <v>0.07541018864335775</v>
      </c>
      <c r="F145" s="19">
        <f t="shared" si="48"/>
        <v>0.07524983555205436</v>
      </c>
      <c r="G145" s="19">
        <f t="shared" si="48"/>
        <v>0.07435688508169044</v>
      </c>
      <c r="H145" s="19">
        <f t="shared" si="48"/>
        <v>0.07431323997740481</v>
      </c>
      <c r="I145" s="19">
        <f t="shared" si="48"/>
        <v>0.07554086042217535</v>
      </c>
      <c r="J145" s="19">
        <f t="shared" si="48"/>
        <v>0.07272082910040945</v>
      </c>
      <c r="K145" s="28">
        <v>0.07537674591117752</v>
      </c>
      <c r="L145" s="28">
        <f>L143/L142</f>
        <v>0.07115047339850815</v>
      </c>
      <c r="M145" s="38">
        <v>0.06349425328867335</v>
      </c>
      <c r="N145" s="19">
        <f>SUM(N143/N142)</f>
        <v>0.07263350771800715</v>
      </c>
    </row>
    <row r="146" spans="1:14" ht="15">
      <c r="A146" s="5"/>
      <c r="B146" s="10"/>
      <c r="C146" s="10"/>
      <c r="D146" s="10"/>
      <c r="E146" s="10"/>
      <c r="F146" s="10"/>
      <c r="G146" s="10"/>
      <c r="H146" s="10"/>
      <c r="I146" s="10"/>
      <c r="J146" s="5"/>
      <c r="K146" s="30"/>
      <c r="L146" s="30"/>
      <c r="M146" s="44"/>
      <c r="N146" s="5"/>
    </row>
    <row r="147" spans="1:14" ht="15">
      <c r="A147" s="16" t="s">
        <v>16</v>
      </c>
      <c r="B147" s="13">
        <v>3</v>
      </c>
      <c r="C147" s="13">
        <v>3</v>
      </c>
      <c r="D147" s="13">
        <v>3</v>
      </c>
      <c r="E147" s="9">
        <v>3</v>
      </c>
      <c r="F147" s="9">
        <v>3</v>
      </c>
      <c r="G147" s="9">
        <v>3</v>
      </c>
      <c r="H147" s="9">
        <v>3</v>
      </c>
      <c r="I147" s="9">
        <v>3</v>
      </c>
      <c r="J147" s="9">
        <v>3</v>
      </c>
      <c r="K147" s="26">
        <v>3</v>
      </c>
      <c r="L147" s="26">
        <v>3</v>
      </c>
      <c r="M147" s="36">
        <v>3</v>
      </c>
      <c r="N147" s="9">
        <f>SUM(B147:M147)</f>
        <v>36</v>
      </c>
    </row>
    <row r="148" spans="1:14" ht="15">
      <c r="A148" s="8" t="s">
        <v>12</v>
      </c>
      <c r="B148" s="10">
        <v>21548.2</v>
      </c>
      <c r="C148" s="10">
        <v>27568</v>
      </c>
      <c r="D148" s="10">
        <v>35509.2</v>
      </c>
      <c r="E148" s="10">
        <v>31830.3</v>
      </c>
      <c r="F148" s="10">
        <v>32273</v>
      </c>
      <c r="G148" s="10">
        <v>37442.1</v>
      </c>
      <c r="H148" s="10">
        <v>33823</v>
      </c>
      <c r="I148" s="10">
        <v>28943.2</v>
      </c>
      <c r="J148" s="10">
        <v>38405.2</v>
      </c>
      <c r="K148" s="27">
        <v>37036.4</v>
      </c>
      <c r="L148" s="27">
        <v>33193.6</v>
      </c>
      <c r="M148" s="37">
        <v>31331</v>
      </c>
      <c r="N148" s="10">
        <f>SUM(B148:M148)</f>
        <v>388903.2</v>
      </c>
    </row>
    <row r="149" spans="1:14" ht="15">
      <c r="A149" s="8" t="s">
        <v>0</v>
      </c>
      <c r="B149" s="10">
        <v>4217.6</v>
      </c>
      <c r="C149" s="10">
        <v>3182.3</v>
      </c>
      <c r="D149" s="10">
        <v>3617.3</v>
      </c>
      <c r="E149" s="10">
        <v>3803.7</v>
      </c>
      <c r="F149" s="10">
        <v>3406</v>
      </c>
      <c r="G149" s="10">
        <v>4249.1</v>
      </c>
      <c r="H149" s="10">
        <v>2487.5</v>
      </c>
      <c r="I149" s="10">
        <v>3551</v>
      </c>
      <c r="J149" s="10">
        <v>4021.1</v>
      </c>
      <c r="K149" s="27">
        <v>3691</v>
      </c>
      <c r="L149" s="27">
        <v>3381.2</v>
      </c>
      <c r="M149" s="37">
        <v>3778.6</v>
      </c>
      <c r="N149" s="10">
        <f>SUM(B149:M149)</f>
        <v>43386.399999999994</v>
      </c>
    </row>
    <row r="150" spans="1:14" ht="15">
      <c r="A150" s="8" t="s">
        <v>13</v>
      </c>
      <c r="B150" s="10">
        <f>SUM(B149/B147/B197)</f>
        <v>45.3505376344086</v>
      </c>
      <c r="C150" s="10">
        <f aca="true" t="shared" si="49" ref="C150:J150">SUM(C149/C147/C197)</f>
        <v>35.35888888888889</v>
      </c>
      <c r="D150" s="10">
        <f t="shared" si="49"/>
        <v>38.895698924731185</v>
      </c>
      <c r="E150" s="10">
        <f t="shared" si="49"/>
        <v>40.9</v>
      </c>
      <c r="F150" s="10">
        <f t="shared" si="49"/>
        <v>40.547619047619044</v>
      </c>
      <c r="G150" s="10">
        <f t="shared" si="49"/>
        <v>45.68924731182796</v>
      </c>
      <c r="H150" s="10">
        <f t="shared" si="49"/>
        <v>27.63888888888889</v>
      </c>
      <c r="I150" s="10">
        <f t="shared" si="49"/>
        <v>38.182795698924735</v>
      </c>
      <c r="J150" s="10">
        <f t="shared" si="49"/>
        <v>44.678888888888885</v>
      </c>
      <c r="K150" s="27">
        <v>39.68817204301075</v>
      </c>
      <c r="L150" s="27">
        <f>L149/L147/L197</f>
        <v>36.35698924731182</v>
      </c>
      <c r="M150" s="37">
        <v>41.98444444444444</v>
      </c>
      <c r="N150" s="10">
        <f>SUM(N149/N147/N197)</f>
        <v>39.64400584795322</v>
      </c>
    </row>
    <row r="151" spans="1:14" ht="15">
      <c r="A151" s="8" t="s">
        <v>14</v>
      </c>
      <c r="B151" s="19">
        <f aca="true" t="shared" si="50" ref="B151:J151">SUM(B149/B148)</f>
        <v>0.19572864554812003</v>
      </c>
      <c r="C151" s="19">
        <f t="shared" si="50"/>
        <v>0.11543456181079513</v>
      </c>
      <c r="D151" s="19">
        <f t="shared" si="50"/>
        <v>0.10186937469726157</v>
      </c>
      <c r="E151" s="19">
        <f t="shared" si="50"/>
        <v>0.11949934496376094</v>
      </c>
      <c r="F151" s="19">
        <f t="shared" si="50"/>
        <v>0.10553713630589037</v>
      </c>
      <c r="G151" s="19">
        <f t="shared" si="50"/>
        <v>0.11348455348391251</v>
      </c>
      <c r="H151" s="19">
        <f t="shared" si="50"/>
        <v>0.07354462939419922</v>
      </c>
      <c r="I151" s="19">
        <f t="shared" si="50"/>
        <v>0.1226885762458885</v>
      </c>
      <c r="J151" s="19">
        <f t="shared" si="50"/>
        <v>0.10470196744190892</v>
      </c>
      <c r="K151" s="28">
        <v>0.09965871412988303</v>
      </c>
      <c r="L151" s="28">
        <f>L149/L148</f>
        <v>0.10186300973681674</v>
      </c>
      <c r="M151" s="38">
        <v>0.12060259806581342</v>
      </c>
      <c r="N151" s="19">
        <f>SUM(N149/N148)</f>
        <v>0.1115609231294574</v>
      </c>
    </row>
    <row r="152" spans="1:14" ht="15">
      <c r="A152" s="5"/>
      <c r="B152" s="10"/>
      <c r="C152" s="10"/>
      <c r="D152" s="10"/>
      <c r="E152" s="10"/>
      <c r="F152" s="10"/>
      <c r="G152" s="10"/>
      <c r="H152" s="10"/>
      <c r="I152" s="10"/>
      <c r="J152" s="10"/>
      <c r="K152" s="27"/>
      <c r="L152" s="27"/>
      <c r="M152" s="37"/>
      <c r="N152" s="5"/>
    </row>
    <row r="153" spans="1:14" ht="15">
      <c r="A153" s="16" t="s">
        <v>17</v>
      </c>
      <c r="B153" s="9">
        <v>2820</v>
      </c>
      <c r="C153" s="9">
        <v>2843</v>
      </c>
      <c r="D153" s="9">
        <v>2819</v>
      </c>
      <c r="E153" s="9">
        <v>2837</v>
      </c>
      <c r="F153" s="9">
        <v>2777</v>
      </c>
      <c r="G153" s="9">
        <v>2778</v>
      </c>
      <c r="H153" s="9">
        <v>2790</v>
      </c>
      <c r="I153" s="9">
        <v>2820</v>
      </c>
      <c r="J153" s="9">
        <v>2802</v>
      </c>
      <c r="K153" s="26">
        <v>2895</v>
      </c>
      <c r="L153" s="26">
        <v>2743</v>
      </c>
      <c r="M153" s="36">
        <v>2709</v>
      </c>
      <c r="N153" s="9">
        <f>SUM(B153:M153)</f>
        <v>33633</v>
      </c>
    </row>
    <row r="154" spans="1:14" ht="15">
      <c r="A154" s="8" t="s">
        <v>12</v>
      </c>
      <c r="B154" s="10">
        <v>122558356</v>
      </c>
      <c r="C154" s="10">
        <v>124031941.45</v>
      </c>
      <c r="D154" s="10">
        <v>120996537.25</v>
      </c>
      <c r="E154" s="10">
        <v>122692931.25</v>
      </c>
      <c r="F154" s="10">
        <v>128235761.75</v>
      </c>
      <c r="G154" s="10">
        <v>145126825.75</v>
      </c>
      <c r="H154" s="10">
        <v>128036107.25</v>
      </c>
      <c r="I154" s="10">
        <v>141608935.5</v>
      </c>
      <c r="J154" s="10">
        <v>134885623.5</v>
      </c>
      <c r="K154" s="27">
        <v>143712809.5</v>
      </c>
      <c r="L154" s="27">
        <v>151545311.5</v>
      </c>
      <c r="M154" s="37">
        <v>137323766.15</v>
      </c>
      <c r="N154" s="10">
        <f>SUM(B154:M154)</f>
        <v>1600754906.8500001</v>
      </c>
    </row>
    <row r="155" spans="1:14" ht="15">
      <c r="A155" s="8" t="s">
        <v>0</v>
      </c>
      <c r="B155" s="10">
        <v>7434950.54</v>
      </c>
      <c r="C155" s="10">
        <v>7373854.74</v>
      </c>
      <c r="D155" s="10">
        <v>7354558.36</v>
      </c>
      <c r="E155" s="10">
        <v>7366496.42</v>
      </c>
      <c r="F155" s="10">
        <v>7405771.14</v>
      </c>
      <c r="G155" s="10">
        <v>8749568.15</v>
      </c>
      <c r="H155" s="10">
        <v>7819857.9</v>
      </c>
      <c r="I155" s="10">
        <v>8613321.47</v>
      </c>
      <c r="J155" s="10">
        <v>8392296.37</v>
      </c>
      <c r="K155" s="27">
        <v>8768671.13</v>
      </c>
      <c r="L155" s="27">
        <v>9303668.58</v>
      </c>
      <c r="M155" s="37">
        <v>8203139.95</v>
      </c>
      <c r="N155" s="10">
        <f>SUM(B155:M155)</f>
        <v>96786154.75</v>
      </c>
    </row>
    <row r="156" spans="1:14" ht="15">
      <c r="A156" s="8" t="s">
        <v>13</v>
      </c>
      <c r="B156" s="10">
        <f>SUM(B155/B153/B197)</f>
        <v>85.04862205444978</v>
      </c>
      <c r="C156" s="10">
        <f aca="true" t="shared" si="51" ref="C156:J156">SUM(C155/C153/C197)</f>
        <v>86.4562638058389</v>
      </c>
      <c r="D156" s="10">
        <f t="shared" si="51"/>
        <v>84.15885706439026</v>
      </c>
      <c r="E156" s="10">
        <f t="shared" si="51"/>
        <v>83.76063333598644</v>
      </c>
      <c r="F156" s="10">
        <f t="shared" si="51"/>
        <v>95.24372575749781</v>
      </c>
      <c r="G156" s="10">
        <f t="shared" si="51"/>
        <v>101.59976021273137</v>
      </c>
      <c r="H156" s="10">
        <f t="shared" si="51"/>
        <v>93.42721505376343</v>
      </c>
      <c r="I156" s="10">
        <f t="shared" si="51"/>
        <v>98.5280424388012</v>
      </c>
      <c r="J156" s="10">
        <f t="shared" si="51"/>
        <v>99.83697799191053</v>
      </c>
      <c r="K156" s="27">
        <v>97.70651434620314</v>
      </c>
      <c r="L156" s="27">
        <f>L155/L153/L197</f>
        <v>109.41244669716464</v>
      </c>
      <c r="M156" s="37">
        <v>100.93687646117878</v>
      </c>
      <c r="N156" s="10">
        <f>SUM(N155/N153/N197)</f>
        <v>94.66164452949563</v>
      </c>
    </row>
    <row r="157" spans="1:14" ht="15">
      <c r="A157" s="8" t="s">
        <v>14</v>
      </c>
      <c r="B157" s="19">
        <f aca="true" t="shared" si="52" ref="B157:J157">SUM(B155/B154)</f>
        <v>0.06066457467820473</v>
      </c>
      <c r="C157" s="19">
        <f t="shared" si="52"/>
        <v>0.059451256295722524</v>
      </c>
      <c r="D157" s="19">
        <f t="shared" si="52"/>
        <v>0.06078321352952603</v>
      </c>
      <c r="E157" s="19">
        <f t="shared" si="52"/>
        <v>0.060040104551663</v>
      </c>
      <c r="F157" s="19">
        <f t="shared" si="52"/>
        <v>0.05775121572122606</v>
      </c>
      <c r="G157" s="19">
        <f t="shared" si="52"/>
        <v>0.06028911681064588</v>
      </c>
      <c r="H157" s="19">
        <f t="shared" si="52"/>
        <v>0.061075411209832765</v>
      </c>
      <c r="I157" s="19">
        <f t="shared" si="52"/>
        <v>0.06082470318407274</v>
      </c>
      <c r="J157" s="19">
        <f t="shared" si="52"/>
        <v>0.06221787135083376</v>
      </c>
      <c r="K157" s="28">
        <v>0.06101523698901733</v>
      </c>
      <c r="L157" s="28">
        <f>L155/L154</f>
        <v>0.06139199218974188</v>
      </c>
      <c r="M157" s="38">
        <v>0.05973576300725422</v>
      </c>
      <c r="N157" s="19">
        <f>SUM(N155/N154)</f>
        <v>0.060462819345940895</v>
      </c>
    </row>
    <row r="158" spans="1:14" ht="15">
      <c r="A158" s="5"/>
      <c r="B158" s="10"/>
      <c r="C158" s="10"/>
      <c r="D158" s="10"/>
      <c r="E158" s="10"/>
      <c r="F158" s="10"/>
      <c r="G158" s="10"/>
      <c r="H158" s="10"/>
      <c r="I158" s="10"/>
      <c r="J158" s="10"/>
      <c r="K158" s="27"/>
      <c r="L158" s="27"/>
      <c r="M158" s="37"/>
      <c r="N158" s="5"/>
    </row>
    <row r="159" spans="1:14" ht="15">
      <c r="A159" s="16" t="s">
        <v>18</v>
      </c>
      <c r="B159" s="11">
        <v>46</v>
      </c>
      <c r="C159" s="11">
        <v>47</v>
      </c>
      <c r="D159" s="11">
        <v>48</v>
      </c>
      <c r="E159" s="9">
        <v>46</v>
      </c>
      <c r="F159" s="9">
        <v>47</v>
      </c>
      <c r="G159" s="9">
        <v>46</v>
      </c>
      <c r="H159" s="9">
        <v>52</v>
      </c>
      <c r="I159" s="9">
        <v>50</v>
      </c>
      <c r="J159" s="9">
        <v>56</v>
      </c>
      <c r="K159" s="26">
        <v>43</v>
      </c>
      <c r="L159" s="26">
        <v>41</v>
      </c>
      <c r="M159" s="36">
        <v>46</v>
      </c>
      <c r="N159" s="9">
        <f>SUM(B159:M159)</f>
        <v>568</v>
      </c>
    </row>
    <row r="160" spans="1:14" ht="15">
      <c r="A160" s="8" t="s">
        <v>12</v>
      </c>
      <c r="B160" s="10">
        <v>606117.5</v>
      </c>
      <c r="C160" s="10">
        <v>814431.5</v>
      </c>
      <c r="D160" s="10">
        <v>822907.5</v>
      </c>
      <c r="E160" s="10">
        <v>910507</v>
      </c>
      <c r="F160" s="10">
        <v>960928</v>
      </c>
      <c r="G160" s="10">
        <v>1126630.5</v>
      </c>
      <c r="H160" s="10">
        <v>1058576.5</v>
      </c>
      <c r="I160" s="10">
        <v>1475320.5</v>
      </c>
      <c r="J160" s="10">
        <v>1381931</v>
      </c>
      <c r="K160" s="27">
        <v>1684430</v>
      </c>
      <c r="L160" s="27">
        <v>1487074.5</v>
      </c>
      <c r="M160" s="37">
        <v>1303604.5</v>
      </c>
      <c r="N160" s="10">
        <f>SUM(B160:M160)</f>
        <v>13632459</v>
      </c>
    </row>
    <row r="161" spans="1:14" ht="15">
      <c r="A161" s="8" t="s">
        <v>0</v>
      </c>
      <c r="B161" s="10">
        <v>54328.5</v>
      </c>
      <c r="C161" s="10">
        <v>66537</v>
      </c>
      <c r="D161" s="10">
        <v>45330.5</v>
      </c>
      <c r="E161" s="10">
        <v>48477.5</v>
      </c>
      <c r="F161" s="10">
        <v>56408</v>
      </c>
      <c r="G161" s="10">
        <v>74323.5</v>
      </c>
      <c r="H161" s="10">
        <v>53015.5</v>
      </c>
      <c r="I161" s="10">
        <v>90925</v>
      </c>
      <c r="J161" s="10">
        <v>85145.5</v>
      </c>
      <c r="K161" s="27">
        <v>77305</v>
      </c>
      <c r="L161" s="27">
        <v>94298.8</v>
      </c>
      <c r="M161" s="37">
        <v>77032.25</v>
      </c>
      <c r="N161" s="10">
        <f>SUM(B161:M161)</f>
        <v>823127.05</v>
      </c>
    </row>
    <row r="162" spans="1:14" ht="15">
      <c r="A162" s="8" t="s">
        <v>13</v>
      </c>
      <c r="B162" s="10">
        <f>SUM(B161/B159/B197)</f>
        <v>38.09852734922861</v>
      </c>
      <c r="C162" s="10">
        <f aca="true" t="shared" si="53" ref="C162:J162">SUM(C161/C159/C197)</f>
        <v>47.18936170212766</v>
      </c>
      <c r="D162" s="10">
        <f t="shared" si="53"/>
        <v>30.46404569892473</v>
      </c>
      <c r="E162" s="10">
        <f t="shared" si="53"/>
        <v>33.99544179523142</v>
      </c>
      <c r="F162" s="10">
        <f t="shared" si="53"/>
        <v>42.863221884498486</v>
      </c>
      <c r="G162" s="10">
        <f t="shared" si="53"/>
        <v>52.12026647966339</v>
      </c>
      <c r="H162" s="10">
        <f t="shared" si="53"/>
        <v>33.98429487179487</v>
      </c>
      <c r="I162" s="10">
        <f t="shared" si="53"/>
        <v>58.66129032258065</v>
      </c>
      <c r="J162" s="10">
        <f t="shared" si="53"/>
        <v>50.681845238095235</v>
      </c>
      <c r="K162" s="27">
        <v>57.993248312078016</v>
      </c>
      <c r="L162" s="27">
        <f>L161/L159/L197</f>
        <v>74.19260424862313</v>
      </c>
      <c r="M162" s="37">
        <v>55.82047101449275</v>
      </c>
      <c r="N162" s="10">
        <f>SUM(N161/N159/N197)</f>
        <v>47.66997834043736</v>
      </c>
    </row>
    <row r="163" spans="1:14" ht="15">
      <c r="A163" s="8" t="s">
        <v>14</v>
      </c>
      <c r="B163" s="19">
        <f aca="true" t="shared" si="54" ref="B163:J163">SUM(B161/B160)</f>
        <v>0.08963361064480072</v>
      </c>
      <c r="C163" s="19">
        <f t="shared" si="54"/>
        <v>0.08169747854791962</v>
      </c>
      <c r="D163" s="19">
        <f t="shared" si="54"/>
        <v>0.055085778170693545</v>
      </c>
      <c r="E163" s="19">
        <f t="shared" si="54"/>
        <v>0.05324231444678624</v>
      </c>
      <c r="F163" s="19">
        <f t="shared" si="54"/>
        <v>0.05870158846448433</v>
      </c>
      <c r="G163" s="19">
        <f t="shared" si="54"/>
        <v>0.06596972121738227</v>
      </c>
      <c r="H163" s="19">
        <f t="shared" si="54"/>
        <v>0.050081878825006976</v>
      </c>
      <c r="I163" s="19">
        <f t="shared" si="54"/>
        <v>0.06163067618188726</v>
      </c>
      <c r="J163" s="19">
        <f t="shared" si="54"/>
        <v>0.06161342353561791</v>
      </c>
      <c r="K163" s="28">
        <v>0.04589386320595097</v>
      </c>
      <c r="L163" s="28">
        <f>L161/L160</f>
        <v>0.06341229037280917</v>
      </c>
      <c r="M163" s="38">
        <v>0.05909173372752242</v>
      </c>
      <c r="N163" s="19">
        <f>SUM(N161/N160)</f>
        <v>0.06037993952521699</v>
      </c>
    </row>
    <row r="164" spans="1:14" ht="15">
      <c r="A164" s="5"/>
      <c r="B164" s="5"/>
      <c r="C164" s="5"/>
      <c r="D164" s="5"/>
      <c r="E164" s="11"/>
      <c r="F164" s="11"/>
      <c r="G164" s="11"/>
      <c r="H164" s="11"/>
      <c r="I164" s="11"/>
      <c r="J164" s="10"/>
      <c r="K164" s="27"/>
      <c r="L164" s="27"/>
      <c r="M164" s="37"/>
      <c r="N164" s="5"/>
    </row>
    <row r="165" spans="1:14" ht="15">
      <c r="A165" s="16" t="s">
        <v>19</v>
      </c>
      <c r="B165" s="9">
        <v>1335</v>
      </c>
      <c r="C165" s="9">
        <v>1344</v>
      </c>
      <c r="D165" s="9">
        <v>1331</v>
      </c>
      <c r="E165" s="9">
        <v>1322</v>
      </c>
      <c r="F165" s="9">
        <v>1344</v>
      </c>
      <c r="G165" s="9">
        <v>1340</v>
      </c>
      <c r="H165" s="9">
        <v>1358</v>
      </c>
      <c r="I165" s="9">
        <v>1371</v>
      </c>
      <c r="J165" s="9">
        <v>1362</v>
      </c>
      <c r="K165" s="26">
        <v>1367</v>
      </c>
      <c r="L165" s="26">
        <v>1313</v>
      </c>
      <c r="M165" s="36">
        <v>1313</v>
      </c>
      <c r="N165" s="9">
        <f>SUM(B165:M165)</f>
        <v>16100</v>
      </c>
    </row>
    <row r="166" spans="1:14" ht="15">
      <c r="A166" s="8" t="s">
        <v>12</v>
      </c>
      <c r="B166" s="10">
        <v>127996055.61</v>
      </c>
      <c r="C166" s="10">
        <v>128621107</v>
      </c>
      <c r="D166" s="10">
        <v>128138851</v>
      </c>
      <c r="E166" s="10">
        <v>129457729</v>
      </c>
      <c r="F166" s="10">
        <v>124008345</v>
      </c>
      <c r="G166" s="10">
        <v>148313263</v>
      </c>
      <c r="H166" s="10">
        <v>133160437</v>
      </c>
      <c r="I166" s="10">
        <v>145036658</v>
      </c>
      <c r="J166" s="10">
        <v>139995146</v>
      </c>
      <c r="K166" s="27">
        <v>146847395</v>
      </c>
      <c r="L166" s="27">
        <v>156962531</v>
      </c>
      <c r="M166" s="37">
        <v>140204322</v>
      </c>
      <c r="N166" s="10">
        <f>SUM(B166:M166)</f>
        <v>1648741839.6100001</v>
      </c>
    </row>
    <row r="167" spans="1:14" ht="15">
      <c r="A167" s="8" t="s">
        <v>0</v>
      </c>
      <c r="B167" s="10">
        <v>6420895.51</v>
      </c>
      <c r="C167" s="10">
        <v>6866009.38</v>
      </c>
      <c r="D167" s="10">
        <v>6862031.45</v>
      </c>
      <c r="E167" s="10">
        <v>7284350.03</v>
      </c>
      <c r="F167" s="10">
        <v>6480577.36</v>
      </c>
      <c r="G167" s="10">
        <v>8162155.37</v>
      </c>
      <c r="H167" s="10">
        <v>7254717.27</v>
      </c>
      <c r="I167" s="10">
        <v>7703686.39</v>
      </c>
      <c r="J167" s="10">
        <v>7319663.72</v>
      </c>
      <c r="K167" s="27">
        <v>7904368.55</v>
      </c>
      <c r="L167" s="27">
        <v>8607458.65</v>
      </c>
      <c r="M167" s="37">
        <v>7331997.48</v>
      </c>
      <c r="N167" s="10">
        <f>SUM(B167:M167)</f>
        <v>88197911.16000001</v>
      </c>
    </row>
    <row r="168" spans="1:14" ht="15">
      <c r="A168" s="8" t="s">
        <v>13</v>
      </c>
      <c r="B168" s="10">
        <f>SUM(B167/B165/B197)</f>
        <v>155.1503083242721</v>
      </c>
      <c r="C168" s="10">
        <f aca="true" t="shared" si="55" ref="C168:J168">SUM(C167/C165/C197)</f>
        <v>170.2879310515873</v>
      </c>
      <c r="D168" s="10">
        <f t="shared" si="55"/>
        <v>166.30792879474566</v>
      </c>
      <c r="E168" s="10">
        <f t="shared" si="55"/>
        <v>177.74510834024693</v>
      </c>
      <c r="F168" s="10">
        <f t="shared" si="55"/>
        <v>172.20921981292517</v>
      </c>
      <c r="G168" s="10">
        <f t="shared" si="55"/>
        <v>196.48905560905152</v>
      </c>
      <c r="H168" s="10">
        <f t="shared" si="55"/>
        <v>178.0735706921944</v>
      </c>
      <c r="I168" s="10">
        <f t="shared" si="55"/>
        <v>181.25894426013502</v>
      </c>
      <c r="J168" s="10">
        <f t="shared" si="55"/>
        <v>179.1400812530592</v>
      </c>
      <c r="K168" s="27">
        <v>186.52496755315383</v>
      </c>
      <c r="L168" s="27">
        <f>L167/L165/L197</f>
        <v>211.46988305530306</v>
      </c>
      <c r="M168" s="37">
        <v>186.1385498857578</v>
      </c>
      <c r="N168" s="10">
        <f>SUM(N167/N165/N197)</f>
        <v>180.2016818404708</v>
      </c>
    </row>
    <row r="169" spans="1:14" ht="15">
      <c r="A169" s="8" t="s">
        <v>14</v>
      </c>
      <c r="B169" s="19">
        <f aca="true" t="shared" si="56" ref="B169:J169">SUM(B167/B166)</f>
        <v>0.05016479202737519</v>
      </c>
      <c r="C169" s="19">
        <f t="shared" si="56"/>
        <v>0.05338166915325958</v>
      </c>
      <c r="D169" s="19">
        <f t="shared" si="56"/>
        <v>0.05355152942646567</v>
      </c>
      <c r="E169" s="19">
        <f t="shared" si="56"/>
        <v>0.056268174069390636</v>
      </c>
      <c r="F169" s="19">
        <f t="shared" si="56"/>
        <v>0.052259203685042326</v>
      </c>
      <c r="G169" s="19">
        <f t="shared" si="56"/>
        <v>0.055033212842198746</v>
      </c>
      <c r="H169" s="19">
        <f t="shared" si="56"/>
        <v>0.05448102629762322</v>
      </c>
      <c r="I169" s="19">
        <f t="shared" si="56"/>
        <v>0.05311544333846964</v>
      </c>
      <c r="J169" s="19">
        <f t="shared" si="56"/>
        <v>0.052285125085694044</v>
      </c>
      <c r="K169" s="28">
        <v>0.05382709410677663</v>
      </c>
      <c r="L169" s="28">
        <f>L167/L166</f>
        <v>0.05483766472904288</v>
      </c>
      <c r="M169" s="38">
        <v>0.05229508887750265</v>
      </c>
      <c r="N169" s="19">
        <f>SUM(N167/N166)</f>
        <v>0.05349406986654908</v>
      </c>
    </row>
    <row r="170" spans="1:14" ht="15">
      <c r="A170" s="5"/>
      <c r="B170" s="5"/>
      <c r="C170" s="5"/>
      <c r="D170" s="5"/>
      <c r="E170" s="11"/>
      <c r="F170" s="11"/>
      <c r="G170" s="11"/>
      <c r="H170" s="11"/>
      <c r="I170" s="11"/>
      <c r="J170" s="10"/>
      <c r="K170" s="27"/>
      <c r="L170" s="27"/>
      <c r="M170" s="37"/>
      <c r="N170" s="5"/>
    </row>
    <row r="171" spans="1:14" ht="15">
      <c r="A171" s="16" t="s">
        <v>20</v>
      </c>
      <c r="B171" s="9">
        <v>92</v>
      </c>
      <c r="C171" s="9">
        <v>98</v>
      </c>
      <c r="D171" s="9">
        <v>102</v>
      </c>
      <c r="E171" s="9">
        <v>98</v>
      </c>
      <c r="F171" s="9">
        <v>92</v>
      </c>
      <c r="G171" s="9">
        <v>92</v>
      </c>
      <c r="H171" s="9">
        <v>91</v>
      </c>
      <c r="I171" s="9">
        <v>95</v>
      </c>
      <c r="J171" s="9">
        <v>89</v>
      </c>
      <c r="K171" s="26">
        <v>96</v>
      </c>
      <c r="L171" s="26">
        <v>90</v>
      </c>
      <c r="M171" s="36">
        <v>90</v>
      </c>
      <c r="N171" s="9">
        <f>SUM(B171:M171)</f>
        <v>1125</v>
      </c>
    </row>
    <row r="172" spans="1:14" ht="15">
      <c r="A172" s="8" t="s">
        <v>12</v>
      </c>
      <c r="B172" s="10">
        <v>14772240</v>
      </c>
      <c r="C172" s="10">
        <v>16230015</v>
      </c>
      <c r="D172" s="10">
        <v>15517320</v>
      </c>
      <c r="E172" s="10">
        <v>15137445</v>
      </c>
      <c r="F172" s="10">
        <v>15726475</v>
      </c>
      <c r="G172" s="10">
        <v>21033520</v>
      </c>
      <c r="H172" s="10">
        <v>19931475</v>
      </c>
      <c r="I172" s="10">
        <v>18844015</v>
      </c>
      <c r="J172" s="10">
        <v>18374515</v>
      </c>
      <c r="K172" s="27">
        <v>18793670</v>
      </c>
      <c r="L172" s="27">
        <v>19916640</v>
      </c>
      <c r="M172" s="37">
        <v>19097795.5</v>
      </c>
      <c r="N172" s="10">
        <f>SUM(B172:M172)</f>
        <v>213375125.5</v>
      </c>
    </row>
    <row r="173" spans="1:14" ht="15">
      <c r="A173" s="8" t="s">
        <v>0</v>
      </c>
      <c r="B173" s="10">
        <v>811100.45</v>
      </c>
      <c r="C173" s="10">
        <v>848087.05</v>
      </c>
      <c r="D173" s="10">
        <v>797003.55</v>
      </c>
      <c r="E173" s="10">
        <v>698135.57</v>
      </c>
      <c r="F173" s="10">
        <v>843114.9</v>
      </c>
      <c r="G173" s="10">
        <v>927144.1</v>
      </c>
      <c r="H173" s="10">
        <v>1012676.94</v>
      </c>
      <c r="I173" s="10">
        <v>950975.62</v>
      </c>
      <c r="J173" s="10">
        <v>834222.16</v>
      </c>
      <c r="K173" s="27">
        <v>617879.35</v>
      </c>
      <c r="L173" s="27">
        <v>1019680.79</v>
      </c>
      <c r="M173" s="37">
        <v>1043146.05</v>
      </c>
      <c r="N173" s="10">
        <f>SUM(B173:M173)</f>
        <v>10403166.53</v>
      </c>
    </row>
    <row r="174" spans="1:14" ht="15">
      <c r="A174" s="8" t="s">
        <v>13</v>
      </c>
      <c r="B174" s="10">
        <f>SUM(B173/B171/B197)</f>
        <v>284.39707223001403</v>
      </c>
      <c r="C174" s="10">
        <f aca="true" t="shared" si="57" ref="C174:J174">SUM(C173/C171/C197)</f>
        <v>288.46498299319734</v>
      </c>
      <c r="D174" s="10">
        <f t="shared" si="57"/>
        <v>252.05678368121443</v>
      </c>
      <c r="E174" s="10">
        <f t="shared" si="57"/>
        <v>229.80104344963792</v>
      </c>
      <c r="F174" s="10">
        <f t="shared" si="57"/>
        <v>327.29615683229815</v>
      </c>
      <c r="G174" s="10">
        <f t="shared" si="57"/>
        <v>325.08558906030856</v>
      </c>
      <c r="H174" s="10">
        <f t="shared" si="57"/>
        <v>370.943934065934</v>
      </c>
      <c r="I174" s="10">
        <f t="shared" si="57"/>
        <v>322.9119252971138</v>
      </c>
      <c r="J174" s="10">
        <f t="shared" si="57"/>
        <v>312.44275655430715</v>
      </c>
      <c r="K174" s="27">
        <v>207.620749327957</v>
      </c>
      <c r="L174" s="27">
        <f>L173/L171/L197</f>
        <v>365.4769856630825</v>
      </c>
      <c r="M174" s="37">
        <v>386.3503888888889</v>
      </c>
      <c r="N174" s="10">
        <f>SUM(N173/N171/N197)</f>
        <v>304.1861558479532</v>
      </c>
    </row>
    <row r="175" spans="1:14" ht="15">
      <c r="A175" s="8" t="s">
        <v>14</v>
      </c>
      <c r="B175" s="19">
        <f aca="true" t="shared" si="58" ref="B175:J175">SUM(B173/B172)</f>
        <v>0.05490707231943158</v>
      </c>
      <c r="C175" s="19">
        <f t="shared" si="58"/>
        <v>0.05225423698006441</v>
      </c>
      <c r="D175" s="19">
        <f t="shared" si="58"/>
        <v>0.051362190764900124</v>
      </c>
      <c r="E175" s="19">
        <f t="shared" si="58"/>
        <v>0.04611977582742662</v>
      </c>
      <c r="F175" s="19">
        <f t="shared" si="58"/>
        <v>0.05361118114517081</v>
      </c>
      <c r="G175" s="19">
        <f t="shared" si="58"/>
        <v>0.044079359993001645</v>
      </c>
      <c r="H175" s="19">
        <f t="shared" si="58"/>
        <v>0.05080792766215245</v>
      </c>
      <c r="I175" s="19">
        <f t="shared" si="58"/>
        <v>0.05046565819439222</v>
      </c>
      <c r="J175" s="19">
        <f t="shared" si="58"/>
        <v>0.04540104378265222</v>
      </c>
      <c r="K175" s="28">
        <v>0.03287699262570855</v>
      </c>
      <c r="L175" s="28">
        <f>L173/L172</f>
        <v>0.05119743038986496</v>
      </c>
      <c r="M175" s="38">
        <v>0.05462128076510192</v>
      </c>
      <c r="N175" s="19">
        <f>SUM(N173/N172)</f>
        <v>0.04875529190959983</v>
      </c>
    </row>
    <row r="176" spans="1:14" ht="15">
      <c r="A176" s="5"/>
      <c r="B176" s="10"/>
      <c r="C176" s="10"/>
      <c r="D176" s="10"/>
      <c r="E176" s="10"/>
      <c r="F176" s="10"/>
      <c r="G176" s="10"/>
      <c r="H176" s="10"/>
      <c r="I176" s="10"/>
      <c r="J176" s="10"/>
      <c r="K176" s="24"/>
      <c r="L176" s="24"/>
      <c r="M176" s="38"/>
      <c r="N176" s="5"/>
    </row>
    <row r="177" spans="1:14" ht="15">
      <c r="A177" s="16" t="s">
        <v>21</v>
      </c>
      <c r="B177" s="20">
        <f>SUM(B181+B187)</f>
        <v>112</v>
      </c>
      <c r="C177" s="20">
        <f aca="true" t="shared" si="59" ref="C177:K177">SUM(C181+C187)</f>
        <v>109</v>
      </c>
      <c r="D177" s="20">
        <f t="shared" si="59"/>
        <v>111</v>
      </c>
      <c r="E177" s="20">
        <f t="shared" si="59"/>
        <v>111</v>
      </c>
      <c r="F177" s="20">
        <f t="shared" si="59"/>
        <v>108</v>
      </c>
      <c r="G177" s="20">
        <f t="shared" si="59"/>
        <v>107</v>
      </c>
      <c r="H177" s="20">
        <f t="shared" si="59"/>
        <v>105</v>
      </c>
      <c r="I177" s="20">
        <f t="shared" si="59"/>
        <v>104</v>
      </c>
      <c r="J177" s="20">
        <f t="shared" si="59"/>
        <v>107</v>
      </c>
      <c r="K177" s="20">
        <f t="shared" si="59"/>
        <v>111</v>
      </c>
      <c r="L177" s="20">
        <f>SUM(L181+L187)</f>
        <v>105</v>
      </c>
      <c r="M177" s="39">
        <f>SUM(M181+M187)</f>
        <v>106</v>
      </c>
      <c r="N177" s="9">
        <f>SUM(B177:M177)</f>
        <v>1296</v>
      </c>
    </row>
    <row r="178" spans="1:14" ht="15">
      <c r="A178" s="8" t="s">
        <v>0</v>
      </c>
      <c r="B178" s="21">
        <f>SUM(B183+B188)</f>
        <v>1146933.55</v>
      </c>
      <c r="C178" s="21">
        <f aca="true" t="shared" si="60" ref="C178:K178">SUM(C183+C188)</f>
        <v>1100192.45</v>
      </c>
      <c r="D178" s="21">
        <f t="shared" si="60"/>
        <v>1185834.45</v>
      </c>
      <c r="E178" s="21">
        <f t="shared" si="60"/>
        <v>1192661.1099999999</v>
      </c>
      <c r="F178" s="21">
        <f t="shared" si="60"/>
        <v>1132786.82</v>
      </c>
      <c r="G178" s="21">
        <f t="shared" si="60"/>
        <v>1354765.5</v>
      </c>
      <c r="H178" s="21">
        <f t="shared" si="60"/>
        <v>1151622.95</v>
      </c>
      <c r="I178" s="21">
        <f t="shared" si="60"/>
        <v>1200315.81</v>
      </c>
      <c r="J178" s="21">
        <f t="shared" si="60"/>
        <v>1117752</v>
      </c>
      <c r="K178" s="21">
        <f t="shared" si="60"/>
        <v>1179424</v>
      </c>
      <c r="L178" s="21">
        <f>SUM(L183+L188)</f>
        <v>1297517.05</v>
      </c>
      <c r="M178" s="40">
        <f>SUM(M183+M188)</f>
        <v>1203955.25</v>
      </c>
      <c r="N178" s="10">
        <f>SUM(B178:M178)</f>
        <v>14263760.940000001</v>
      </c>
    </row>
    <row r="179" spans="1:14" ht="15">
      <c r="A179" s="8" t="s">
        <v>13</v>
      </c>
      <c r="B179" s="22">
        <f>SUM(B178/B177/B197)</f>
        <v>330.338004032258</v>
      </c>
      <c r="C179" s="22">
        <f aca="true" t="shared" si="61" ref="C179:L179">SUM(C178/C177/C197)</f>
        <v>336.4502905198777</v>
      </c>
      <c r="D179" s="22">
        <f t="shared" si="61"/>
        <v>344.6191368788143</v>
      </c>
      <c r="E179" s="22">
        <f t="shared" si="61"/>
        <v>346.6030543446672</v>
      </c>
      <c r="F179" s="22">
        <f t="shared" si="61"/>
        <v>374.5988161375662</v>
      </c>
      <c r="G179" s="22">
        <f t="shared" si="61"/>
        <v>408.43096171239074</v>
      </c>
      <c r="H179" s="22">
        <f t="shared" si="61"/>
        <v>365.5945873015873</v>
      </c>
      <c r="I179" s="22">
        <f t="shared" si="61"/>
        <v>372.30639267990074</v>
      </c>
      <c r="J179" s="22">
        <f t="shared" si="61"/>
        <v>348.20934579439256</v>
      </c>
      <c r="K179" s="22">
        <f t="shared" si="61"/>
        <v>342.7561755303691</v>
      </c>
      <c r="L179" s="22">
        <f t="shared" si="61"/>
        <v>398.6227496159754</v>
      </c>
      <c r="M179" s="41">
        <f>SUM(M178/M177/M197)</f>
        <v>378.6022798742139</v>
      </c>
      <c r="N179" s="10">
        <v>305.6285385119144</v>
      </c>
    </row>
    <row r="180" spans="1:14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27"/>
      <c r="L180" s="27"/>
      <c r="M180" s="37"/>
      <c r="N180" s="5"/>
    </row>
    <row r="181" spans="1:14" ht="15" customHeight="1">
      <c r="A181" s="16" t="s">
        <v>22</v>
      </c>
      <c r="B181" s="9">
        <v>76</v>
      </c>
      <c r="C181" s="9">
        <v>74</v>
      </c>
      <c r="D181" s="9">
        <v>73</v>
      </c>
      <c r="E181" s="9">
        <v>69</v>
      </c>
      <c r="F181" s="9">
        <v>66</v>
      </c>
      <c r="G181" s="9">
        <v>63</v>
      </c>
      <c r="H181" s="9">
        <v>60</v>
      </c>
      <c r="I181" s="9">
        <v>59</v>
      </c>
      <c r="J181" s="9">
        <v>62</v>
      </c>
      <c r="K181" s="26">
        <v>65</v>
      </c>
      <c r="L181" s="26">
        <v>63</v>
      </c>
      <c r="M181" s="36">
        <v>65</v>
      </c>
      <c r="N181" s="9">
        <f>SUM(B181:M181)</f>
        <v>795</v>
      </c>
    </row>
    <row r="182" spans="1:14" ht="15" customHeight="1">
      <c r="A182" s="16" t="s">
        <v>23</v>
      </c>
      <c r="B182" s="10">
        <v>3493968.75</v>
      </c>
      <c r="C182" s="10">
        <v>3332714.9</v>
      </c>
      <c r="D182" s="10">
        <v>3363231.5</v>
      </c>
      <c r="E182" s="10">
        <v>3186000.06</v>
      </c>
      <c r="F182" s="10">
        <v>2811729.8</v>
      </c>
      <c r="G182" s="10">
        <v>3251269.5</v>
      </c>
      <c r="H182" s="10">
        <v>2613424.2</v>
      </c>
      <c r="I182" s="10">
        <v>2868782.01</v>
      </c>
      <c r="J182" s="10">
        <v>2738269.45</v>
      </c>
      <c r="K182" s="27">
        <v>3047919.75</v>
      </c>
      <c r="L182" s="27">
        <v>3172136.8</v>
      </c>
      <c r="M182" s="37">
        <v>2835450</v>
      </c>
      <c r="N182" s="10">
        <f>SUM(B182:M182)</f>
        <v>36714896.72</v>
      </c>
    </row>
    <row r="183" spans="1:14" ht="15" customHeight="1">
      <c r="A183" s="8" t="s">
        <v>0</v>
      </c>
      <c r="B183" s="10">
        <v>625296.5</v>
      </c>
      <c r="C183" s="10">
        <v>592835.2</v>
      </c>
      <c r="D183" s="10">
        <v>636890.95</v>
      </c>
      <c r="E183" s="10">
        <v>601025.11</v>
      </c>
      <c r="F183" s="10">
        <v>511106.8</v>
      </c>
      <c r="G183" s="10">
        <v>593346.5</v>
      </c>
      <c r="H183" s="10">
        <v>479640.95</v>
      </c>
      <c r="I183" s="10">
        <v>487261.76</v>
      </c>
      <c r="J183" s="10">
        <v>484385.95</v>
      </c>
      <c r="K183" s="27">
        <v>528865.5</v>
      </c>
      <c r="L183" s="27">
        <v>550797.8</v>
      </c>
      <c r="M183" s="37">
        <v>552172.25</v>
      </c>
      <c r="N183" s="10">
        <f>SUM(B183:M183)</f>
        <v>6643625.27</v>
      </c>
    </row>
    <row r="184" spans="1:14" ht="15" customHeight="1">
      <c r="A184" s="8" t="s">
        <v>13</v>
      </c>
      <c r="B184" s="10">
        <f>SUM(B183/B181/B197)</f>
        <v>265.4059847198642</v>
      </c>
      <c r="C184" s="10">
        <f aca="true" t="shared" si="62" ref="C184:J184">SUM(C183/C181/C197)</f>
        <v>267.04288288288285</v>
      </c>
      <c r="D184" s="10">
        <f t="shared" si="62"/>
        <v>281.43656650463987</v>
      </c>
      <c r="E184" s="10">
        <f t="shared" si="62"/>
        <v>280.9841561477326</v>
      </c>
      <c r="F184" s="10">
        <f t="shared" si="62"/>
        <v>276.5729437229437</v>
      </c>
      <c r="G184" s="10">
        <f t="shared" si="62"/>
        <v>303.81285202252946</v>
      </c>
      <c r="H184" s="10">
        <f t="shared" si="62"/>
        <v>266.4671944444445</v>
      </c>
      <c r="I184" s="10">
        <f t="shared" si="62"/>
        <v>266.4088354291963</v>
      </c>
      <c r="J184" s="10">
        <f t="shared" si="62"/>
        <v>260.4225537634409</v>
      </c>
      <c r="K184" s="27">
        <v>262.46426799007446</v>
      </c>
      <c r="L184" s="27">
        <f>L183/L181/L197</f>
        <v>282.02652329749105</v>
      </c>
      <c r="M184" s="37">
        <v>283.1652564102564</v>
      </c>
      <c r="N184" s="10">
        <f>SUM(N183/N181/N197)</f>
        <v>274.893465326051</v>
      </c>
    </row>
    <row r="185" spans="1:14" ht="15" customHeight="1">
      <c r="A185" s="8" t="s">
        <v>14</v>
      </c>
      <c r="B185" s="19">
        <f aca="true" t="shared" si="63" ref="B185:J185">SUM(B183/B182)</f>
        <v>0.17896453710411692</v>
      </c>
      <c r="C185" s="19">
        <f t="shared" si="63"/>
        <v>0.17788356273739467</v>
      </c>
      <c r="D185" s="19">
        <f t="shared" si="63"/>
        <v>0.18936875145228627</v>
      </c>
      <c r="E185" s="19">
        <f t="shared" si="63"/>
        <v>0.18864566813598865</v>
      </c>
      <c r="F185" s="19">
        <f t="shared" si="63"/>
        <v>0.18177664155353762</v>
      </c>
      <c r="G185" s="19">
        <f t="shared" si="63"/>
        <v>0.18249686776196192</v>
      </c>
      <c r="H185" s="19">
        <f t="shared" si="63"/>
        <v>0.1835296964036684</v>
      </c>
      <c r="I185" s="19">
        <f t="shared" si="63"/>
        <v>0.16984969868798083</v>
      </c>
      <c r="J185" s="19">
        <f t="shared" si="63"/>
        <v>0.17689491806586088</v>
      </c>
      <c r="K185" s="28">
        <v>0.17351687163023238</v>
      </c>
      <c r="L185" s="28">
        <f>L183/L182</f>
        <v>0.17363620635780905</v>
      </c>
      <c r="M185" s="38">
        <v>0.1947388421590929</v>
      </c>
      <c r="N185" s="19">
        <f>SUM(N183/N182)</f>
        <v>0.18095176245943148</v>
      </c>
    </row>
    <row r="186" spans="1:14" ht="15">
      <c r="A186" s="5"/>
      <c r="B186" s="10"/>
      <c r="C186" s="10"/>
      <c r="D186" s="10"/>
      <c r="E186" s="10"/>
      <c r="F186" s="10"/>
      <c r="G186" s="10"/>
      <c r="H186" s="10"/>
      <c r="I186" s="10"/>
      <c r="J186" s="10"/>
      <c r="K186" s="27"/>
      <c r="L186" s="27"/>
      <c r="M186" s="37"/>
      <c r="N186" s="5"/>
    </row>
    <row r="187" spans="1:14" ht="15">
      <c r="A187" s="16" t="s">
        <v>24</v>
      </c>
      <c r="B187" s="9">
        <v>36</v>
      </c>
      <c r="C187" s="9">
        <v>35</v>
      </c>
      <c r="D187" s="9">
        <v>38</v>
      </c>
      <c r="E187" s="9">
        <v>42</v>
      </c>
      <c r="F187" s="9">
        <v>42</v>
      </c>
      <c r="G187" s="9">
        <v>44</v>
      </c>
      <c r="H187" s="9">
        <v>45</v>
      </c>
      <c r="I187" s="9">
        <v>45</v>
      </c>
      <c r="J187" s="9">
        <v>45</v>
      </c>
      <c r="K187" s="26">
        <v>46</v>
      </c>
      <c r="L187" s="26">
        <v>42</v>
      </c>
      <c r="M187" s="36">
        <v>41</v>
      </c>
      <c r="N187" s="9">
        <f>SUM(B187:M187)</f>
        <v>501</v>
      </c>
    </row>
    <row r="188" spans="1:14" ht="15">
      <c r="A188" s="8" t="s">
        <v>0</v>
      </c>
      <c r="B188" s="10">
        <v>521637.05</v>
      </c>
      <c r="C188" s="10">
        <v>507357.25</v>
      </c>
      <c r="D188" s="10">
        <v>548943.5</v>
      </c>
      <c r="E188" s="10">
        <v>591636</v>
      </c>
      <c r="F188" s="10">
        <v>621680.02</v>
      </c>
      <c r="G188" s="10">
        <v>761419</v>
      </c>
      <c r="H188" s="10">
        <v>671982</v>
      </c>
      <c r="I188" s="10">
        <v>713054.05</v>
      </c>
      <c r="J188" s="10">
        <v>633366.05</v>
      </c>
      <c r="K188" s="27">
        <v>650558.5</v>
      </c>
      <c r="L188" s="27">
        <v>746719.25</v>
      </c>
      <c r="M188" s="37">
        <v>651783</v>
      </c>
      <c r="N188" s="10">
        <f>SUM(B188:M188)</f>
        <v>7620135.67</v>
      </c>
    </row>
    <row r="189" spans="1:14" ht="15">
      <c r="A189" s="8" t="s">
        <v>13</v>
      </c>
      <c r="B189" s="10">
        <v>467.41671146953405</v>
      </c>
      <c r="C189" s="10">
        <v>483.1973809523809</v>
      </c>
      <c r="D189" s="10">
        <v>465.99617996604417</v>
      </c>
      <c r="E189" s="10">
        <v>454.4055299539171</v>
      </c>
      <c r="F189" s="10">
        <v>528.6394727891156</v>
      </c>
      <c r="G189" s="10">
        <v>558.225073313783</v>
      </c>
      <c r="H189" s="10">
        <v>497.7644444444444</v>
      </c>
      <c r="I189" s="10">
        <v>511.1498566308244</v>
      </c>
      <c r="J189" s="10">
        <v>469.16003703703706</v>
      </c>
      <c r="K189" s="27">
        <v>456.21213183730714</v>
      </c>
      <c r="L189" s="27">
        <f>L188/L187/L197</f>
        <v>573.517089093702</v>
      </c>
      <c r="M189" s="37">
        <v>529.9048780487805</v>
      </c>
      <c r="N189" s="10">
        <f>SUM(N188/N187/N197)</f>
        <v>500.3240669975838</v>
      </c>
    </row>
    <row r="190" spans="1:14" ht="15">
      <c r="A190" s="5"/>
      <c r="B190" s="5"/>
      <c r="C190" s="5"/>
      <c r="D190" s="5"/>
      <c r="E190" s="11"/>
      <c r="F190" s="11"/>
      <c r="G190" s="11"/>
      <c r="H190" s="11"/>
      <c r="I190" s="11"/>
      <c r="J190" s="10"/>
      <c r="K190" s="27"/>
      <c r="L190" s="24"/>
      <c r="M190" s="37"/>
      <c r="N190" s="5"/>
    </row>
    <row r="191" spans="1:14" ht="15">
      <c r="A191" s="5" t="s">
        <v>25</v>
      </c>
      <c r="B191" s="20">
        <f>SUM(B135+B177)</f>
        <v>5324</v>
      </c>
      <c r="C191" s="20">
        <f aca="true" t="shared" si="64" ref="C191:L191">SUM(C135+C177)</f>
        <v>5403</v>
      </c>
      <c r="D191" s="20">
        <f t="shared" si="64"/>
        <v>5387</v>
      </c>
      <c r="E191" s="20">
        <f t="shared" si="64"/>
        <v>5400</v>
      </c>
      <c r="F191" s="20">
        <f t="shared" si="64"/>
        <v>5372</v>
      </c>
      <c r="G191" s="20">
        <f t="shared" si="64"/>
        <v>5354</v>
      </c>
      <c r="H191" s="20">
        <f t="shared" si="64"/>
        <v>5383</v>
      </c>
      <c r="I191" s="20">
        <f t="shared" si="64"/>
        <v>5463</v>
      </c>
      <c r="J191" s="20">
        <f t="shared" si="64"/>
        <v>5462</v>
      </c>
      <c r="K191" s="20">
        <f t="shared" si="64"/>
        <v>5640</v>
      </c>
      <c r="L191" s="20">
        <f t="shared" si="64"/>
        <v>5373</v>
      </c>
      <c r="M191" s="39">
        <f>SUM(M135+M177)</f>
        <v>5347</v>
      </c>
      <c r="N191" s="9">
        <f>SUM(B191:M191)</f>
        <v>64908</v>
      </c>
    </row>
    <row r="192" spans="1:14" ht="15">
      <c r="A192" s="16" t="s">
        <v>26</v>
      </c>
      <c r="B192" s="10">
        <v>17326233.58</v>
      </c>
      <c r="C192" s="10">
        <v>17738043.57</v>
      </c>
      <c r="D192" s="10">
        <v>17734435.02</v>
      </c>
      <c r="E192" s="10">
        <v>18170448.12</v>
      </c>
      <c r="F192" s="10">
        <v>17467136.07</v>
      </c>
      <c r="G192" s="10">
        <v>21080293.48</v>
      </c>
      <c r="H192" s="10">
        <v>18954185.77</v>
      </c>
      <c r="I192" s="10">
        <v>20454109.81</v>
      </c>
      <c r="J192" s="10">
        <v>19594619.03</v>
      </c>
      <c r="K192" s="27">
        <v>20649656.09</v>
      </c>
      <c r="L192" s="27">
        <v>22506317.8</v>
      </c>
      <c r="M192" s="37">
        <v>20087791.65</v>
      </c>
      <c r="N192" s="10">
        <f>SUM(B192:M192)</f>
        <v>231763269.99000004</v>
      </c>
    </row>
    <row r="193" spans="1:14" ht="15">
      <c r="A193" s="16" t="s">
        <v>13</v>
      </c>
      <c r="B193" s="10">
        <f aca="true" t="shared" si="65" ref="B193:N193">SUM(B192/B191/B197)</f>
        <v>104.97948171396717</v>
      </c>
      <c r="C193" s="10">
        <f t="shared" si="65"/>
        <v>109.43329983342588</v>
      </c>
      <c r="D193" s="10">
        <f t="shared" si="65"/>
        <v>106.19612939154595</v>
      </c>
      <c r="E193" s="10">
        <f t="shared" si="65"/>
        <v>108.54509032258065</v>
      </c>
      <c r="F193" s="10">
        <f t="shared" si="65"/>
        <v>116.12551902723115</v>
      </c>
      <c r="G193" s="10">
        <f t="shared" si="65"/>
        <v>127.00961283092532</v>
      </c>
      <c r="H193" s="10">
        <f t="shared" si="65"/>
        <v>117.37064691312156</v>
      </c>
      <c r="I193" s="10">
        <f t="shared" si="65"/>
        <v>120.77795970546727</v>
      </c>
      <c r="J193" s="10">
        <f t="shared" si="65"/>
        <v>119.58146606859515</v>
      </c>
      <c r="K193" s="10">
        <f t="shared" si="65"/>
        <v>118.1060174445207</v>
      </c>
      <c r="L193" s="10">
        <f t="shared" si="65"/>
        <v>135.12195265455114</v>
      </c>
      <c r="M193" s="33">
        <f>SUM(M192/M191/M197)</f>
        <v>125.22780157097436</v>
      </c>
      <c r="N193" s="10">
        <f t="shared" si="65"/>
        <v>117.45534873955204</v>
      </c>
    </row>
    <row r="194" spans="1:14" ht="15">
      <c r="A194" s="16"/>
      <c r="B194" s="10"/>
      <c r="C194" s="10"/>
      <c r="D194" s="10"/>
      <c r="E194" s="10"/>
      <c r="F194" s="10"/>
      <c r="G194" s="10"/>
      <c r="H194" s="10"/>
      <c r="I194" s="10"/>
      <c r="J194" s="10"/>
      <c r="K194" s="27"/>
      <c r="L194" s="27"/>
      <c r="M194" s="37"/>
      <c r="N194" s="10"/>
    </row>
    <row r="195" spans="1:14" ht="15">
      <c r="A195" s="16" t="s">
        <v>27</v>
      </c>
      <c r="B195" s="10">
        <v>487064.19</v>
      </c>
      <c r="C195" s="10">
        <v>1514169.77</v>
      </c>
      <c r="D195" s="10">
        <v>2404760.13</v>
      </c>
      <c r="E195" s="10">
        <v>2677740.43</v>
      </c>
      <c r="F195" s="10">
        <v>2717876.91</v>
      </c>
      <c r="G195" s="10">
        <v>3443984.22</v>
      </c>
      <c r="H195" s="10">
        <v>3225679.62</v>
      </c>
      <c r="I195" s="10">
        <v>3597905.11</v>
      </c>
      <c r="J195" s="10">
        <v>3517640.46</v>
      </c>
      <c r="K195" s="27">
        <v>3753539.69</v>
      </c>
      <c r="L195" s="27">
        <v>4147546.88</v>
      </c>
      <c r="M195" s="37">
        <v>3706600.04</v>
      </c>
      <c r="N195" s="10">
        <f>SUM(B195:M195)</f>
        <v>35194507.45</v>
      </c>
    </row>
    <row r="196" spans="1:14" ht="15">
      <c r="A196" s="16" t="s">
        <v>28</v>
      </c>
      <c r="B196" s="9">
        <v>19</v>
      </c>
      <c r="C196" s="9">
        <v>19</v>
      </c>
      <c r="D196" s="9">
        <v>19</v>
      </c>
      <c r="E196" s="9">
        <v>19</v>
      </c>
      <c r="F196" s="9">
        <v>19</v>
      </c>
      <c r="G196" s="9">
        <v>19</v>
      </c>
      <c r="H196" s="9">
        <v>19</v>
      </c>
      <c r="I196" s="9">
        <v>19</v>
      </c>
      <c r="J196" s="9">
        <v>19</v>
      </c>
      <c r="K196" s="26">
        <v>20</v>
      </c>
      <c r="L196" s="26">
        <v>19</v>
      </c>
      <c r="M196" s="36">
        <v>19</v>
      </c>
      <c r="N196" s="9">
        <f>SUM(B196:M196)</f>
        <v>229</v>
      </c>
    </row>
    <row r="197" spans="1:14" ht="15">
      <c r="A197" s="16" t="s">
        <v>29</v>
      </c>
      <c r="B197" s="10">
        <v>31</v>
      </c>
      <c r="C197" s="10">
        <v>30</v>
      </c>
      <c r="D197" s="10">
        <v>31</v>
      </c>
      <c r="E197" s="10">
        <v>31</v>
      </c>
      <c r="F197" s="10">
        <v>28</v>
      </c>
      <c r="G197" s="10">
        <v>31</v>
      </c>
      <c r="H197" s="10">
        <v>30</v>
      </c>
      <c r="I197" s="10">
        <v>31</v>
      </c>
      <c r="J197" s="10">
        <v>30</v>
      </c>
      <c r="K197" s="27">
        <v>31</v>
      </c>
      <c r="L197" s="27">
        <v>31</v>
      </c>
      <c r="M197" s="37">
        <v>30</v>
      </c>
      <c r="N197" s="10">
        <v>30.4</v>
      </c>
    </row>
    <row r="198" spans="1:14" ht="15">
      <c r="A198" s="5"/>
      <c r="B198" s="10"/>
      <c r="C198" s="10"/>
      <c r="D198" s="10"/>
      <c r="E198" s="10"/>
      <c r="F198" s="10"/>
      <c r="G198" s="10"/>
      <c r="H198" s="10"/>
      <c r="I198" s="10"/>
      <c r="J198" s="10"/>
      <c r="K198" s="27"/>
      <c r="L198" s="27"/>
      <c r="M198" s="37"/>
      <c r="N198" s="5"/>
    </row>
    <row r="199" spans="1:14" ht="20.25">
      <c r="A199" s="14" t="s">
        <v>34</v>
      </c>
      <c r="B199" s="5"/>
      <c r="C199" s="5"/>
      <c r="D199" s="5"/>
      <c r="E199" s="11"/>
      <c r="F199" s="11"/>
      <c r="G199" s="11"/>
      <c r="H199" s="11"/>
      <c r="I199" s="11"/>
      <c r="J199" s="11"/>
      <c r="K199" s="25"/>
      <c r="L199" s="25"/>
      <c r="M199" s="35"/>
      <c r="N199" s="5"/>
    </row>
    <row r="200" spans="1:14" ht="15.75" thickBot="1">
      <c r="A200" s="15" t="s">
        <v>32</v>
      </c>
      <c r="B200" s="6" t="s">
        <v>1</v>
      </c>
      <c r="C200" s="6" t="s">
        <v>2</v>
      </c>
      <c r="D200" s="6" t="s">
        <v>3</v>
      </c>
      <c r="E200" s="7" t="s">
        <v>4</v>
      </c>
      <c r="F200" s="7" t="s">
        <v>5</v>
      </c>
      <c r="G200" s="7" t="s">
        <v>6</v>
      </c>
      <c r="H200" s="7" t="s">
        <v>7</v>
      </c>
      <c r="I200" s="7" t="s">
        <v>8</v>
      </c>
      <c r="J200" s="7" t="s">
        <v>9</v>
      </c>
      <c r="K200" s="6" t="s">
        <v>35</v>
      </c>
      <c r="L200" s="6" t="s">
        <v>36</v>
      </c>
      <c r="M200" s="45" t="s">
        <v>37</v>
      </c>
      <c r="N200" s="7" t="s">
        <v>38</v>
      </c>
    </row>
    <row r="201" spans="1:14" ht="15.75" thickTop="1">
      <c r="A201" s="8" t="s">
        <v>11</v>
      </c>
      <c r="B201" s="17">
        <f aca="true" t="shared" si="66" ref="B201:M203">SUM(B207+B213+B219+B225+B231+B237)</f>
        <v>3278</v>
      </c>
      <c r="C201" s="17">
        <f t="shared" si="66"/>
        <v>3263</v>
      </c>
      <c r="D201" s="17">
        <f t="shared" si="66"/>
        <v>3259</v>
      </c>
      <c r="E201" s="17">
        <f t="shared" si="66"/>
        <v>3235</v>
      </c>
      <c r="F201" s="17">
        <f t="shared" si="66"/>
        <v>3305</v>
      </c>
      <c r="G201" s="17">
        <f t="shared" si="66"/>
        <v>3304</v>
      </c>
      <c r="H201" s="17">
        <f t="shared" si="66"/>
        <v>3282</v>
      </c>
      <c r="I201" s="17">
        <f t="shared" si="66"/>
        <v>3305</v>
      </c>
      <c r="J201" s="17">
        <f t="shared" si="66"/>
        <v>3441</v>
      </c>
      <c r="K201" s="17">
        <f t="shared" si="66"/>
        <v>3420</v>
      </c>
      <c r="L201" s="17">
        <f t="shared" si="66"/>
        <v>3390</v>
      </c>
      <c r="M201" s="31">
        <f t="shared" si="66"/>
        <v>3385</v>
      </c>
      <c r="N201" s="17">
        <f>SUM(N207+N213+N219+N225+N231+N237)</f>
        <v>39867</v>
      </c>
    </row>
    <row r="202" spans="1:14" ht="15">
      <c r="A202" s="8" t="s">
        <v>12</v>
      </c>
      <c r="B202" s="18">
        <f t="shared" si="66"/>
        <v>115035174.1</v>
      </c>
      <c r="C202" s="18">
        <f t="shared" si="66"/>
        <v>104933536.95</v>
      </c>
      <c r="D202" s="18">
        <f t="shared" si="66"/>
        <v>96093343.03</v>
      </c>
      <c r="E202" s="18">
        <f t="shared" si="66"/>
        <v>104609677.35</v>
      </c>
      <c r="F202" s="18">
        <f t="shared" si="66"/>
        <v>102518504.55</v>
      </c>
      <c r="G202" s="18">
        <f t="shared" si="66"/>
        <v>125831423.65</v>
      </c>
      <c r="H202" s="18">
        <f t="shared" si="66"/>
        <v>102096274.1</v>
      </c>
      <c r="I202" s="18">
        <f t="shared" si="66"/>
        <v>122627085.6</v>
      </c>
      <c r="J202" s="18">
        <f t="shared" si="66"/>
        <v>117023180.75</v>
      </c>
      <c r="K202" s="18">
        <f t="shared" si="66"/>
        <v>131493136.86</v>
      </c>
      <c r="L202" s="18">
        <f t="shared" si="66"/>
        <v>132429383.5</v>
      </c>
      <c r="M202" s="32">
        <f t="shared" si="66"/>
        <v>118930583.85</v>
      </c>
      <c r="N202" s="18">
        <f>SUM(N208+N214+N220+N226+N232+N238)</f>
        <v>1373621304.29</v>
      </c>
    </row>
    <row r="203" spans="1:14" ht="15">
      <c r="A203" s="8" t="s">
        <v>0</v>
      </c>
      <c r="B203" s="18">
        <f t="shared" si="66"/>
        <v>6660494.58</v>
      </c>
      <c r="C203" s="18">
        <f t="shared" si="66"/>
        <v>5954745.540000001</v>
      </c>
      <c r="D203" s="18">
        <f t="shared" si="66"/>
        <v>5657375.64</v>
      </c>
      <c r="E203" s="18">
        <f t="shared" si="66"/>
        <v>6412117.199999999</v>
      </c>
      <c r="F203" s="18">
        <f t="shared" si="66"/>
        <v>6294596.27</v>
      </c>
      <c r="G203" s="18">
        <f t="shared" si="66"/>
        <v>7867859.91</v>
      </c>
      <c r="H203" s="18">
        <f t="shared" si="66"/>
        <v>5872988.720000001</v>
      </c>
      <c r="I203" s="18">
        <f t="shared" si="66"/>
        <v>7581514.41</v>
      </c>
      <c r="J203" s="18">
        <f t="shared" si="66"/>
        <v>7329722.960000001</v>
      </c>
      <c r="K203" s="18">
        <f t="shared" si="66"/>
        <v>7962555.220000001</v>
      </c>
      <c r="L203" s="18">
        <f t="shared" si="66"/>
        <v>8035451.119999999</v>
      </c>
      <c r="M203" s="32">
        <f t="shared" si="66"/>
        <v>7052177.2299999995</v>
      </c>
      <c r="N203" s="18">
        <f>SUM(N209+N215+N221+N227+N233+N239)</f>
        <v>82681598.8</v>
      </c>
    </row>
    <row r="204" spans="1:14" ht="15">
      <c r="A204" s="8" t="s">
        <v>13</v>
      </c>
      <c r="B204" s="10">
        <f aca="true" t="shared" si="67" ref="B204:M204">SUM(B203/B201/B263)</f>
        <v>65.54443681237576</v>
      </c>
      <c r="C204" s="10">
        <f t="shared" si="67"/>
        <v>60.83098927367454</v>
      </c>
      <c r="D204" s="10">
        <f>SUM(D203/D201/D263)</f>
        <v>55.997541695948684</v>
      </c>
      <c r="E204" s="10">
        <f t="shared" si="67"/>
        <v>63.93894600388891</v>
      </c>
      <c r="F204" s="10">
        <f t="shared" si="67"/>
        <v>68.02027523233195</v>
      </c>
      <c r="G204" s="10">
        <f t="shared" si="67"/>
        <v>76.81656555104273</v>
      </c>
      <c r="H204" s="10">
        <f t="shared" si="67"/>
        <v>59.64847369490148</v>
      </c>
      <c r="I204" s="10">
        <f t="shared" si="67"/>
        <v>73.99848138207018</v>
      </c>
      <c r="J204" s="10">
        <f t="shared" si="67"/>
        <v>71.00380664535504</v>
      </c>
      <c r="K204" s="10">
        <f t="shared" si="67"/>
        <v>75.10427485380117</v>
      </c>
      <c r="L204" s="10">
        <f t="shared" si="67"/>
        <v>76.46256656199448</v>
      </c>
      <c r="M204" s="33">
        <f t="shared" si="67"/>
        <v>69.44536907927129</v>
      </c>
      <c r="N204" s="10">
        <f>SUM(N203/N201/N263)</f>
        <v>68.2215725841053</v>
      </c>
    </row>
    <row r="205" spans="1:14" ht="15">
      <c r="A205" s="8" t="s">
        <v>14</v>
      </c>
      <c r="B205" s="19">
        <f aca="true" t="shared" si="68" ref="B205:K205">SUM(B203/B202)</f>
        <v>0.057899634890890304</v>
      </c>
      <c r="C205" s="19">
        <f t="shared" si="68"/>
        <v>0.0567477825781989</v>
      </c>
      <c r="D205" s="19">
        <f t="shared" si="68"/>
        <v>0.05887375193340695</v>
      </c>
      <c r="E205" s="19">
        <f t="shared" si="68"/>
        <v>0.061295640732611435</v>
      </c>
      <c r="F205" s="19">
        <f t="shared" si="68"/>
        <v>0.061399610710571956</v>
      </c>
      <c r="G205" s="19">
        <f t="shared" si="68"/>
        <v>0.06252698794765643</v>
      </c>
      <c r="H205" s="19">
        <f t="shared" si="68"/>
        <v>0.05752402594288209</v>
      </c>
      <c r="I205" s="19">
        <f t="shared" si="68"/>
        <v>0.061825773424399155</v>
      </c>
      <c r="J205" s="19">
        <f t="shared" si="68"/>
        <v>0.06263479520060816</v>
      </c>
      <c r="K205" s="19">
        <f t="shared" si="68"/>
        <v>0.06055491115462314</v>
      </c>
      <c r="L205" s="19">
        <f>SUM(L203/L202)</f>
        <v>0.06067725234105616</v>
      </c>
      <c r="M205" s="34">
        <f>SUM(M203/M202)</f>
        <v>0.0592965829453464</v>
      </c>
      <c r="N205" s="19">
        <f>SUM(N203/N202)</f>
        <v>0.06019242606515674</v>
      </c>
    </row>
    <row r="206" spans="1:14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25"/>
      <c r="L206" s="24"/>
      <c r="M206" s="43"/>
      <c r="N206" s="5"/>
    </row>
    <row r="207" spans="1:14" ht="15">
      <c r="A207" s="16" t="s">
        <v>15</v>
      </c>
      <c r="B207" s="9">
        <v>645</v>
      </c>
      <c r="C207" s="9">
        <v>660</v>
      </c>
      <c r="D207" s="9">
        <v>660</v>
      </c>
      <c r="E207" s="9">
        <v>662</v>
      </c>
      <c r="F207" s="9">
        <v>659</v>
      </c>
      <c r="G207" s="9">
        <v>661</v>
      </c>
      <c r="H207" s="9">
        <v>676</v>
      </c>
      <c r="I207" s="9">
        <v>711</v>
      </c>
      <c r="J207" s="9">
        <v>715</v>
      </c>
      <c r="K207" s="26">
        <v>717</v>
      </c>
      <c r="L207" s="26">
        <v>727</v>
      </c>
      <c r="M207" s="36">
        <v>729</v>
      </c>
      <c r="N207" s="9">
        <f>SUM(B207:M207)</f>
        <v>8222</v>
      </c>
    </row>
    <row r="208" spans="1:14" ht="15">
      <c r="A208" s="8" t="s">
        <v>12</v>
      </c>
      <c r="B208" s="10">
        <v>9671262.1</v>
      </c>
      <c r="C208" s="10">
        <v>8824087.45</v>
      </c>
      <c r="D208" s="10">
        <v>8728201.7</v>
      </c>
      <c r="E208" s="10">
        <v>9702166.35</v>
      </c>
      <c r="F208" s="10">
        <v>9572948.55</v>
      </c>
      <c r="G208" s="10">
        <v>12005133.4</v>
      </c>
      <c r="H208" s="10">
        <v>10843789.6</v>
      </c>
      <c r="I208" s="10">
        <v>13146455.1</v>
      </c>
      <c r="J208" s="10">
        <v>13744536</v>
      </c>
      <c r="K208" s="27">
        <v>16540496.11</v>
      </c>
      <c r="L208" s="27">
        <v>16617293.75</v>
      </c>
      <c r="M208" s="37">
        <v>15326952.6</v>
      </c>
      <c r="N208" s="10">
        <f>SUM(B208:M208)</f>
        <v>144723322.70999998</v>
      </c>
    </row>
    <row r="209" spans="1:14" ht="15">
      <c r="A209" s="8" t="s">
        <v>0</v>
      </c>
      <c r="B209" s="10">
        <v>829708.14</v>
      </c>
      <c r="C209" s="10">
        <v>742913.58</v>
      </c>
      <c r="D209" s="10">
        <v>749334.16</v>
      </c>
      <c r="E209" s="10">
        <v>846066.13</v>
      </c>
      <c r="F209" s="10">
        <v>838626.79</v>
      </c>
      <c r="G209" s="10">
        <v>1014807.59</v>
      </c>
      <c r="H209" s="10">
        <v>901636.14</v>
      </c>
      <c r="I209" s="10">
        <v>1089956.73</v>
      </c>
      <c r="J209" s="10">
        <v>1148972.07</v>
      </c>
      <c r="K209" s="27">
        <v>1325583.11</v>
      </c>
      <c r="L209" s="27">
        <v>1348435.21</v>
      </c>
      <c r="M209" s="37">
        <v>1148377.51</v>
      </c>
      <c r="N209" s="10">
        <f>SUM(B209:M209)</f>
        <v>11984417.159999998</v>
      </c>
    </row>
    <row r="210" spans="1:14" ht="15">
      <c r="A210" s="8" t="s">
        <v>13</v>
      </c>
      <c r="B210" s="10">
        <f>SUM(B209/B207/B263)</f>
        <v>41.495780945236305</v>
      </c>
      <c r="C210" s="10">
        <f aca="true" t="shared" si="69" ref="C210:J210">SUM(C209/C207/C263)</f>
        <v>37.52088787878788</v>
      </c>
      <c r="D210" s="10">
        <f>SUM(D209/D207/D263)</f>
        <v>36.62434799608993</v>
      </c>
      <c r="E210" s="10">
        <f t="shared" si="69"/>
        <v>41.22727463210213</v>
      </c>
      <c r="F210" s="10">
        <f t="shared" si="69"/>
        <v>45.44909982657707</v>
      </c>
      <c r="G210" s="10">
        <f t="shared" si="69"/>
        <v>49.52455175442877</v>
      </c>
      <c r="H210" s="10">
        <f t="shared" si="69"/>
        <v>44.459375739644976</v>
      </c>
      <c r="I210" s="10">
        <f t="shared" si="69"/>
        <v>49.451328433374165</v>
      </c>
      <c r="J210" s="10">
        <f t="shared" si="69"/>
        <v>53.565131468531476</v>
      </c>
      <c r="K210" s="27">
        <v>59.63841769019661</v>
      </c>
      <c r="L210" s="27">
        <f>L209/L207/L263</f>
        <v>59.83206327372765</v>
      </c>
      <c r="M210" s="37">
        <v>52.509259716506634</v>
      </c>
      <c r="N210" s="10">
        <f>SUM(N209/N207/N263)</f>
        <v>47.94748828560088</v>
      </c>
    </row>
    <row r="211" spans="1:14" ht="15">
      <c r="A211" s="8" t="s">
        <v>14</v>
      </c>
      <c r="B211" s="19">
        <f aca="true" t="shared" si="70" ref="B211:J211">SUM(B209/B208)</f>
        <v>0.08579109235391315</v>
      </c>
      <c r="C211" s="19">
        <f t="shared" si="70"/>
        <v>0.08419154776168951</v>
      </c>
      <c r="D211" s="19">
        <f t="shared" si="70"/>
        <v>0.08585206732791247</v>
      </c>
      <c r="E211" s="19">
        <f t="shared" si="70"/>
        <v>0.08720383669777008</v>
      </c>
      <c r="F211" s="19">
        <f t="shared" si="70"/>
        <v>0.08760381251605076</v>
      </c>
      <c r="G211" s="19">
        <f t="shared" si="70"/>
        <v>0.08453113815461642</v>
      </c>
      <c r="H211" s="19">
        <f t="shared" si="70"/>
        <v>0.08314769773843639</v>
      </c>
      <c r="I211" s="19">
        <f t="shared" si="70"/>
        <v>0.08290879341306236</v>
      </c>
      <c r="J211" s="19">
        <f t="shared" si="70"/>
        <v>0.08359482415412205</v>
      </c>
      <c r="K211" s="28">
        <v>0.08014167780605948</v>
      </c>
      <c r="L211" s="28">
        <f>L209/L208</f>
        <v>0.0811464989598562</v>
      </c>
      <c r="M211" s="38">
        <v>0.07492536448504447</v>
      </c>
      <c r="N211" s="19">
        <f>SUM(N209/N208)</f>
        <v>0.08280916258407539</v>
      </c>
    </row>
    <row r="212" spans="1:14" ht="15">
      <c r="A212" s="5"/>
      <c r="B212" s="10"/>
      <c r="C212" s="10"/>
      <c r="D212" s="10"/>
      <c r="E212" s="10"/>
      <c r="F212" s="10"/>
      <c r="G212" s="10"/>
      <c r="H212" s="10"/>
      <c r="I212" s="10"/>
      <c r="J212" s="5"/>
      <c r="K212" s="30"/>
      <c r="L212" s="30"/>
      <c r="M212" s="44"/>
      <c r="N212" s="5"/>
    </row>
    <row r="213" spans="1:14" ht="15">
      <c r="A213" s="16" t="s">
        <v>16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26">
        <v>0</v>
      </c>
      <c r="L213" s="26">
        <v>0</v>
      </c>
      <c r="M213" s="36">
        <v>0</v>
      </c>
      <c r="N213" s="9">
        <f>SUM(B213:M213)</f>
        <v>0</v>
      </c>
    </row>
    <row r="214" spans="1:14" ht="15">
      <c r="A214" s="8" t="s">
        <v>12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27">
        <v>0</v>
      </c>
      <c r="L214" s="27">
        <v>0</v>
      </c>
      <c r="M214" s="37">
        <v>0</v>
      </c>
      <c r="N214" s="10">
        <f>SUM(B214:M214)</f>
        <v>0</v>
      </c>
    </row>
    <row r="215" spans="1:14" ht="15">
      <c r="A215" s="8" t="s">
        <v>0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27">
        <v>0</v>
      </c>
      <c r="L215" s="27">
        <v>0</v>
      </c>
      <c r="M215" s="37">
        <v>0</v>
      </c>
      <c r="N215" s="10">
        <f>SUM(B215:M215)</f>
        <v>0</v>
      </c>
    </row>
    <row r="216" spans="1:14" ht="15">
      <c r="A216" s="8" t="s">
        <v>13</v>
      </c>
      <c r="B216" s="10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27">
        <v>0</v>
      </c>
      <c r="L216" s="27">
        <v>0</v>
      </c>
      <c r="M216" s="37">
        <v>0</v>
      </c>
      <c r="N216" s="10">
        <v>0</v>
      </c>
    </row>
    <row r="217" spans="1:14" ht="15">
      <c r="A217" s="8" t="s">
        <v>14</v>
      </c>
      <c r="B217" s="23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8">
        <v>0</v>
      </c>
      <c r="L217" s="28">
        <v>0</v>
      </c>
      <c r="M217" s="38">
        <v>0</v>
      </c>
      <c r="N217" s="19">
        <v>0</v>
      </c>
    </row>
    <row r="218" spans="1:14" ht="15">
      <c r="A218" s="5"/>
      <c r="B218" s="10"/>
      <c r="C218" s="10"/>
      <c r="D218" s="10"/>
      <c r="E218" s="10"/>
      <c r="F218" s="10"/>
      <c r="G218" s="10"/>
      <c r="H218" s="10"/>
      <c r="I218" s="10"/>
      <c r="J218" s="10"/>
      <c r="K218" s="27"/>
      <c r="L218" s="27"/>
      <c r="M218" s="37"/>
      <c r="N218" s="5"/>
    </row>
    <row r="219" spans="1:14" ht="15">
      <c r="A219" s="16" t="s">
        <v>17</v>
      </c>
      <c r="B219" s="9">
        <v>1750</v>
      </c>
      <c r="C219" s="9">
        <v>1737</v>
      </c>
      <c r="D219" s="9">
        <v>1735</v>
      </c>
      <c r="E219" s="9">
        <v>1711</v>
      </c>
      <c r="F219" s="9">
        <v>1762</v>
      </c>
      <c r="G219" s="9">
        <v>1759</v>
      </c>
      <c r="H219" s="9">
        <v>1726</v>
      </c>
      <c r="I219" s="9">
        <v>1702</v>
      </c>
      <c r="J219" s="9">
        <v>1738</v>
      </c>
      <c r="K219" s="26">
        <v>1720</v>
      </c>
      <c r="L219" s="26">
        <v>1686</v>
      </c>
      <c r="M219" s="36">
        <v>1680</v>
      </c>
      <c r="N219" s="9">
        <f>SUM(B219:M219)</f>
        <v>20706</v>
      </c>
    </row>
    <row r="220" spans="1:14" ht="15">
      <c r="A220" s="8" t="s">
        <v>12</v>
      </c>
      <c r="B220" s="10">
        <v>49007046</v>
      </c>
      <c r="C220" s="10">
        <v>41184577.5</v>
      </c>
      <c r="D220" s="10">
        <v>40492608.33</v>
      </c>
      <c r="E220" s="10">
        <v>43437428</v>
      </c>
      <c r="F220" s="10">
        <v>43626766</v>
      </c>
      <c r="G220" s="10">
        <v>54102904.25</v>
      </c>
      <c r="H220" s="10">
        <v>43136694.5</v>
      </c>
      <c r="I220" s="10">
        <v>51098869.5</v>
      </c>
      <c r="J220" s="10">
        <v>49425493.75</v>
      </c>
      <c r="K220" s="27">
        <v>56045122.75</v>
      </c>
      <c r="L220" s="27">
        <v>54931100.75</v>
      </c>
      <c r="M220" s="37">
        <v>47998326.25</v>
      </c>
      <c r="N220" s="10">
        <f>SUM(B220:M220)</f>
        <v>574486937.5799999</v>
      </c>
    </row>
    <row r="221" spans="1:14" ht="15">
      <c r="A221" s="8" t="s">
        <v>0</v>
      </c>
      <c r="B221" s="10">
        <v>3010893.52</v>
      </c>
      <c r="C221" s="10">
        <v>2723104.77</v>
      </c>
      <c r="D221" s="10">
        <v>2667169.02</v>
      </c>
      <c r="E221" s="10">
        <v>2922125.56</v>
      </c>
      <c r="F221" s="10">
        <v>2952932</v>
      </c>
      <c r="G221" s="10">
        <v>3610258.83</v>
      </c>
      <c r="H221" s="10">
        <v>2794303.62</v>
      </c>
      <c r="I221" s="10">
        <v>3463462.93</v>
      </c>
      <c r="J221" s="10">
        <v>3324534.67</v>
      </c>
      <c r="K221" s="27">
        <v>3685622.99</v>
      </c>
      <c r="L221" s="27">
        <v>3548799.89</v>
      </c>
      <c r="M221" s="37">
        <v>3057226.46</v>
      </c>
      <c r="N221" s="10">
        <f>SUM(B221:M221)</f>
        <v>37760434.260000005</v>
      </c>
    </row>
    <row r="222" spans="1:14" ht="15">
      <c r="A222" s="8" t="s">
        <v>13</v>
      </c>
      <c r="B222" s="10">
        <f>SUM(B221/B219/B263)</f>
        <v>55.50034138248848</v>
      </c>
      <c r="C222" s="10">
        <f aca="true" t="shared" si="71" ref="C222:J222">SUM(C221/C219/C263)</f>
        <v>52.25685607369027</v>
      </c>
      <c r="D222" s="10">
        <f>SUM(D221/D219/D263)</f>
        <v>49.58945839918193</v>
      </c>
      <c r="E222" s="10">
        <f t="shared" si="71"/>
        <v>55.091826323033125</v>
      </c>
      <c r="F222" s="10">
        <f t="shared" si="71"/>
        <v>59.8534944057078</v>
      </c>
      <c r="G222" s="10">
        <f t="shared" si="71"/>
        <v>66.20805131214584</v>
      </c>
      <c r="H222" s="10">
        <f t="shared" si="71"/>
        <v>53.96492120509849</v>
      </c>
      <c r="I222" s="10">
        <f t="shared" si="71"/>
        <v>65.64313198893143</v>
      </c>
      <c r="J222" s="10">
        <f t="shared" si="71"/>
        <v>63.761692942079016</v>
      </c>
      <c r="K222" s="27">
        <v>69.12271174043511</v>
      </c>
      <c r="L222" s="27">
        <f>L221/L219/L263</f>
        <v>67.89882313549919</v>
      </c>
      <c r="M222" s="37">
        <v>60.65925515873016</v>
      </c>
      <c r="N222" s="10">
        <f>SUM(N221/N219/N263)</f>
        <v>59.988387328615666</v>
      </c>
    </row>
    <row r="223" spans="1:14" ht="15">
      <c r="A223" s="8" t="s">
        <v>14</v>
      </c>
      <c r="B223" s="19">
        <f aca="true" t="shared" si="72" ref="B223:J223">SUM(B221/B220)</f>
        <v>0.06143797200100573</v>
      </c>
      <c r="C223" s="19">
        <f t="shared" si="72"/>
        <v>0.06611952666019216</v>
      </c>
      <c r="D223" s="19">
        <f t="shared" si="72"/>
        <v>0.06586804678679982</v>
      </c>
      <c r="E223" s="19">
        <f t="shared" si="72"/>
        <v>0.06727206684521009</v>
      </c>
      <c r="F223" s="19">
        <f t="shared" si="72"/>
        <v>0.06768624564103605</v>
      </c>
      <c r="G223" s="19">
        <f t="shared" si="72"/>
        <v>0.06672948301107144</v>
      </c>
      <c r="H223" s="19">
        <f t="shared" si="72"/>
        <v>0.06477788000190882</v>
      </c>
      <c r="I223" s="19">
        <f t="shared" si="72"/>
        <v>0.0677796390387854</v>
      </c>
      <c r="J223" s="19">
        <f t="shared" si="72"/>
        <v>0.06726356011365087</v>
      </c>
      <c r="K223" s="28">
        <v>0.06576170787314406</v>
      </c>
      <c r="L223" s="28">
        <f>L221/L220</f>
        <v>0.06460456538366383</v>
      </c>
      <c r="M223" s="38">
        <v>0.06369443892848242</v>
      </c>
      <c r="N223" s="19">
        <f>SUM(N221/N220)</f>
        <v>0.06572896925918649</v>
      </c>
    </row>
    <row r="224" spans="1:14" ht="15">
      <c r="A224" s="5"/>
      <c r="B224" s="10"/>
      <c r="C224" s="10"/>
      <c r="D224" s="10"/>
      <c r="E224" s="10"/>
      <c r="F224" s="10"/>
      <c r="G224" s="10"/>
      <c r="H224" s="10"/>
      <c r="I224" s="10"/>
      <c r="J224" s="10"/>
      <c r="K224" s="27"/>
      <c r="L224" s="27"/>
      <c r="M224" s="37"/>
      <c r="N224" s="5"/>
    </row>
    <row r="225" spans="1:14" ht="15">
      <c r="A225" s="16" t="s">
        <v>18</v>
      </c>
      <c r="B225" s="11">
        <v>0</v>
      </c>
      <c r="C225" s="11">
        <v>0</v>
      </c>
      <c r="D225" s="11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26">
        <v>0</v>
      </c>
      <c r="L225" s="26">
        <v>0</v>
      </c>
      <c r="M225" s="36">
        <v>0</v>
      </c>
      <c r="N225" s="9">
        <f>SUM(B225:M225)</f>
        <v>0</v>
      </c>
    </row>
    <row r="226" spans="1:14" ht="15">
      <c r="A226" s="8" t="s">
        <v>12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27">
        <v>0</v>
      </c>
      <c r="L226" s="27">
        <v>0</v>
      </c>
      <c r="M226" s="37">
        <v>0</v>
      </c>
      <c r="N226" s="10">
        <f>SUM(B226:M226)</f>
        <v>0</v>
      </c>
    </row>
    <row r="227" spans="1:14" ht="15">
      <c r="A227" s="8" t="s">
        <v>0</v>
      </c>
      <c r="B227" s="10">
        <v>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27">
        <v>0</v>
      </c>
      <c r="L227" s="27">
        <v>0</v>
      </c>
      <c r="M227" s="37">
        <v>0</v>
      </c>
      <c r="N227" s="10">
        <f>SUM(B227:M227)</f>
        <v>0</v>
      </c>
    </row>
    <row r="228" spans="1:14" ht="15">
      <c r="A228" s="8" t="s">
        <v>13</v>
      </c>
      <c r="B228" s="10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27">
        <v>0</v>
      </c>
      <c r="L228" s="27">
        <v>0</v>
      </c>
      <c r="M228" s="37">
        <v>0</v>
      </c>
      <c r="N228" s="10">
        <v>0</v>
      </c>
    </row>
    <row r="229" spans="1:14" ht="15">
      <c r="A229" s="8" t="s">
        <v>14</v>
      </c>
      <c r="B229" s="23">
        <v>0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8">
        <v>0</v>
      </c>
      <c r="L229" s="28">
        <v>0</v>
      </c>
      <c r="M229" s="38">
        <v>0</v>
      </c>
      <c r="N229" s="19">
        <v>0</v>
      </c>
    </row>
    <row r="230" spans="1:14" ht="15">
      <c r="A230" s="5"/>
      <c r="B230" s="5"/>
      <c r="C230" s="5"/>
      <c r="D230" s="5"/>
      <c r="E230" s="11"/>
      <c r="F230" s="11"/>
      <c r="G230" s="11"/>
      <c r="H230" s="11"/>
      <c r="I230" s="11"/>
      <c r="J230" s="10"/>
      <c r="K230" s="27"/>
      <c r="L230" s="27"/>
      <c r="M230" s="37"/>
      <c r="N230" s="5"/>
    </row>
    <row r="231" spans="1:14" ht="15">
      <c r="A231" s="16" t="s">
        <v>19</v>
      </c>
      <c r="B231" s="9">
        <v>809</v>
      </c>
      <c r="C231" s="9">
        <v>791</v>
      </c>
      <c r="D231" s="9">
        <v>789</v>
      </c>
      <c r="E231" s="9">
        <v>787</v>
      </c>
      <c r="F231" s="9">
        <v>805</v>
      </c>
      <c r="G231" s="9">
        <v>805</v>
      </c>
      <c r="H231" s="9">
        <v>801</v>
      </c>
      <c r="I231" s="9">
        <v>813</v>
      </c>
      <c r="J231" s="9">
        <v>900</v>
      </c>
      <c r="K231" s="26">
        <v>895</v>
      </c>
      <c r="L231" s="26">
        <v>893</v>
      </c>
      <c r="M231" s="36">
        <v>892</v>
      </c>
      <c r="N231" s="9">
        <f>SUM(B231:M231)</f>
        <v>9980</v>
      </c>
    </row>
    <row r="232" spans="1:14" ht="15">
      <c r="A232" s="8" t="s">
        <v>12</v>
      </c>
      <c r="B232" s="10">
        <v>50145341</v>
      </c>
      <c r="C232" s="10">
        <v>48576597</v>
      </c>
      <c r="D232" s="10">
        <v>42550413</v>
      </c>
      <c r="E232" s="10">
        <v>46878828</v>
      </c>
      <c r="F232" s="10">
        <v>45152305</v>
      </c>
      <c r="G232" s="10">
        <v>53858076</v>
      </c>
      <c r="H232" s="10">
        <v>43362635</v>
      </c>
      <c r="I232" s="10">
        <v>53073796</v>
      </c>
      <c r="J232" s="10">
        <v>48107226</v>
      </c>
      <c r="K232" s="27">
        <v>53082083</v>
      </c>
      <c r="L232" s="27">
        <v>54770474</v>
      </c>
      <c r="M232" s="37">
        <v>49895725</v>
      </c>
      <c r="N232" s="10">
        <f>SUM(B232:M232)</f>
        <v>589453499</v>
      </c>
    </row>
    <row r="233" spans="1:14" ht="15">
      <c r="A233" s="8" t="s">
        <v>0</v>
      </c>
      <c r="B233" s="10">
        <v>2471732.67</v>
      </c>
      <c r="C233" s="10">
        <v>2264591.04</v>
      </c>
      <c r="D233" s="10">
        <v>2012730.41</v>
      </c>
      <c r="E233" s="10">
        <v>2351603.51</v>
      </c>
      <c r="F233" s="10">
        <v>2259477.48</v>
      </c>
      <c r="G233" s="10">
        <v>2944753.49</v>
      </c>
      <c r="H233" s="10">
        <v>2092452.96</v>
      </c>
      <c r="I233" s="10">
        <v>2679462.75</v>
      </c>
      <c r="J233" s="10">
        <v>2499541.22</v>
      </c>
      <c r="K233" s="27">
        <v>2689549.12</v>
      </c>
      <c r="L233" s="27">
        <v>2765279.02</v>
      </c>
      <c r="M233" s="37">
        <v>2531456.26</v>
      </c>
      <c r="N233" s="10">
        <f>SUM(B233:M233)</f>
        <v>29562629.93</v>
      </c>
    </row>
    <row r="234" spans="1:14" ht="15">
      <c r="A234" s="8" t="s">
        <v>13</v>
      </c>
      <c r="B234" s="10">
        <f>SUM(B233/B231/B263)</f>
        <v>98.55786394991826</v>
      </c>
      <c r="C234" s="10">
        <f aca="true" t="shared" si="73" ref="C234:J234">SUM(C233/C231/C263)</f>
        <v>95.43156510745892</v>
      </c>
      <c r="D234" s="10">
        <f>SUM(D233/D231/D263)</f>
        <v>82.28997138067787</v>
      </c>
      <c r="E234" s="10">
        <f t="shared" si="73"/>
        <v>96.38904414477189</v>
      </c>
      <c r="F234" s="10">
        <f t="shared" si="73"/>
        <v>100.24301153504881</v>
      </c>
      <c r="G234" s="10">
        <f t="shared" si="73"/>
        <v>118.00254417952316</v>
      </c>
      <c r="H234" s="10">
        <f t="shared" si="73"/>
        <v>87.07669413233458</v>
      </c>
      <c r="I234" s="10">
        <f t="shared" si="73"/>
        <v>106.31523032972265</v>
      </c>
      <c r="J234" s="10">
        <f t="shared" si="73"/>
        <v>92.57560074074075</v>
      </c>
      <c r="K234" s="27">
        <v>96.9381553433051</v>
      </c>
      <c r="L234" s="27">
        <f>L233/L231/L263</f>
        <v>99.89087237654878</v>
      </c>
      <c r="M234" s="37">
        <v>94.5985149476831</v>
      </c>
      <c r="N234" s="10">
        <f>SUM(N233/N231/N263)</f>
        <v>97.44037393866681</v>
      </c>
    </row>
    <row r="235" spans="1:14" ht="15">
      <c r="A235" s="8" t="s">
        <v>14</v>
      </c>
      <c r="B235" s="19">
        <f aca="true" t="shared" si="74" ref="B235:J235">SUM(B233/B232)</f>
        <v>0.04929137225330664</v>
      </c>
      <c r="C235" s="19">
        <f t="shared" si="74"/>
        <v>0.04661897250645203</v>
      </c>
      <c r="D235" s="19">
        <f t="shared" si="74"/>
        <v>0.047302253211972345</v>
      </c>
      <c r="E235" s="19">
        <f t="shared" si="74"/>
        <v>0.05016344499909425</v>
      </c>
      <c r="F235" s="19">
        <f t="shared" si="74"/>
        <v>0.0500412432986533</v>
      </c>
      <c r="G235" s="19">
        <f t="shared" si="74"/>
        <v>0.05467617317038953</v>
      </c>
      <c r="H235" s="19">
        <f t="shared" si="74"/>
        <v>0.048254746511599216</v>
      </c>
      <c r="I235" s="19">
        <f t="shared" si="74"/>
        <v>0.05048560592877133</v>
      </c>
      <c r="J235" s="19">
        <f t="shared" si="74"/>
        <v>0.05195770839083509</v>
      </c>
      <c r="K235" s="28">
        <v>0.05066773886774564</v>
      </c>
      <c r="L235" s="28">
        <f>L233/L232</f>
        <v>0.05048849896752765</v>
      </c>
      <c r="M235" s="38">
        <v>0.0507349329025683</v>
      </c>
      <c r="N235" s="19">
        <f>SUM(N233/N232)</f>
        <v>0.05015260742391488</v>
      </c>
    </row>
    <row r="236" spans="1:14" ht="15">
      <c r="A236" s="5"/>
      <c r="B236" s="5"/>
      <c r="C236" s="5"/>
      <c r="D236" s="5"/>
      <c r="E236" s="11"/>
      <c r="F236" s="11"/>
      <c r="G236" s="11"/>
      <c r="H236" s="11"/>
      <c r="I236" s="11"/>
      <c r="J236" s="10"/>
      <c r="K236" s="27"/>
      <c r="L236" s="27"/>
      <c r="M236" s="37"/>
      <c r="N236" s="5"/>
    </row>
    <row r="237" spans="1:14" ht="15">
      <c r="A237" s="16" t="s">
        <v>20</v>
      </c>
      <c r="B237" s="9">
        <v>74</v>
      </c>
      <c r="C237" s="9">
        <v>75</v>
      </c>
      <c r="D237" s="9">
        <v>75</v>
      </c>
      <c r="E237" s="9">
        <v>75</v>
      </c>
      <c r="F237" s="9">
        <v>79</v>
      </c>
      <c r="G237" s="9">
        <v>79</v>
      </c>
      <c r="H237" s="9">
        <v>79</v>
      </c>
      <c r="I237" s="9">
        <v>79</v>
      </c>
      <c r="J237" s="9">
        <v>88</v>
      </c>
      <c r="K237" s="26">
        <v>88</v>
      </c>
      <c r="L237" s="26">
        <v>84</v>
      </c>
      <c r="M237" s="36">
        <v>84</v>
      </c>
      <c r="N237" s="9">
        <f>SUM(B237:M237)</f>
        <v>959</v>
      </c>
    </row>
    <row r="238" spans="1:14" ht="15">
      <c r="A238" s="8" t="s">
        <v>12</v>
      </c>
      <c r="B238" s="10">
        <v>6211525</v>
      </c>
      <c r="C238" s="10">
        <v>6348275</v>
      </c>
      <c r="D238" s="10">
        <v>4322120</v>
      </c>
      <c r="E238" s="10">
        <v>4591255</v>
      </c>
      <c r="F238" s="10">
        <v>4166485</v>
      </c>
      <c r="G238" s="10">
        <v>5865310</v>
      </c>
      <c r="H238" s="10">
        <v>4753155</v>
      </c>
      <c r="I238" s="10">
        <v>5307965</v>
      </c>
      <c r="J238" s="10">
        <v>5745925</v>
      </c>
      <c r="K238" s="27">
        <v>5825435</v>
      </c>
      <c r="L238" s="27">
        <v>6110515</v>
      </c>
      <c r="M238" s="37">
        <v>5709580</v>
      </c>
      <c r="N238" s="10">
        <f>SUM(B238:M238)</f>
        <v>64957545</v>
      </c>
    </row>
    <row r="239" spans="1:14" ht="15">
      <c r="A239" s="8" t="s">
        <v>0</v>
      </c>
      <c r="B239" s="10">
        <v>348160.25</v>
      </c>
      <c r="C239" s="10">
        <v>224136.15</v>
      </c>
      <c r="D239" s="10">
        <v>228142.05</v>
      </c>
      <c r="E239" s="10">
        <v>292322</v>
      </c>
      <c r="F239" s="10">
        <v>243560</v>
      </c>
      <c r="G239" s="10">
        <v>298040</v>
      </c>
      <c r="H239" s="10">
        <v>84596</v>
      </c>
      <c r="I239" s="10">
        <v>348632</v>
      </c>
      <c r="J239" s="10">
        <v>356675</v>
      </c>
      <c r="K239" s="27">
        <v>261800</v>
      </c>
      <c r="L239" s="27">
        <v>372937</v>
      </c>
      <c r="M239" s="37">
        <v>315117</v>
      </c>
      <c r="N239" s="10">
        <f>SUM(B239:M239)</f>
        <v>3374117.45</v>
      </c>
    </row>
    <row r="240" spans="1:14" ht="15">
      <c r="A240" s="8" t="s">
        <v>13</v>
      </c>
      <c r="B240" s="10">
        <f>SUM(B239/B237/B263)</f>
        <v>151.7699433304272</v>
      </c>
      <c r="C240" s="10">
        <f aca="true" t="shared" si="75" ref="C240:J240">SUM(C239/C237/C263)</f>
        <v>99.61606666666667</v>
      </c>
      <c r="D240" s="10">
        <f>SUM(D239/D237/D263)</f>
        <v>98.1256129032258</v>
      </c>
      <c r="E240" s="10">
        <f t="shared" si="75"/>
        <v>125.72989247311827</v>
      </c>
      <c r="F240" s="10">
        <f t="shared" si="75"/>
        <v>110.10849909584087</v>
      </c>
      <c r="G240" s="10">
        <f t="shared" si="75"/>
        <v>121.69865251122908</v>
      </c>
      <c r="H240" s="10">
        <f t="shared" si="75"/>
        <v>35.69451476793249</v>
      </c>
      <c r="I240" s="10">
        <f t="shared" si="75"/>
        <v>142.35688035933035</v>
      </c>
      <c r="J240" s="10">
        <f t="shared" si="75"/>
        <v>135.10416666666666</v>
      </c>
      <c r="K240" s="27">
        <v>95.96774193548387</v>
      </c>
      <c r="L240" s="27">
        <f>L239/L237/L263</f>
        <v>143.21697388632873</v>
      </c>
      <c r="M240" s="37">
        <v>125.04642857142858</v>
      </c>
      <c r="N240" s="10">
        <f>SUM(N239/N237/N263)</f>
        <v>115.73587652982823</v>
      </c>
    </row>
    <row r="241" spans="1:14" ht="15">
      <c r="A241" s="8" t="s">
        <v>14</v>
      </c>
      <c r="B241" s="19">
        <f aca="true" t="shared" si="76" ref="B241:J241">SUM(B239/B238)</f>
        <v>0.056050688035546824</v>
      </c>
      <c r="C241" s="19">
        <f t="shared" si="76"/>
        <v>0.0353066226652122</v>
      </c>
      <c r="D241" s="19">
        <f t="shared" si="76"/>
        <v>0.05278475609191785</v>
      </c>
      <c r="E241" s="19">
        <f t="shared" si="76"/>
        <v>0.06366930174865042</v>
      </c>
      <c r="F241" s="19">
        <f t="shared" si="76"/>
        <v>0.05845694872296432</v>
      </c>
      <c r="G241" s="19">
        <f t="shared" si="76"/>
        <v>0.05081402347020021</v>
      </c>
      <c r="H241" s="19">
        <f t="shared" si="76"/>
        <v>0.017797862682786485</v>
      </c>
      <c r="I241" s="19">
        <f t="shared" si="76"/>
        <v>0.0656809153790577</v>
      </c>
      <c r="J241" s="19">
        <f t="shared" si="76"/>
        <v>0.06207442665889304</v>
      </c>
      <c r="K241" s="28">
        <v>0.04494084991077919</v>
      </c>
      <c r="L241" s="28">
        <f>L239/L238</f>
        <v>0.061032007940410915</v>
      </c>
      <c r="M241" s="38">
        <v>0.05519092472651228</v>
      </c>
      <c r="N241" s="19">
        <f>SUM(N239/N238)</f>
        <v>0.05194342627942605</v>
      </c>
    </row>
    <row r="242" spans="1:14" ht="15">
      <c r="A242" s="5"/>
      <c r="B242" s="10"/>
      <c r="C242" s="10"/>
      <c r="D242" s="10"/>
      <c r="E242" s="10"/>
      <c r="F242" s="10"/>
      <c r="G242" s="10"/>
      <c r="H242" s="10"/>
      <c r="I242" s="10"/>
      <c r="J242" s="10"/>
      <c r="K242" s="24"/>
      <c r="L242" s="24"/>
      <c r="M242" s="38"/>
      <c r="N242" s="5"/>
    </row>
    <row r="243" spans="1:14" ht="15">
      <c r="A243" s="16" t="s">
        <v>21</v>
      </c>
      <c r="B243" s="20">
        <f>SUM(B247+B253)</f>
        <v>60</v>
      </c>
      <c r="C243" s="20">
        <f>SUM(C247+C253)</f>
        <v>59</v>
      </c>
      <c r="D243" s="20">
        <f aca="true" t="shared" si="77" ref="D243:K243">SUM(D247+D253)</f>
        <v>60</v>
      </c>
      <c r="E243" s="20">
        <f t="shared" si="77"/>
        <v>59</v>
      </c>
      <c r="F243" s="20">
        <f t="shared" si="77"/>
        <v>62</v>
      </c>
      <c r="G243" s="20">
        <f t="shared" si="77"/>
        <v>64</v>
      </c>
      <c r="H243" s="20">
        <f t="shared" si="77"/>
        <v>64</v>
      </c>
      <c r="I243" s="20">
        <f t="shared" si="77"/>
        <v>64</v>
      </c>
      <c r="J243" s="20">
        <f t="shared" si="77"/>
        <v>64</v>
      </c>
      <c r="K243" s="20">
        <f t="shared" si="77"/>
        <v>64</v>
      </c>
      <c r="L243" s="20">
        <f>SUM(L247+L253)</f>
        <v>63</v>
      </c>
      <c r="M243" s="39">
        <f>SUM(M247+M253)</f>
        <v>63</v>
      </c>
      <c r="N243" s="9">
        <f>SUM(B243:M243)</f>
        <v>746</v>
      </c>
    </row>
    <row r="244" spans="1:14" ht="15">
      <c r="A244" s="8" t="s">
        <v>0</v>
      </c>
      <c r="B244" s="21">
        <f>SUM(B249+B254)</f>
        <v>410402.75</v>
      </c>
      <c r="C244" s="21">
        <f aca="true" t="shared" si="78" ref="C244:K244">SUM(C249+C254)</f>
        <v>432157.45</v>
      </c>
      <c r="D244" s="21">
        <f>SUM(D249+D254)</f>
        <v>447284.75</v>
      </c>
      <c r="E244" s="21">
        <f t="shared" si="78"/>
        <v>452193</v>
      </c>
      <c r="F244" s="21">
        <f t="shared" si="78"/>
        <v>445555.75</v>
      </c>
      <c r="G244" s="21">
        <f t="shared" si="78"/>
        <v>475676.05</v>
      </c>
      <c r="H244" s="21">
        <f t="shared" si="78"/>
        <v>393723.25</v>
      </c>
      <c r="I244" s="21">
        <f t="shared" si="78"/>
        <v>435280.75</v>
      </c>
      <c r="J244" s="21">
        <f t="shared" si="78"/>
        <v>371827.75</v>
      </c>
      <c r="K244" s="21">
        <f t="shared" si="78"/>
        <v>449916.19</v>
      </c>
      <c r="L244" s="21">
        <f>SUM(L249+L254)</f>
        <v>456308.5</v>
      </c>
      <c r="M244" s="40">
        <f>SUM(M249+M254)</f>
        <v>409226.5</v>
      </c>
      <c r="N244" s="10">
        <f>SUM(B244:M244)</f>
        <v>5179552.69</v>
      </c>
    </row>
    <row r="245" spans="1:14" ht="15">
      <c r="A245" s="8" t="s">
        <v>13</v>
      </c>
      <c r="B245" s="22">
        <f>SUM(B244/B243/B263)</f>
        <v>220.64663978494625</v>
      </c>
      <c r="C245" s="22">
        <f aca="true" t="shared" si="79" ref="C245:L245">SUM(C244/C243/C263)</f>
        <v>244.1567514124294</v>
      </c>
      <c r="D245" s="22">
        <f>SUM(D244/D243/D263)</f>
        <v>240.47567204301075</v>
      </c>
      <c r="E245" s="22">
        <f t="shared" si="79"/>
        <v>247.2351011481684</v>
      </c>
      <c r="F245" s="22">
        <f t="shared" si="79"/>
        <v>256.6565380184332</v>
      </c>
      <c r="G245" s="22">
        <f t="shared" si="79"/>
        <v>239.75607358870968</v>
      </c>
      <c r="H245" s="22">
        <f t="shared" si="79"/>
        <v>205.06419270833334</v>
      </c>
      <c r="I245" s="22">
        <f t="shared" si="79"/>
        <v>219.39553931451613</v>
      </c>
      <c r="J245" s="22">
        <f t="shared" si="79"/>
        <v>193.66028645833333</v>
      </c>
      <c r="K245" s="22">
        <f t="shared" si="79"/>
        <v>226.77227318548387</v>
      </c>
      <c r="L245" s="22">
        <f t="shared" si="79"/>
        <v>233.64490527393752</v>
      </c>
      <c r="M245" s="41">
        <f>SUM(M244/M243/M263)</f>
        <v>216.5219576719577</v>
      </c>
      <c r="N245" s="10">
        <v>305.6285385119144</v>
      </c>
    </row>
    <row r="246" spans="1:14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27"/>
      <c r="L246" s="27"/>
      <c r="M246" s="37"/>
      <c r="N246" s="5"/>
    </row>
    <row r="247" spans="1:14" ht="15">
      <c r="A247" s="16" t="s">
        <v>22</v>
      </c>
      <c r="B247" s="9">
        <v>48</v>
      </c>
      <c r="C247" s="9">
        <v>47</v>
      </c>
      <c r="D247" s="9">
        <v>46</v>
      </c>
      <c r="E247" s="9">
        <v>45</v>
      </c>
      <c r="F247" s="9">
        <v>45</v>
      </c>
      <c r="G247" s="9">
        <v>46</v>
      </c>
      <c r="H247" s="9">
        <v>44</v>
      </c>
      <c r="I247" s="9">
        <v>44</v>
      </c>
      <c r="J247" s="9">
        <v>44</v>
      </c>
      <c r="K247" s="26">
        <v>44</v>
      </c>
      <c r="L247" s="26">
        <v>44</v>
      </c>
      <c r="M247" s="36">
        <v>44</v>
      </c>
      <c r="N247" s="9">
        <f>SUM(B247:M247)</f>
        <v>541</v>
      </c>
    </row>
    <row r="248" spans="1:14" ht="15">
      <c r="A248" s="16" t="s">
        <v>23</v>
      </c>
      <c r="B248" s="10">
        <v>1514501</v>
      </c>
      <c r="C248" s="10">
        <v>1446632.45</v>
      </c>
      <c r="D248" s="10">
        <v>1325359</v>
      </c>
      <c r="E248" s="10">
        <v>1279860.43</v>
      </c>
      <c r="F248" s="10">
        <v>1201943.5</v>
      </c>
      <c r="G248" s="10">
        <v>1454068.05</v>
      </c>
      <c r="H248" s="10">
        <v>1128726.25</v>
      </c>
      <c r="I248" s="10">
        <v>1261644.25</v>
      </c>
      <c r="J248" s="10">
        <v>1182275.5</v>
      </c>
      <c r="K248" s="27">
        <v>1436016.25</v>
      </c>
      <c r="L248" s="27">
        <v>1490001.25</v>
      </c>
      <c r="M248" s="37">
        <v>1292909.75</v>
      </c>
      <c r="N248" s="10">
        <f>SUM(B248:M248)</f>
        <v>16013937.68</v>
      </c>
    </row>
    <row r="249" spans="1:14" ht="15">
      <c r="A249" s="8" t="s">
        <v>0</v>
      </c>
      <c r="B249" s="10">
        <v>279885.75</v>
      </c>
      <c r="C249" s="10">
        <v>295490.45</v>
      </c>
      <c r="D249" s="10">
        <v>276594</v>
      </c>
      <c r="E249" s="10">
        <v>236425.5</v>
      </c>
      <c r="F249" s="10">
        <v>236499.75</v>
      </c>
      <c r="G249" s="10">
        <v>257327.05</v>
      </c>
      <c r="H249" s="10">
        <v>203946.25</v>
      </c>
      <c r="I249" s="10">
        <v>226089.25</v>
      </c>
      <c r="J249" s="10">
        <v>189629.25</v>
      </c>
      <c r="K249" s="27">
        <v>250061.94</v>
      </c>
      <c r="L249" s="27">
        <v>251291</v>
      </c>
      <c r="M249" s="37">
        <v>251635.25</v>
      </c>
      <c r="N249" s="10">
        <f>SUM(B249:M249)</f>
        <v>2954875.44</v>
      </c>
    </row>
    <row r="250" spans="1:14" ht="15">
      <c r="A250" s="8" t="s">
        <v>13</v>
      </c>
      <c r="B250" s="10">
        <f>SUM(B249/B247/B263)</f>
        <v>188.0952620967742</v>
      </c>
      <c r="C250" s="10">
        <f aca="true" t="shared" si="80" ref="C250:J250">SUM(C249/C247/C263)</f>
        <v>209.56769503546099</v>
      </c>
      <c r="D250" s="10">
        <f>SUM(D249/D247/D263)</f>
        <v>193.96493688639552</v>
      </c>
      <c r="E250" s="10">
        <f t="shared" si="80"/>
        <v>169.4806451612903</v>
      </c>
      <c r="F250" s="10">
        <f t="shared" si="80"/>
        <v>187.6982142857143</v>
      </c>
      <c r="G250" s="10">
        <f t="shared" si="80"/>
        <v>180.45375175315567</v>
      </c>
      <c r="H250" s="10">
        <f t="shared" si="80"/>
        <v>154.50473484848484</v>
      </c>
      <c r="I250" s="10">
        <f t="shared" si="80"/>
        <v>165.75458211143695</v>
      </c>
      <c r="J250" s="10">
        <f t="shared" si="80"/>
        <v>143.65852272727273</v>
      </c>
      <c r="K250" s="27">
        <v>183.32986803519063</v>
      </c>
      <c r="L250" s="27">
        <f>L249/L247/L263</f>
        <v>184.23093841642228</v>
      </c>
      <c r="M250" s="37">
        <v>190.63276515151514</v>
      </c>
      <c r="N250" s="10">
        <f>SUM(N249/N247/N263)</f>
        <v>179.6670055452865</v>
      </c>
    </row>
    <row r="251" spans="1:14" ht="15">
      <c r="A251" s="8" t="s">
        <v>14</v>
      </c>
      <c r="B251" s="19">
        <f aca="true" t="shared" si="81" ref="B251:J251">SUM(B249/B248)</f>
        <v>0.18480393872305134</v>
      </c>
      <c r="C251" s="19">
        <f t="shared" si="81"/>
        <v>0.204260902622501</v>
      </c>
      <c r="D251" s="19">
        <f t="shared" si="81"/>
        <v>0.20869364451442968</v>
      </c>
      <c r="E251" s="19">
        <f t="shared" si="81"/>
        <v>0.1847275643954396</v>
      </c>
      <c r="F251" s="19">
        <f t="shared" si="81"/>
        <v>0.19676444857848976</v>
      </c>
      <c r="G251" s="19">
        <f t="shared" si="81"/>
        <v>0.17697043133572737</v>
      </c>
      <c r="H251" s="19">
        <f t="shared" si="81"/>
        <v>0.18068707979459148</v>
      </c>
      <c r="I251" s="19">
        <f t="shared" si="81"/>
        <v>0.1792020611198442</v>
      </c>
      <c r="J251" s="19">
        <f t="shared" si="81"/>
        <v>0.16039345313338557</v>
      </c>
      <c r="K251" s="28">
        <v>0.1741358706769509</v>
      </c>
      <c r="L251" s="28">
        <f>L249/L248</f>
        <v>0.16865153636616076</v>
      </c>
      <c r="M251" s="38">
        <v>0.19462708050581257</v>
      </c>
      <c r="N251" s="19">
        <f>SUM(N249/N248)</f>
        <v>0.1845189795942805</v>
      </c>
    </row>
    <row r="252" spans="1:14" ht="15">
      <c r="A252" s="5"/>
      <c r="B252" s="5"/>
      <c r="C252" s="9"/>
      <c r="E252" s="11"/>
      <c r="F252" s="11"/>
      <c r="G252" s="11"/>
      <c r="H252" s="11"/>
      <c r="I252" s="11"/>
      <c r="J252" s="10"/>
      <c r="K252" s="27"/>
      <c r="L252" s="27"/>
      <c r="M252" s="37"/>
      <c r="N252" s="5"/>
    </row>
    <row r="253" spans="1:14" ht="15">
      <c r="A253" s="16" t="s">
        <v>24</v>
      </c>
      <c r="B253" s="9">
        <v>12</v>
      </c>
      <c r="C253" s="10">
        <v>12</v>
      </c>
      <c r="D253" s="9">
        <v>14</v>
      </c>
      <c r="E253" s="9">
        <v>14</v>
      </c>
      <c r="F253" s="9">
        <v>17</v>
      </c>
      <c r="G253" s="9">
        <v>18</v>
      </c>
      <c r="H253" s="9">
        <v>20</v>
      </c>
      <c r="I253" s="9">
        <v>20</v>
      </c>
      <c r="J253" s="9">
        <v>20</v>
      </c>
      <c r="K253" s="26">
        <v>20</v>
      </c>
      <c r="L253" s="26">
        <v>19</v>
      </c>
      <c r="M253" s="36">
        <v>19</v>
      </c>
      <c r="N253" s="9">
        <f>SUM(B253:M253)</f>
        <v>205</v>
      </c>
    </row>
    <row r="254" spans="1:14" ht="15">
      <c r="A254" s="8" t="s">
        <v>0</v>
      </c>
      <c r="B254" s="10">
        <v>130517</v>
      </c>
      <c r="C254" s="10">
        <v>136667</v>
      </c>
      <c r="D254" s="10">
        <v>170690.75</v>
      </c>
      <c r="E254" s="10">
        <v>215767.5</v>
      </c>
      <c r="F254" s="10">
        <v>209056</v>
      </c>
      <c r="G254" s="10">
        <v>218349</v>
      </c>
      <c r="H254" s="10">
        <v>189777</v>
      </c>
      <c r="I254" s="10">
        <v>209191.5</v>
      </c>
      <c r="J254" s="10">
        <v>182198.5</v>
      </c>
      <c r="K254" s="27">
        <v>199854.25</v>
      </c>
      <c r="L254" s="27">
        <v>205017.5</v>
      </c>
      <c r="M254" s="37">
        <v>157591.25</v>
      </c>
      <c r="N254" s="10">
        <f>SUM(B254:M254)</f>
        <v>2224677.25</v>
      </c>
    </row>
    <row r="255" spans="1:14" ht="15">
      <c r="A255" s="8" t="s">
        <v>13</v>
      </c>
      <c r="B255" s="10">
        <v>350.8521505376344</v>
      </c>
      <c r="C255" s="10">
        <v>379.63055555555553</v>
      </c>
      <c r="D255" s="10">
        <v>393.3</v>
      </c>
      <c r="E255" s="10">
        <v>497.16013824884794</v>
      </c>
      <c r="F255" s="10">
        <v>439.1932773109244</v>
      </c>
      <c r="G255" s="10">
        <v>391.30645161290323</v>
      </c>
      <c r="H255" s="10">
        <v>316.295</v>
      </c>
      <c r="I255" s="10">
        <v>337.40564516129035</v>
      </c>
      <c r="J255" s="10">
        <v>303.66416666666663</v>
      </c>
      <c r="K255" s="27">
        <v>322.34556451612906</v>
      </c>
      <c r="L255" s="27">
        <f>L254/L253/L263</f>
        <v>348.0772495755518</v>
      </c>
      <c r="M255" s="37">
        <v>276.47587719298247</v>
      </c>
      <c r="N255" s="10">
        <f>SUM(N254/N253/N263)</f>
        <v>356.976452182285</v>
      </c>
    </row>
    <row r="256" spans="1:14" ht="15">
      <c r="A256" s="5"/>
      <c r="B256" s="5"/>
      <c r="C256" s="5"/>
      <c r="D256" s="10"/>
      <c r="E256" s="11"/>
      <c r="F256" s="11"/>
      <c r="G256" s="11"/>
      <c r="H256" s="11"/>
      <c r="I256" s="11"/>
      <c r="J256" s="10"/>
      <c r="K256" s="27"/>
      <c r="L256" s="27"/>
      <c r="M256" s="37"/>
      <c r="N256" s="5"/>
    </row>
    <row r="257" spans="1:14" ht="15">
      <c r="A257" s="5" t="s">
        <v>25</v>
      </c>
      <c r="B257" s="20">
        <f>SUM(B201+B243)</f>
        <v>3338</v>
      </c>
      <c r="C257" s="20">
        <f aca="true" t="shared" si="82" ref="C257:L257">SUM(C201+C243)</f>
        <v>3322</v>
      </c>
      <c r="D257" s="20">
        <f>SUM(D201+D243)</f>
        <v>3319</v>
      </c>
      <c r="E257" s="20">
        <f t="shared" si="82"/>
        <v>3294</v>
      </c>
      <c r="F257" s="20">
        <f t="shared" si="82"/>
        <v>3367</v>
      </c>
      <c r="G257" s="20">
        <f t="shared" si="82"/>
        <v>3368</v>
      </c>
      <c r="H257" s="20">
        <f t="shared" si="82"/>
        <v>3346</v>
      </c>
      <c r="I257" s="20">
        <f t="shared" si="82"/>
        <v>3369</v>
      </c>
      <c r="J257" s="20">
        <f t="shared" si="82"/>
        <v>3505</v>
      </c>
      <c r="K257" s="20">
        <f t="shared" si="82"/>
        <v>3484</v>
      </c>
      <c r="L257" s="20">
        <f t="shared" si="82"/>
        <v>3453</v>
      </c>
      <c r="M257" s="39">
        <f>SUM(M201+M243)</f>
        <v>3448</v>
      </c>
      <c r="N257" s="9">
        <f>SUM(B257:M257)</f>
        <v>40613</v>
      </c>
    </row>
    <row r="258" spans="1:14" ht="15">
      <c r="A258" s="16" t="s">
        <v>26</v>
      </c>
      <c r="B258" s="10">
        <v>7070897.33</v>
      </c>
      <c r="C258" s="10">
        <v>6386902.99</v>
      </c>
      <c r="D258" s="10">
        <v>6104660.39</v>
      </c>
      <c r="E258" s="10">
        <v>6864310.2</v>
      </c>
      <c r="F258" s="10">
        <v>6740152.02</v>
      </c>
      <c r="G258" s="10">
        <v>8343535.96</v>
      </c>
      <c r="H258" s="10">
        <v>6266711.97</v>
      </c>
      <c r="I258" s="10">
        <v>8016795.16</v>
      </c>
      <c r="J258" s="10">
        <v>7701550.71</v>
      </c>
      <c r="K258" s="27">
        <v>8412471.41</v>
      </c>
      <c r="L258" s="27">
        <v>8491759.62</v>
      </c>
      <c r="M258" s="37">
        <v>7461403.73</v>
      </c>
      <c r="N258" s="10">
        <f>SUM(B258:M258)</f>
        <v>87861151.49000001</v>
      </c>
    </row>
    <row r="259" spans="1:14" ht="15">
      <c r="A259" s="16" t="s">
        <v>13</v>
      </c>
      <c r="B259" s="10">
        <f aca="true" t="shared" si="83" ref="B259:N259">SUM(B258/B257/B263)</f>
        <v>68.33237335472275</v>
      </c>
      <c r="C259" s="10">
        <f t="shared" si="83"/>
        <v>64.08692544651817</v>
      </c>
      <c r="D259" s="10">
        <f>SUM(D258/D257/D263)</f>
        <v>59.33248831264761</v>
      </c>
      <c r="E259" s="10">
        <f t="shared" si="83"/>
        <v>67.22202832128797</v>
      </c>
      <c r="F259" s="10">
        <f t="shared" si="83"/>
        <v>71.49382684882684</v>
      </c>
      <c r="G259" s="10">
        <f t="shared" si="83"/>
        <v>79.91280323346871</v>
      </c>
      <c r="H259" s="10">
        <f t="shared" si="83"/>
        <v>62.42988613269575</v>
      </c>
      <c r="I259" s="10">
        <f t="shared" si="83"/>
        <v>76.76055075211369</v>
      </c>
      <c r="J259" s="10">
        <f t="shared" si="83"/>
        <v>73.24346847360913</v>
      </c>
      <c r="K259" s="10">
        <f t="shared" si="83"/>
        <v>77.890368967816</v>
      </c>
      <c r="L259" s="10">
        <f t="shared" si="83"/>
        <v>79.3303590146016</v>
      </c>
      <c r="M259" s="33">
        <f>SUM(M258/M257/M263)</f>
        <v>72.1326733372003</v>
      </c>
      <c r="N259" s="10">
        <f t="shared" si="83"/>
        <v>71.16365343382402</v>
      </c>
    </row>
    <row r="260" spans="1:14" ht="15">
      <c r="A260" s="16"/>
      <c r="B260" s="10"/>
      <c r="C260" s="10"/>
      <c r="D260" s="10"/>
      <c r="E260" s="10"/>
      <c r="F260" s="10"/>
      <c r="G260" s="10"/>
      <c r="H260" s="10"/>
      <c r="I260" s="10"/>
      <c r="J260" s="10"/>
      <c r="K260" s="27"/>
      <c r="L260" s="27"/>
      <c r="M260" s="37"/>
      <c r="N260" s="10"/>
    </row>
    <row r="261" spans="1:14" ht="15">
      <c r="A261" s="16" t="s">
        <v>27</v>
      </c>
      <c r="B261" s="10">
        <v>169555</v>
      </c>
      <c r="C261" s="10">
        <v>503818.45</v>
      </c>
      <c r="D261" s="10">
        <v>591726.76</v>
      </c>
      <c r="E261" s="10">
        <v>814844.52</v>
      </c>
      <c r="F261" s="10">
        <v>761477.08</v>
      </c>
      <c r="G261" s="10">
        <v>1091284.41</v>
      </c>
      <c r="H261" s="10">
        <v>819811.68</v>
      </c>
      <c r="I261" s="10">
        <v>1117270.81</v>
      </c>
      <c r="J261" s="10">
        <v>1099021.22</v>
      </c>
      <c r="K261" s="27">
        <v>1247902.25</v>
      </c>
      <c r="L261" s="27">
        <v>1310567.55</v>
      </c>
      <c r="M261" s="37">
        <v>1208314.56</v>
      </c>
      <c r="N261" s="10">
        <f>SUM(B261:M261)</f>
        <v>10735594.29</v>
      </c>
    </row>
    <row r="262" spans="1:14" ht="15">
      <c r="A262" s="16" t="s">
        <v>28</v>
      </c>
      <c r="B262" s="9">
        <v>12</v>
      </c>
      <c r="C262" s="9">
        <v>12</v>
      </c>
      <c r="D262" s="9">
        <v>12</v>
      </c>
      <c r="E262" s="9">
        <v>12</v>
      </c>
      <c r="F262" s="9">
        <v>12</v>
      </c>
      <c r="G262" s="9">
        <v>12</v>
      </c>
      <c r="H262" s="9">
        <v>12</v>
      </c>
      <c r="I262" s="9">
        <v>12</v>
      </c>
      <c r="J262" s="9">
        <v>12</v>
      </c>
      <c r="K262" s="26">
        <v>12</v>
      </c>
      <c r="L262" s="26">
        <v>12</v>
      </c>
      <c r="M262" s="36">
        <v>12</v>
      </c>
      <c r="N262" s="9">
        <f>SUM(B262:M262)</f>
        <v>144</v>
      </c>
    </row>
    <row r="263" spans="1:14" ht="15">
      <c r="A263" s="16" t="s">
        <v>29</v>
      </c>
      <c r="B263" s="10">
        <v>31</v>
      </c>
      <c r="C263" s="10">
        <v>30</v>
      </c>
      <c r="D263" s="10">
        <v>31</v>
      </c>
      <c r="E263" s="10">
        <v>31</v>
      </c>
      <c r="F263" s="10">
        <v>28</v>
      </c>
      <c r="G263" s="10">
        <v>31</v>
      </c>
      <c r="H263" s="10">
        <v>30</v>
      </c>
      <c r="I263" s="10">
        <v>31</v>
      </c>
      <c r="J263" s="10">
        <v>30</v>
      </c>
      <c r="K263" s="27">
        <v>31</v>
      </c>
      <c r="L263" s="27">
        <v>31</v>
      </c>
      <c r="M263" s="37">
        <v>30</v>
      </c>
      <c r="N263" s="10">
        <v>30.4</v>
      </c>
    </row>
    <row r="264" spans="2:9" ht="15">
      <c r="B264" s="1"/>
      <c r="C264" s="1"/>
      <c r="E264" s="1"/>
      <c r="F264" s="1"/>
      <c r="G264" s="1"/>
      <c r="H264" s="1"/>
      <c r="I264" s="1"/>
    </row>
    <row r="265" spans="5:9" ht="15">
      <c r="E265" s="2"/>
      <c r="F265" s="2"/>
      <c r="G265" s="2"/>
      <c r="H265" s="2"/>
      <c r="I265" s="2"/>
    </row>
    <row r="266" spans="2:13" ht="15">
      <c r="B266" s="2"/>
      <c r="C266" s="2"/>
      <c r="D266" s="2"/>
      <c r="E266" s="2"/>
      <c r="F266" s="2"/>
      <c r="G266" s="2"/>
      <c r="H266" s="2"/>
      <c r="I266" s="3"/>
      <c r="J266" s="4"/>
      <c r="K266" s="4"/>
      <c r="L266" s="4"/>
      <c r="M266" s="4"/>
    </row>
    <row r="267" spans="7:13" ht="15">
      <c r="G267" s="2"/>
      <c r="I267" s="4"/>
      <c r="J267" s="4"/>
      <c r="K267" s="4"/>
      <c r="L267" s="4"/>
      <c r="M267" s="4"/>
    </row>
    <row r="268" spans="7:13" ht="15">
      <c r="G268" s="2"/>
      <c r="I268" s="4"/>
      <c r="J268" s="4"/>
      <c r="K268" s="4"/>
      <c r="L268" s="4"/>
      <c r="M268" s="4"/>
    </row>
    <row r="269" spans="7:13" ht="15">
      <c r="G269" s="2"/>
      <c r="I269" s="4"/>
      <c r="J269" s="4"/>
      <c r="K269" s="4"/>
      <c r="L269" s="4"/>
      <c r="M269" s="4"/>
    </row>
    <row r="270" spans="7:13" ht="15">
      <c r="G270" s="2"/>
      <c r="J270" s="4"/>
      <c r="K270" s="4"/>
      <c r="L270" s="4"/>
      <c r="M270" s="4"/>
    </row>
    <row r="271" spans="10:13" ht="15">
      <c r="J271" s="4"/>
      <c r="K271" s="4"/>
      <c r="L271" s="4"/>
      <c r="M271" s="4"/>
    </row>
    <row r="272" spans="10:13" ht="15">
      <c r="J272" s="4"/>
      <c r="K272" s="4"/>
      <c r="L272" s="4"/>
      <c r="M272" s="4"/>
    </row>
    <row r="273" spans="10:13" ht="15">
      <c r="J273" s="4"/>
      <c r="K273" s="4"/>
      <c r="L273" s="4"/>
      <c r="M273" s="4"/>
    </row>
    <row r="274" spans="10:13" ht="15">
      <c r="J274" s="4"/>
      <c r="K274" s="4"/>
      <c r="L274" s="4"/>
      <c r="M274" s="4"/>
    </row>
    <row r="275" spans="10:13" ht="15">
      <c r="J275" s="4"/>
      <c r="K275" s="4"/>
      <c r="L275" s="4"/>
      <c r="M275" s="4"/>
    </row>
    <row r="276" spans="10:13" ht="15">
      <c r="J276" s="4"/>
      <c r="K276" s="4"/>
      <c r="L276" s="4"/>
      <c r="M276" s="4"/>
    </row>
    <row r="277" spans="10:13" ht="15">
      <c r="J277" s="4"/>
      <c r="K277" s="4"/>
      <c r="L277" s="4"/>
      <c r="M277" s="4"/>
    </row>
    <row r="278" spans="10:13" ht="15">
      <c r="J278" s="4"/>
      <c r="K278" s="4"/>
      <c r="L278" s="4"/>
      <c r="M278" s="4"/>
    </row>
    <row r="279" spans="10:13" ht="15">
      <c r="J279" s="4"/>
      <c r="K279" s="4"/>
      <c r="L279" s="4"/>
      <c r="M279" s="4"/>
    </row>
    <row r="280" spans="10:13" ht="15">
      <c r="J280" s="4"/>
      <c r="K280" s="4"/>
      <c r="L280" s="4"/>
      <c r="M280" s="4"/>
    </row>
    <row r="281" spans="10:13" ht="15">
      <c r="J281" s="4"/>
      <c r="K281" s="4"/>
      <c r="L281" s="4"/>
      <c r="M281" s="4"/>
    </row>
    <row r="282" spans="10:13" ht="15">
      <c r="J282" s="4"/>
      <c r="K282" s="4"/>
      <c r="L282" s="4"/>
      <c r="M282" s="4"/>
    </row>
    <row r="283" spans="10:13" ht="15">
      <c r="J283" s="4"/>
      <c r="K283" s="4"/>
      <c r="L283" s="4"/>
      <c r="M283" s="4"/>
    </row>
    <row r="284" spans="10:13" ht="15">
      <c r="J284" s="4"/>
      <c r="K284" s="4"/>
      <c r="L284" s="4"/>
      <c r="M284" s="4"/>
    </row>
    <row r="285" spans="10:13" ht="15">
      <c r="J285" s="4"/>
      <c r="K285" s="4"/>
      <c r="L285" s="4"/>
      <c r="M285" s="4"/>
    </row>
    <row r="286" spans="10:13" ht="15">
      <c r="J286" s="4"/>
      <c r="K286" s="4"/>
      <c r="L286" s="4"/>
      <c r="M286" s="4"/>
    </row>
    <row r="287" spans="10:13" ht="15">
      <c r="J287" s="4"/>
      <c r="K287" s="4"/>
      <c r="L287" s="4"/>
      <c r="M287" s="4"/>
    </row>
    <row r="288" spans="10:13" ht="15">
      <c r="J288" s="4"/>
      <c r="K288" s="4"/>
      <c r="L288" s="4"/>
      <c r="M288" s="4"/>
    </row>
    <row r="289" spans="10:13" ht="15">
      <c r="J289" s="4"/>
      <c r="K289" s="4"/>
      <c r="L289" s="4"/>
      <c r="M289" s="4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Burmania</dc:creator>
  <cp:keywords/>
  <dc:description/>
  <cp:lastModifiedBy>Maren Rubino</cp:lastModifiedBy>
  <cp:lastPrinted>1998-03-10T15:11:38Z</cp:lastPrinted>
  <dcterms:created xsi:type="dcterms:W3CDTF">1997-08-11T22:24:12Z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