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480" windowWidth="5970" windowHeight="6150" activeTab="0"/>
  </bookViews>
  <sheets>
    <sheet name="TAX18-19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'TAX18-19'!$A$1:$O$431</definedName>
  </definedNames>
  <calcPr fullCalcOnLoad="1"/>
</workbook>
</file>

<file path=xl/sharedStrings.xml><?xml version="1.0" encoding="utf-8"?>
<sst xmlns="http://schemas.openxmlformats.org/spreadsheetml/2006/main" count="750" uniqueCount="49">
  <si>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</si>
  <si>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</si>
  <si>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</si>
  <si>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</si>
  <si>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</si>
  <si>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</si>
  <si>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</si>
  <si>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</si>
  <si>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</si>
  <si>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</si>
  <si>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</si>
  <si>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</si>
  <si>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</si>
  <si>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</si>
  <si>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</si>
  <si>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</si>
  <si>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</si>
  <si>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</si>
  <si>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</si>
  <si>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Total Devices</t>
  </si>
  <si>
    <t>Total AGP</t>
  </si>
  <si>
    <t>Gaming Taxes</t>
  </si>
  <si>
    <t>Avg Days Open</t>
  </si>
  <si>
    <t>Cripple Creek</t>
  </si>
  <si>
    <t>Black Hawk</t>
  </si>
  <si>
    <t>Central City</t>
  </si>
  <si>
    <t>TOTAL</t>
  </si>
  <si>
    <t>FEBRUARY</t>
  </si>
  <si>
    <t>MARCH</t>
  </si>
  <si>
    <t>APRIL</t>
  </si>
  <si>
    <t>MAY</t>
  </si>
  <si>
    <t>JULY</t>
  </si>
  <si>
    <t>AUGUST</t>
  </si>
  <si>
    <t>1¢ Slots</t>
  </si>
  <si>
    <t>Tax Year Basis</t>
  </si>
  <si>
    <t>PB Poker Tables</t>
  </si>
  <si>
    <t>HB Poker Tables</t>
  </si>
  <si>
    <t>HB Drop</t>
  </si>
  <si>
    <t>$2 Slots</t>
  </si>
  <si>
    <t>Multi-Denom Slots</t>
  </si>
  <si>
    <t>JUNE</t>
  </si>
  <si>
    <t>High Denom Slots</t>
  </si>
  <si>
    <t>Craps Tables</t>
  </si>
  <si>
    <t>Craps Drop</t>
  </si>
  <si>
    <t>Roulette Tables</t>
  </si>
  <si>
    <t>Roulette Drop</t>
  </si>
  <si>
    <t># of Casinos</t>
  </si>
  <si>
    <t>SEPTEMBER</t>
  </si>
  <si>
    <t>2018-2019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</si>
</sst>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0.000000000"/>
    <numFmt numFmtId="180" formatCode="0.00;[Red]0.00"/>
    <numFmt numFmtId="181" formatCode="&quot;$&quot;#,##0.00;[Red]&quot;$&quot;#,##0.00"/>
    <numFmt numFmtId="182" formatCode="_(* #,##0.0_);_(* \(#,##0.0\);_(* &quot;-&quot;??_);_(@_)"/>
    <numFmt numFmtId="183" formatCode="#,##0.00000_);\(#,##0.00000\)"/>
    <numFmt numFmtId="184" formatCode="#,##0.000000_);\(#,##0.000000\)"/>
    <numFmt numFmtId="185" formatCode="#,##0.0000000_);\(#,##0.0000000\)"/>
    <numFmt numFmtId="186" formatCode="#,##0.00_);\-#,##0.00"/>
    <numFmt numFmtId="187" formatCode="0.00%_);\-0.00%"/>
    <numFmt numFmtId="188" formatCode="0.0000%"/>
    <numFmt numFmtId="189" formatCode="0.00000%"/>
    <numFmt numFmtId="190" formatCode="0.000000%"/>
    <numFmt numFmtId="191" formatCode="0.0000000%"/>
    <numFmt numFmtId="192" formatCode="#,##0.0_);\-#,##0.0"/>
    <numFmt numFmtId="193" formatCode="#,##0_);\-#,##0"/>
    <numFmt numFmtId="194" formatCode="#,##0.00[$%-409]* "/>
    <numFmt numFmtId="195" formatCode="#,##0.00[$%-409]"/>
    <numFmt numFmtId="196" formatCode="#,###.00"/>
    <numFmt numFmtId="197" formatCode="#,##0.0"/>
    <numFmt numFmtId="198" formatCode="#,###.00[$%-409]* "/>
    <numFmt numFmtId="199" formatCode="#,##0.000"/>
    <numFmt numFmtId="200" formatCode="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00"/>
    <numFmt numFmtId="206" formatCode="#,##0.000000"/>
    <numFmt numFmtId="207" formatCode="#,##0.000_);\-#,##0.000"/>
    <numFmt numFmtId="208" formatCode="#,##0.0000_);\-#,##0.0000"/>
    <numFmt numFmtId="209" formatCode="#,##0.00000_);\-#,##0.00000"/>
    <numFmt numFmtId="210" formatCode="#,##0.000000_);\-#,##0.000000"/>
    <numFmt numFmtId="211" formatCode="0.00&quot;%&quot;"/>
    <numFmt numFmtId="212" formatCode="[$$]#,##0.00"/>
    <numFmt numFmtId="213" formatCode="[$$]0.00"/>
    <numFmt numFmtId="214" formatCode="[$$]00.00"/>
    <numFmt numFmtId="215" formatCode="[$$-540A]#,##0.00"/>
    <numFmt numFmtId="216" formatCode="&quot;$&quot;#,##0.00"/>
    <numFmt numFmtId="217" formatCode="#.00"/>
  </numFmts>
  <fonts count="52">
    <font>
      <sz val="12"/>
      <name val="Courier"/>
      <family val="0"/>
    </font>
    <font>
      <sz val="10"/>
      <name val="Arial"/>
      <family val="0"/>
    </font>
    <font>
      <sz val="1"/>
      <color indexed="8"/>
      <name val="Courier"/>
      <family val="3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name val="Helvetica"/>
      <family val="2"/>
    </font>
    <font>
      <sz val="12"/>
      <color indexed="9"/>
      <name val="Helvetica"/>
      <family val="2"/>
    </font>
    <font>
      <sz val="9.85"/>
      <color indexed="8"/>
      <name val="Helvetica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5" fillId="0" borderId="0" applyFont="0" applyFill="0" applyBorder="0" applyAlignment="0" applyProtection="0"/>
    <xf numFmtId="0" fontId="1" fillId="0" borderId="0">
      <alignment/>
      <protection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2" fillId="0" borderId="0">
      <alignment/>
      <protection locked="0"/>
    </xf>
    <xf numFmtId="217" fontId="2" fillId="0" borderId="0">
      <alignment/>
      <protection locked="0"/>
    </xf>
    <xf numFmtId="217" fontId="2" fillId="0" borderId="0">
      <alignment/>
      <protection locked="0"/>
    </xf>
    <xf numFmtId="217" fontId="2" fillId="0" borderId="0">
      <alignment/>
      <protection locked="0"/>
    </xf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2" fillId="0" borderId="10">
      <alignment/>
      <protection locked="0"/>
    </xf>
    <xf numFmtId="0" fontId="2" fillId="0" borderId="10">
      <alignment/>
      <protection locked="0"/>
    </xf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178" fontId="3" fillId="0" borderId="0" xfId="42" applyNumberFormat="1" applyFont="1" applyFill="1" applyAlignment="1">
      <alignment/>
    </xf>
    <xf numFmtId="39" fontId="4" fillId="0" borderId="0" xfId="0" applyNumberFormat="1" applyFont="1" applyFill="1" applyBorder="1" applyAlignment="1" applyProtection="1">
      <alignment horizontal="right"/>
      <protection/>
    </xf>
    <xf numFmtId="43" fontId="3" fillId="0" borderId="0" xfId="42" applyFont="1" applyFill="1" applyAlignment="1">
      <alignment/>
    </xf>
    <xf numFmtId="39" fontId="3" fillId="0" borderId="0" xfId="0" applyNumberFormat="1" applyFont="1" applyFill="1" applyAlignment="1" applyProtection="1">
      <alignment/>
      <protection/>
    </xf>
    <xf numFmtId="10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2" fontId="3" fillId="0" borderId="0" xfId="0" applyNumberFormat="1" applyFont="1" applyFill="1" applyAlignment="1">
      <alignment/>
    </xf>
    <xf numFmtId="10" fontId="4" fillId="0" borderId="0" xfId="143" applyNumberFormat="1" applyFont="1" applyFill="1" applyAlignment="1" applyProtection="1">
      <alignment/>
      <protection/>
    </xf>
    <xf numFmtId="49" fontId="3" fillId="0" borderId="0" xfId="42" applyNumberFormat="1" applyFont="1" applyFill="1" applyAlignment="1" applyProtection="1">
      <alignment horizontal="left"/>
      <protection/>
    </xf>
    <xf numFmtId="43" fontId="4" fillId="0" borderId="0" xfId="42" applyFont="1" applyFill="1" applyAlignment="1" applyProtection="1">
      <alignment/>
      <protection/>
    </xf>
    <xf numFmtId="178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3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39" fontId="4" fillId="0" borderId="0" xfId="0" applyNumberFormat="1" applyFont="1" applyFill="1" applyAlignment="1" applyProtection="1">
      <alignment horizontal="right"/>
      <protection/>
    </xf>
    <xf numFmtId="0" fontId="1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4" fontId="1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186" fontId="12" fillId="0" borderId="0" xfId="0" applyNumberFormat="1" applyFont="1" applyFill="1" applyAlignment="1">
      <alignment horizontal="right" vertical="center"/>
    </xf>
    <xf numFmtId="3" fontId="3" fillId="0" borderId="0" xfId="42" applyNumberFormat="1" applyFont="1" applyBorder="1" applyAlignment="1">
      <alignment horizontal="right" vertical="top"/>
    </xf>
    <xf numFmtId="212" fontId="3" fillId="0" borderId="0" xfId="42" applyNumberFormat="1" applyFont="1" applyBorder="1" applyAlignment="1">
      <alignment horizontal="right" vertical="top"/>
    </xf>
    <xf numFmtId="10" fontId="3" fillId="0" borderId="0" xfId="42" applyNumberFormat="1" applyFont="1" applyBorder="1" applyAlignment="1">
      <alignment horizontal="right" vertical="top"/>
    </xf>
    <xf numFmtId="1" fontId="3" fillId="0" borderId="0" xfId="42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2" fontId="3" fillId="0" borderId="0" xfId="42" applyNumberFormat="1" applyFont="1" applyBorder="1" applyAlignment="1">
      <alignment horizontal="right" vertical="top"/>
    </xf>
    <xf numFmtId="4" fontId="3" fillId="0" borderId="0" xfId="42" applyNumberFormat="1" applyFont="1" applyBorder="1" applyAlignment="1">
      <alignment horizontal="right" vertical="top"/>
    </xf>
    <xf numFmtId="212" fontId="1" fillId="0" borderId="0" xfId="45" applyNumberFormat="1" applyFont="1" applyBorder="1" applyAlignment="1">
      <alignment horizontal="right" vertical="top"/>
      <protection/>
    </xf>
    <xf numFmtId="0" fontId="1" fillId="0" borderId="0" xfId="119">
      <alignment/>
      <protection/>
    </xf>
    <xf numFmtId="3" fontId="1" fillId="0" borderId="0" xfId="45" applyNumberFormat="1" applyFont="1" applyBorder="1" applyAlignment="1">
      <alignment horizontal="right" vertical="top"/>
      <protection/>
    </xf>
    <xf numFmtId="10" fontId="1" fillId="0" borderId="0" xfId="45" applyNumberFormat="1" applyFont="1" applyBorder="1" applyAlignment="1">
      <alignment horizontal="right" vertical="top"/>
      <protection/>
    </xf>
    <xf numFmtId="1" fontId="1" fillId="0" borderId="0" xfId="45" applyNumberFormat="1" applyFont="1" applyBorder="1" applyAlignment="1">
      <alignment horizontal="right" vertical="top"/>
      <protection/>
    </xf>
    <xf numFmtId="2" fontId="1" fillId="0" borderId="0" xfId="45" applyNumberFormat="1" applyFont="1" applyBorder="1" applyAlignment="1">
      <alignment horizontal="right" vertical="top"/>
      <protection/>
    </xf>
    <xf numFmtId="213" fontId="1" fillId="0" borderId="0" xfId="45" applyNumberFormat="1" applyFont="1" applyBorder="1" applyAlignment="1">
      <alignment horizontal="right" vertical="top"/>
      <protection/>
    </xf>
    <xf numFmtId="214" fontId="1" fillId="0" borderId="0" xfId="45" applyNumberFormat="1" applyFont="1" applyBorder="1" applyAlignment="1">
      <alignment horizontal="right" vertical="top"/>
      <protection/>
    </xf>
    <xf numFmtId="10" fontId="3" fillId="0" borderId="0" xfId="0" applyNumberFormat="1" applyFont="1" applyFill="1" applyAlignment="1">
      <alignment/>
    </xf>
    <xf numFmtId="10" fontId="10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3 2" xfId="48"/>
    <cellStyle name="Comma 2 4" xfId="49"/>
    <cellStyle name="Comma 2_FY 15" xfId="50"/>
    <cellStyle name="Comma 3" xfId="51"/>
    <cellStyle name="Comma 3 2" xfId="52"/>
    <cellStyle name="Comma 3 3" xfId="53"/>
    <cellStyle name="Comma 3_September" xfId="54"/>
    <cellStyle name="Comma 4" xfId="55"/>
    <cellStyle name="Comma 4 2" xfId="56"/>
    <cellStyle name="Comma 5" xfId="57"/>
    <cellStyle name="Comma 5 2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Date" xfId="65"/>
    <cellStyle name="Date 2" xfId="66"/>
    <cellStyle name="Date 2 2" xfId="67"/>
    <cellStyle name="Explanatory Text" xfId="68"/>
    <cellStyle name="F2" xfId="69"/>
    <cellStyle name="F2 2" xfId="70"/>
    <cellStyle name="F2 2 2" xfId="71"/>
    <cellStyle name="F3" xfId="72"/>
    <cellStyle name="F3 2" xfId="73"/>
    <cellStyle name="F3 2 2" xfId="74"/>
    <cellStyle name="F4" xfId="75"/>
    <cellStyle name="F4 2" xfId="76"/>
    <cellStyle name="F4 3" xfId="77"/>
    <cellStyle name="F4 3 2" xfId="78"/>
    <cellStyle name="F4 4" xfId="79"/>
    <cellStyle name="F4_FY 15" xfId="80"/>
    <cellStyle name="F5" xfId="81"/>
    <cellStyle name="F5 2" xfId="82"/>
    <cellStyle name="F5 2 2" xfId="83"/>
    <cellStyle name="F6" xfId="84"/>
    <cellStyle name="F6 2" xfId="85"/>
    <cellStyle name="F6 2 2" xfId="86"/>
    <cellStyle name="F7" xfId="87"/>
    <cellStyle name="F7 2" xfId="88"/>
    <cellStyle name="F7 2 2" xfId="89"/>
    <cellStyle name="F8" xfId="90"/>
    <cellStyle name="F8 2" xfId="91"/>
    <cellStyle name="F8 3" xfId="92"/>
    <cellStyle name="F8 3 2" xfId="93"/>
    <cellStyle name="F8 4" xfId="94"/>
    <cellStyle name="F8_FY 15" xfId="95"/>
    <cellStyle name="Fixed" xfId="96"/>
    <cellStyle name="Fixed 2" xfId="97"/>
    <cellStyle name="Fixed 2 2" xfId="98"/>
    <cellStyle name="Followed Hyperlink" xfId="99"/>
    <cellStyle name="Good" xfId="100"/>
    <cellStyle name="Heading 1" xfId="101"/>
    <cellStyle name="Heading 2" xfId="102"/>
    <cellStyle name="Heading 3" xfId="103"/>
    <cellStyle name="Heading 4" xfId="104"/>
    <cellStyle name="Heading1" xfId="105"/>
    <cellStyle name="Heading1 2" xfId="106"/>
    <cellStyle name="Heading1 2 2" xfId="107"/>
    <cellStyle name="Heading2" xfId="108"/>
    <cellStyle name="Heading2 2" xfId="109"/>
    <cellStyle name="Heading2 2 2" xfId="110"/>
    <cellStyle name="Hyperlink" xfId="111"/>
    <cellStyle name="Input" xfId="112"/>
    <cellStyle name="Linked Cell" xfId="113"/>
    <cellStyle name="Neutral" xfId="114"/>
    <cellStyle name="Normal 10" xfId="115"/>
    <cellStyle name="Normal 2" xfId="116"/>
    <cellStyle name="Normal 2 2" xfId="117"/>
    <cellStyle name="Normal 2 2 2" xfId="118"/>
    <cellStyle name="Normal 3" xfId="119"/>
    <cellStyle name="Normal 3 2" xfId="120"/>
    <cellStyle name="Normal 3 2 2" xfId="121"/>
    <cellStyle name="Normal 3 2_September" xfId="122"/>
    <cellStyle name="Normal 3 3" xfId="123"/>
    <cellStyle name="Normal 3 4" xfId="124"/>
    <cellStyle name="Normal 3 5" xfId="125"/>
    <cellStyle name="Normal 3 6" xfId="126"/>
    <cellStyle name="Normal 3_FY 15" xfId="127"/>
    <cellStyle name="Normal 4" xfId="128"/>
    <cellStyle name="Normal 4 2" xfId="129"/>
    <cellStyle name="Normal 4 2 2" xfId="130"/>
    <cellStyle name="Normal 4 2_September" xfId="131"/>
    <cellStyle name="Normal 4 3" xfId="132"/>
    <cellStyle name="Normal 4_FY 15" xfId="133"/>
    <cellStyle name="Normal 5" xfId="134"/>
    <cellStyle name="Normal 5 2" xfId="135"/>
    <cellStyle name="Normal 6" xfId="136"/>
    <cellStyle name="Normal 6 2" xfId="137"/>
    <cellStyle name="Normal 7" xfId="138"/>
    <cellStyle name="Normal 8" xfId="139"/>
    <cellStyle name="Normal 9" xfId="140"/>
    <cellStyle name="Note" xfId="141"/>
    <cellStyle name="Output" xfId="142"/>
    <cellStyle name="Percent" xfId="143"/>
    <cellStyle name="Percent 2" xfId="144"/>
    <cellStyle name="Percent 3" xfId="145"/>
    <cellStyle name="Percent 3 2" xfId="146"/>
    <cellStyle name="Title" xfId="147"/>
    <cellStyle name="Total" xfId="148"/>
    <cellStyle name="Total 2" xfId="149"/>
    <cellStyle name="Total 2 2" xfId="150"/>
    <cellStyle name="Warning Text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433"/>
  <sheetViews>
    <sheetView tabSelected="1"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8.796875" defaultRowHeight="15"/>
  <cols>
    <col min="1" max="1" width="12.69921875" style="2" customWidth="1"/>
    <col min="2" max="2" width="13.296875" style="10" customWidth="1"/>
    <col min="3" max="14" width="13.796875" style="2" customWidth="1"/>
    <col min="15" max="15" width="14.296875" style="2" bestFit="1" customWidth="1"/>
    <col min="16" max="191" width="9.69921875" style="2" customWidth="1"/>
    <col min="192" max="192" width="1.69921875" style="2" customWidth="1"/>
    <col min="193" max="16384" width="8.8984375" style="2" customWidth="1"/>
  </cols>
  <sheetData>
    <row r="1" spans="1:14" ht="20.25">
      <c r="A1" s="4" t="s">
        <v>48</v>
      </c>
      <c r="B1" s="5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15">
      <c r="A2" s="6"/>
      <c r="B2" s="7"/>
      <c r="C2" s="1" t="s">
        <v>31</v>
      </c>
      <c r="D2" s="1" t="s">
        <v>32</v>
      </c>
      <c r="E2" s="1" t="s">
        <v>47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40</v>
      </c>
      <c r="O2" s="8" t="s">
        <v>26</v>
      </c>
    </row>
    <row r="3" spans="1:15" ht="15">
      <c r="A3" s="13" t="s">
        <v>5</v>
      </c>
      <c r="B3" s="14" t="s">
        <v>6</v>
      </c>
      <c r="C3" s="15">
        <f aca="true" t="shared" si="0" ref="C3:D5">SUM(C9+C15+C21+C27+C33+C39+C45+C51+C63+C57)</f>
        <v>12712</v>
      </c>
      <c r="D3" s="15">
        <f t="shared" si="0"/>
        <v>12696</v>
      </c>
      <c r="E3" s="15">
        <f aca="true" t="shared" si="1" ref="E3:G5">SUM(E9+E15+E21+E27+E33+E39+E45+E51+E63+E57)</f>
        <v>12656</v>
      </c>
      <c r="F3" s="15">
        <f t="shared" si="1"/>
        <v>12651</v>
      </c>
      <c r="G3" s="15">
        <f t="shared" si="1"/>
        <v>12714</v>
      </c>
      <c r="H3" s="15">
        <f aca="true" t="shared" si="2" ref="H3:N3">SUM(H9+H15+H21+H27+H33+H39+H45+H51+H63+H57)</f>
        <v>12677</v>
      </c>
      <c r="I3" s="15">
        <f t="shared" si="2"/>
        <v>12589</v>
      </c>
      <c r="J3" s="15">
        <f t="shared" si="2"/>
        <v>12512</v>
      </c>
      <c r="K3" s="15">
        <f t="shared" si="2"/>
        <v>12463</v>
      </c>
      <c r="L3" s="15">
        <f t="shared" si="2"/>
        <v>12313</v>
      </c>
      <c r="M3" s="15">
        <f t="shared" si="2"/>
        <v>12334</v>
      </c>
      <c r="N3" s="15">
        <f t="shared" si="2"/>
        <v>12298</v>
      </c>
      <c r="O3" s="16">
        <f>SUM(C3:N3)</f>
        <v>150615</v>
      </c>
    </row>
    <row r="4" spans="1:15" ht="15">
      <c r="A4" s="13" t="s">
        <v>5</v>
      </c>
      <c r="B4" s="14" t="s">
        <v>7</v>
      </c>
      <c r="C4" s="17">
        <f t="shared" si="0"/>
        <v>917443891.01</v>
      </c>
      <c r="D4" s="17">
        <f t="shared" si="0"/>
        <v>869552971.45</v>
      </c>
      <c r="E4" s="17">
        <f t="shared" si="1"/>
        <v>875178070.0799999</v>
      </c>
      <c r="F4" s="17">
        <f t="shared" si="1"/>
        <v>803604172.48</v>
      </c>
      <c r="G4" s="17">
        <f t="shared" si="1"/>
        <v>765419891.32</v>
      </c>
      <c r="H4" s="17">
        <f aca="true" t="shared" si="3" ref="H4:N4">SUM(H10+H16+H22+H28+H34+H40+H46+H52+H64+H58)</f>
        <v>815403816.5699999</v>
      </c>
      <c r="I4" s="17">
        <f t="shared" si="3"/>
        <v>749180736.04</v>
      </c>
      <c r="J4" s="17">
        <f t="shared" si="3"/>
        <v>734327482.9000001</v>
      </c>
      <c r="K4" s="17">
        <f t="shared" si="3"/>
        <v>849313975.5400001</v>
      </c>
      <c r="L4" s="17">
        <f t="shared" si="3"/>
        <v>791125385.8199999</v>
      </c>
      <c r="M4" s="17">
        <f t="shared" si="3"/>
        <v>858492590.1300001</v>
      </c>
      <c r="N4" s="17">
        <f t="shared" si="3"/>
        <v>843384484.3200002</v>
      </c>
      <c r="O4" s="18">
        <f>SUM(C4:N4)</f>
        <v>9872427467.66</v>
      </c>
    </row>
    <row r="5" spans="1:15" ht="15">
      <c r="A5" s="13" t="s">
        <v>5</v>
      </c>
      <c r="B5" s="14" t="s">
        <v>0</v>
      </c>
      <c r="C5" s="17">
        <f t="shared" si="0"/>
        <v>67432506.51999998</v>
      </c>
      <c r="D5" s="17">
        <f t="shared" si="0"/>
        <v>65801062.239999995</v>
      </c>
      <c r="E5" s="17">
        <f t="shared" si="1"/>
        <v>63497543.17999999</v>
      </c>
      <c r="F5" s="17">
        <f t="shared" si="1"/>
        <v>58821753.48</v>
      </c>
      <c r="G5" s="17">
        <f t="shared" si="1"/>
        <v>55918268.56</v>
      </c>
      <c r="H5" s="17">
        <f aca="true" t="shared" si="4" ref="H5:N5">SUM(H11+H17+H23+H29+H35+H41+H47+H53+H65+H59)</f>
        <v>60861790.749999985</v>
      </c>
      <c r="I5" s="17">
        <f t="shared" si="4"/>
        <v>54815981.50999999</v>
      </c>
      <c r="J5" s="17">
        <f t="shared" si="4"/>
        <v>54751308.77</v>
      </c>
      <c r="K5" s="17">
        <f t="shared" si="4"/>
        <v>63587102.13</v>
      </c>
      <c r="L5" s="17">
        <f t="shared" si="4"/>
        <v>58623825.32000001</v>
      </c>
      <c r="M5" s="17">
        <f t="shared" si="4"/>
        <v>64739958.65</v>
      </c>
      <c r="N5" s="17">
        <f t="shared" si="4"/>
        <v>63395321.980000004</v>
      </c>
      <c r="O5" s="18">
        <f>SUM(C5:N5)</f>
        <v>732246423.09</v>
      </c>
    </row>
    <row r="6" spans="1:15" ht="15">
      <c r="A6" s="13" t="s">
        <v>5</v>
      </c>
      <c r="B6" s="14" t="s">
        <v>8</v>
      </c>
      <c r="C6" s="19">
        <f aca="true" t="shared" si="5" ref="C6:O6">SUM(C5/C3/C107)</f>
        <v>171.11722355305625</v>
      </c>
      <c r="D6" s="19">
        <f t="shared" si="5"/>
        <v>167.18768989979063</v>
      </c>
      <c r="E6" s="19">
        <f>SUM(E5/E3/E107)</f>
        <v>167.23963121576062</v>
      </c>
      <c r="F6" s="19">
        <f>SUM(F5/F3/F107)</f>
        <v>151.76649182445786</v>
      </c>
      <c r="G6" s="19">
        <f>SUM(G5/G3/G107)</f>
        <v>146.6054967227728</v>
      </c>
      <c r="H6" s="19">
        <f t="shared" si="5"/>
        <v>154.86973042365267</v>
      </c>
      <c r="I6" s="19">
        <f t="shared" si="5"/>
        <v>140.46051855306345</v>
      </c>
      <c r="J6" s="19">
        <f t="shared" si="5"/>
        <v>156.28227978283707</v>
      </c>
      <c r="K6" s="19">
        <f t="shared" si="5"/>
        <v>164.5829128543068</v>
      </c>
      <c r="L6" s="19">
        <f t="shared" si="5"/>
        <v>154.03664193272536</v>
      </c>
      <c r="M6" s="19">
        <f t="shared" si="5"/>
        <v>169.31942296929023</v>
      </c>
      <c r="N6" s="19">
        <f t="shared" si="5"/>
        <v>171.83098059305036</v>
      </c>
      <c r="O6" s="19">
        <f t="shared" si="5"/>
        <v>159.60463034150737</v>
      </c>
    </row>
    <row r="7" spans="1:15" ht="15">
      <c r="A7" s="13" t="s">
        <v>5</v>
      </c>
      <c r="B7" s="14" t="s">
        <v>9</v>
      </c>
      <c r="C7" s="20">
        <f>SUM(C5/C4)</f>
        <v>0.07350041477279287</v>
      </c>
      <c r="D7" s="20">
        <f>SUM(D5/D4)</f>
        <v>0.0756722872561463</v>
      </c>
      <c r="E7" s="20">
        <f>SUM(E5/E4)</f>
        <v>0.07255385543903732</v>
      </c>
      <c r="F7" s="20">
        <f aca="true" t="shared" si="6" ref="F7:N7">SUM(F5/F4)</f>
        <v>0.07319742168394969</v>
      </c>
      <c r="G7" s="20">
        <f>SUM(G5/G4)</f>
        <v>0.07305567727481775</v>
      </c>
      <c r="H7" s="20">
        <f t="shared" si="6"/>
        <v>0.07464006117363468</v>
      </c>
      <c r="I7" s="20">
        <f t="shared" si="6"/>
        <v>0.07316790044515144</v>
      </c>
      <c r="J7" s="20">
        <f t="shared" si="6"/>
        <v>0.0745597979715761</v>
      </c>
      <c r="K7" s="20">
        <f t="shared" si="6"/>
        <v>0.07486878111192137</v>
      </c>
      <c r="L7" s="20">
        <f t="shared" si="6"/>
        <v>0.07410181289940093</v>
      </c>
      <c r="M7" s="20">
        <f t="shared" si="6"/>
        <v>0.07541120260594973</v>
      </c>
      <c r="N7" s="20">
        <f t="shared" si="6"/>
        <v>0.07516775937740196</v>
      </c>
      <c r="O7" s="20">
        <f>SUM(O5/O4)</f>
        <v>0.07417085873648457</v>
      </c>
    </row>
    <row r="8" spans="1:15" ht="15">
      <c r="A8" s="2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5">
      <c r="A9" s="13" t="s">
        <v>5</v>
      </c>
      <c r="B9" s="24" t="s">
        <v>33</v>
      </c>
      <c r="C9" s="25">
        <f aca="true" t="shared" si="7" ref="C9:N9">SUM(C117+C225+C333)</f>
        <v>7256</v>
      </c>
      <c r="D9" s="25">
        <f t="shared" si="7"/>
        <v>7243</v>
      </c>
      <c r="E9" s="25">
        <f>SUM(E117+E225+E333)</f>
        <v>7215</v>
      </c>
      <c r="F9" s="25">
        <f t="shared" si="7"/>
        <v>7184</v>
      </c>
      <c r="G9" s="25">
        <f>SUM(G117+G225+G333)</f>
        <v>7274</v>
      </c>
      <c r="H9" s="25">
        <f t="shared" si="7"/>
        <v>7230</v>
      </c>
      <c r="I9" s="25">
        <f t="shared" si="7"/>
        <v>7166</v>
      </c>
      <c r="J9" s="25">
        <f t="shared" si="7"/>
        <v>7086</v>
      </c>
      <c r="K9" s="25">
        <f t="shared" si="7"/>
        <v>7059</v>
      </c>
      <c r="L9" s="25">
        <f t="shared" si="7"/>
        <v>6965</v>
      </c>
      <c r="M9" s="25">
        <f t="shared" si="7"/>
        <v>6956</v>
      </c>
      <c r="N9" s="25">
        <f t="shared" si="7"/>
        <v>6943</v>
      </c>
      <c r="O9" s="16">
        <f>SUM(C9:N9)</f>
        <v>85577</v>
      </c>
    </row>
    <row r="10" spans="1:15" ht="15">
      <c r="A10" s="13" t="s">
        <v>5</v>
      </c>
      <c r="B10" s="14" t="s">
        <v>7</v>
      </c>
      <c r="C10" s="26">
        <f aca="true" t="shared" si="8" ref="C10:N10">SUM(C118+C226+C334)</f>
        <v>384196540.84</v>
      </c>
      <c r="D10" s="26">
        <f t="shared" si="8"/>
        <v>370061287.5</v>
      </c>
      <c r="E10" s="26">
        <f>SUM(E118+E226+E334)</f>
        <v>375120409.65999997</v>
      </c>
      <c r="F10" s="26">
        <f t="shared" si="8"/>
        <v>336628052.06</v>
      </c>
      <c r="G10" s="26">
        <f>SUM(G118+G226+G334)</f>
        <v>320970457.79999995</v>
      </c>
      <c r="H10" s="26">
        <f t="shared" si="8"/>
        <v>344449488.08000004</v>
      </c>
      <c r="I10" s="26">
        <f t="shared" si="8"/>
        <v>311204802.86999995</v>
      </c>
      <c r="J10" s="26">
        <f t="shared" si="8"/>
        <v>310302555.90000004</v>
      </c>
      <c r="K10" s="26">
        <f t="shared" si="8"/>
        <v>357583236.38</v>
      </c>
      <c r="L10" s="26">
        <f t="shared" si="8"/>
        <v>333888896.59000003</v>
      </c>
      <c r="M10" s="26">
        <f t="shared" si="8"/>
        <v>359602609.95</v>
      </c>
      <c r="N10" s="26">
        <f t="shared" si="8"/>
        <v>351120098.92</v>
      </c>
      <c r="O10" s="18">
        <f>SUM(C10:N10)</f>
        <v>4155128436.55</v>
      </c>
    </row>
    <row r="11" spans="1:15" ht="15">
      <c r="A11" s="13" t="s">
        <v>5</v>
      </c>
      <c r="B11" s="14" t="s">
        <v>0</v>
      </c>
      <c r="C11" s="26">
        <f aca="true" t="shared" si="9" ref="C11:N11">SUM(C119+C227+C335)</f>
        <v>37382700.4</v>
      </c>
      <c r="D11" s="26">
        <f t="shared" si="9"/>
        <v>35997873.94</v>
      </c>
      <c r="E11" s="26">
        <f>SUM(E119+E227+E335)</f>
        <v>36130223.74</v>
      </c>
      <c r="F11" s="26">
        <f t="shared" si="9"/>
        <v>32205477.400000002</v>
      </c>
      <c r="G11" s="26">
        <f>SUM(G119+G227+G335)</f>
        <v>31113933.15</v>
      </c>
      <c r="H11" s="26">
        <f t="shared" si="9"/>
        <v>33457142.4</v>
      </c>
      <c r="I11" s="26">
        <f t="shared" si="9"/>
        <v>29944481.299999997</v>
      </c>
      <c r="J11" s="26">
        <f t="shared" si="9"/>
        <v>29906677.59</v>
      </c>
      <c r="K11" s="26">
        <f t="shared" si="9"/>
        <v>34324930.64</v>
      </c>
      <c r="L11" s="26">
        <f t="shared" si="9"/>
        <v>32158347.76</v>
      </c>
      <c r="M11" s="26">
        <f t="shared" si="9"/>
        <v>34820212.61</v>
      </c>
      <c r="N11" s="26">
        <f t="shared" si="9"/>
        <v>33856660.16</v>
      </c>
      <c r="O11" s="18">
        <f>SUM(C11:N11)</f>
        <v>401298661.09000003</v>
      </c>
    </row>
    <row r="12" spans="1:15" ht="15">
      <c r="A12" s="13" t="s">
        <v>5</v>
      </c>
      <c r="B12" s="14" t="s">
        <v>8</v>
      </c>
      <c r="C12" s="19">
        <f aca="true" t="shared" si="10" ref="C12:O12">SUM(C11/C9/C107)</f>
        <v>166.19260767507203</v>
      </c>
      <c r="D12" s="19">
        <f t="shared" si="10"/>
        <v>160.3233107828248</v>
      </c>
      <c r="E12" s="19">
        <f>SUM(E11/E9/E107)</f>
        <v>166.92180060060062</v>
      </c>
      <c r="F12" s="19">
        <f t="shared" si="10"/>
        <v>146.32758396502615</v>
      </c>
      <c r="G12" s="19">
        <f>SUM(G11/G9/G107)</f>
        <v>142.58057533681603</v>
      </c>
      <c r="H12" s="19">
        <f t="shared" si="10"/>
        <v>149.27560969080443</v>
      </c>
      <c r="I12" s="19">
        <f t="shared" si="10"/>
        <v>134.79640101554833</v>
      </c>
      <c r="J12" s="19">
        <f t="shared" si="10"/>
        <v>150.73322441635418</v>
      </c>
      <c r="K12" s="19">
        <f t="shared" si="10"/>
        <v>156.85732073902454</v>
      </c>
      <c r="L12" s="19">
        <f t="shared" si="10"/>
        <v>149.3779086018327</v>
      </c>
      <c r="M12" s="19">
        <f t="shared" si="10"/>
        <v>161.47680633103934</v>
      </c>
      <c r="N12" s="19">
        <f t="shared" si="10"/>
        <v>162.54577828988428</v>
      </c>
      <c r="O12" s="19">
        <f t="shared" si="10"/>
        <v>153.9455384234426</v>
      </c>
    </row>
    <row r="13" spans="1:15" ht="15">
      <c r="A13" s="13" t="s">
        <v>5</v>
      </c>
      <c r="B13" s="14" t="s">
        <v>9</v>
      </c>
      <c r="C13" s="20">
        <f>SUM(C11/C10)</f>
        <v>0.09730098120682497</v>
      </c>
      <c r="D13" s="20">
        <f aca="true" t="shared" si="11" ref="D13:N13">SUM(D11/D10)</f>
        <v>0.0972754383015543</v>
      </c>
      <c r="E13" s="20">
        <f>SUM(E11/E10)</f>
        <v>0.09631633686033655</v>
      </c>
      <c r="F13" s="20">
        <f t="shared" si="11"/>
        <v>0.09567080700172828</v>
      </c>
      <c r="G13" s="20">
        <f>SUM(G11/G10)</f>
        <v>0.09693706194414757</v>
      </c>
      <c r="H13" s="20">
        <f t="shared" si="11"/>
        <v>0.09713221693692695</v>
      </c>
      <c r="I13" s="20">
        <f t="shared" si="11"/>
        <v>0.09622114126724693</v>
      </c>
      <c r="J13" s="20">
        <f t="shared" si="11"/>
        <v>0.09637908880015125</v>
      </c>
      <c r="K13" s="20">
        <f t="shared" si="11"/>
        <v>0.09599144240509992</v>
      </c>
      <c r="L13" s="20">
        <f t="shared" si="11"/>
        <v>0.09631451686004686</v>
      </c>
      <c r="M13" s="20">
        <f t="shared" si="11"/>
        <v>0.09682969935852659</v>
      </c>
      <c r="N13" s="20">
        <f t="shared" si="11"/>
        <v>0.0964247283597228</v>
      </c>
      <c r="O13" s="20">
        <f>SUM(O11/O10)</f>
        <v>0.09657912317704384</v>
      </c>
    </row>
    <row r="14" spans="1:15" ht="1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5">
      <c r="A15" s="13" t="s">
        <v>5</v>
      </c>
      <c r="B15" s="24" t="s">
        <v>10</v>
      </c>
      <c r="C15" s="25">
        <f aca="true" t="shared" si="12" ref="C15:N15">SUM(C123+C231+C339)</f>
        <v>360</v>
      </c>
      <c r="D15" s="25">
        <f t="shared" si="12"/>
        <v>364</v>
      </c>
      <c r="E15" s="25">
        <f>SUM(E123+E231+E339)</f>
        <v>364</v>
      </c>
      <c r="F15" s="25">
        <f t="shared" si="12"/>
        <v>366</v>
      </c>
      <c r="G15" s="25">
        <f>SUM(G123+G231+G339)</f>
        <v>364</v>
      </c>
      <c r="H15" s="25">
        <f t="shared" si="12"/>
        <v>359</v>
      </c>
      <c r="I15" s="25">
        <f t="shared" si="12"/>
        <v>350</v>
      </c>
      <c r="J15" s="25">
        <f t="shared" si="12"/>
        <v>351</v>
      </c>
      <c r="K15" s="25">
        <f t="shared" si="12"/>
        <v>346</v>
      </c>
      <c r="L15" s="25">
        <f t="shared" si="12"/>
        <v>347</v>
      </c>
      <c r="M15" s="25">
        <f t="shared" si="12"/>
        <v>329</v>
      </c>
      <c r="N15" s="25">
        <f t="shared" si="12"/>
        <v>322</v>
      </c>
      <c r="O15" s="27">
        <f>SUM(C15:N15)</f>
        <v>4222</v>
      </c>
    </row>
    <row r="16" spans="1:15" ht="15">
      <c r="A16" s="13" t="s">
        <v>5</v>
      </c>
      <c r="B16" s="14" t="s">
        <v>7</v>
      </c>
      <c r="C16" s="26">
        <f aca="true" t="shared" si="13" ref="C16:N16">SUM(C124+C232+C340)</f>
        <v>21952785.34</v>
      </c>
      <c r="D16" s="26">
        <f t="shared" si="13"/>
        <v>21139750.48</v>
      </c>
      <c r="E16" s="26">
        <f>SUM(E124+E232+E340)</f>
        <v>22415130.31</v>
      </c>
      <c r="F16" s="26">
        <f t="shared" si="13"/>
        <v>21396932.38</v>
      </c>
      <c r="G16" s="26">
        <f>SUM(G124+G232+G340)</f>
        <v>19705868.8</v>
      </c>
      <c r="H16" s="26">
        <f t="shared" si="13"/>
        <v>21322272.650000002</v>
      </c>
      <c r="I16" s="26">
        <f t="shared" si="13"/>
        <v>19344480.41</v>
      </c>
      <c r="J16" s="26">
        <f t="shared" si="13"/>
        <v>17934260.07</v>
      </c>
      <c r="K16" s="26">
        <f t="shared" si="13"/>
        <v>20776212.61</v>
      </c>
      <c r="L16" s="26">
        <f t="shared" si="13"/>
        <v>19892595.53</v>
      </c>
      <c r="M16" s="26">
        <f t="shared" si="13"/>
        <v>20784614.619999997</v>
      </c>
      <c r="N16" s="26">
        <f t="shared" si="13"/>
        <v>18581215.17</v>
      </c>
      <c r="O16" s="19">
        <f>SUM(C16:N16)</f>
        <v>245246118.37</v>
      </c>
    </row>
    <row r="17" spans="1:15" ht="15">
      <c r="A17" s="13" t="s">
        <v>5</v>
      </c>
      <c r="B17" s="14" t="s">
        <v>0</v>
      </c>
      <c r="C17" s="26">
        <f aca="true" t="shared" si="14" ref="C17:N17">SUM(C125+C233+C341)</f>
        <v>1618949.29</v>
      </c>
      <c r="D17" s="26">
        <f t="shared" si="14"/>
        <v>1579140.1800000002</v>
      </c>
      <c r="E17" s="26">
        <f>SUM(E125+E233+E341)</f>
        <v>1572731.96</v>
      </c>
      <c r="F17" s="26">
        <f t="shared" si="14"/>
        <v>1470670.33</v>
      </c>
      <c r="G17" s="26">
        <f>SUM(G125+G233+G341)</f>
        <v>1278709.6099999999</v>
      </c>
      <c r="H17" s="26">
        <f t="shared" si="14"/>
        <v>1493229.12</v>
      </c>
      <c r="I17" s="26">
        <f t="shared" si="14"/>
        <v>1226652.95</v>
      </c>
      <c r="J17" s="26">
        <f t="shared" si="14"/>
        <v>1275992.42</v>
      </c>
      <c r="K17" s="26">
        <f t="shared" si="14"/>
        <v>1556388.93</v>
      </c>
      <c r="L17" s="26">
        <f t="shared" si="14"/>
        <v>1253658.17</v>
      </c>
      <c r="M17" s="26">
        <f t="shared" si="14"/>
        <v>1345042.6300000001</v>
      </c>
      <c r="N17" s="26">
        <f t="shared" si="14"/>
        <v>1322989.0499999998</v>
      </c>
      <c r="O17" s="19">
        <f>SUM(C17:N17)</f>
        <v>16994154.639999997</v>
      </c>
    </row>
    <row r="18" spans="1:15" ht="15">
      <c r="A18" s="13" t="s">
        <v>5</v>
      </c>
      <c r="B18" s="14" t="s">
        <v>8</v>
      </c>
      <c r="C18" s="19">
        <f aca="true" t="shared" si="15" ref="C18:O18">SUM(C17/C15/C107)</f>
        <v>145.0671406810036</v>
      </c>
      <c r="D18" s="19">
        <f t="shared" si="15"/>
        <v>139.9450708968451</v>
      </c>
      <c r="E18" s="19">
        <f>SUM(E17/E15/E107)</f>
        <v>144.02307326007323</v>
      </c>
      <c r="F18" s="19">
        <f t="shared" si="15"/>
        <v>131.1586777415641</v>
      </c>
      <c r="G18" s="19">
        <f>SUM(G17/G15/G107)</f>
        <v>117.09794963369963</v>
      </c>
      <c r="H18" s="19">
        <f t="shared" si="15"/>
        <v>134.1745996944919</v>
      </c>
      <c r="I18" s="19">
        <f t="shared" si="15"/>
        <v>113.05557142857143</v>
      </c>
      <c r="J18" s="19">
        <f t="shared" si="15"/>
        <v>129.83235856735857</v>
      </c>
      <c r="K18" s="19">
        <f t="shared" si="15"/>
        <v>145.10431941077755</v>
      </c>
      <c r="L18" s="19">
        <f t="shared" si="15"/>
        <v>116.88625080522121</v>
      </c>
      <c r="M18" s="19">
        <f t="shared" si="15"/>
        <v>131.8798539072458</v>
      </c>
      <c r="N18" s="19">
        <f t="shared" si="15"/>
        <v>136.95538819875773</v>
      </c>
      <c r="O18" s="19">
        <f t="shared" si="15"/>
        <v>132.14106136309852</v>
      </c>
    </row>
    <row r="19" spans="1:15" ht="15">
      <c r="A19" s="13" t="s">
        <v>5</v>
      </c>
      <c r="B19" s="14" t="s">
        <v>9</v>
      </c>
      <c r="C19" s="20">
        <f>SUM(C17/C16)</f>
        <v>0.07374687379874868</v>
      </c>
      <c r="D19" s="20">
        <f aca="true" t="shared" si="16" ref="D19:N19">SUM(D17/D16)</f>
        <v>0.07470003874899095</v>
      </c>
      <c r="E19" s="20">
        <f>SUM(E17/E16)</f>
        <v>0.07016385531777888</v>
      </c>
      <c r="F19" s="20">
        <f t="shared" si="16"/>
        <v>0.06873276523389191</v>
      </c>
      <c r="G19" s="20">
        <f>SUM(G17/G16)</f>
        <v>0.06488978603166179</v>
      </c>
      <c r="H19" s="20">
        <f t="shared" si="16"/>
        <v>0.07003142415965682</v>
      </c>
      <c r="I19" s="20">
        <f t="shared" si="16"/>
        <v>0.06341100531011884</v>
      </c>
      <c r="J19" s="20">
        <f t="shared" si="16"/>
        <v>0.07114831696538457</v>
      </c>
      <c r="K19" s="20">
        <f t="shared" si="16"/>
        <v>0.07491206213642998</v>
      </c>
      <c r="L19" s="20">
        <f t="shared" si="16"/>
        <v>0.06302134721984165</v>
      </c>
      <c r="M19" s="20">
        <f t="shared" si="16"/>
        <v>0.0647133783614026</v>
      </c>
      <c r="N19" s="20">
        <f t="shared" si="16"/>
        <v>0.07120035142459413</v>
      </c>
      <c r="O19" s="20">
        <f>SUM(O17/O16)</f>
        <v>0.06929428589104562</v>
      </c>
    </row>
    <row r="20" spans="1:15" ht="15">
      <c r="A20" s="21"/>
      <c r="B20" s="2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3"/>
    </row>
    <row r="21" spans="1:15" ht="15">
      <c r="A21" s="13" t="s">
        <v>5</v>
      </c>
      <c r="B21" s="24" t="s">
        <v>11</v>
      </c>
      <c r="C21" s="25">
        <f aca="true" t="shared" si="17" ref="C21:N21">SUM(C129+C237+C345)</f>
        <v>60</v>
      </c>
      <c r="D21" s="25">
        <f t="shared" si="17"/>
        <v>59</v>
      </c>
      <c r="E21" s="25">
        <f>SUM(E129+E237+E345)</f>
        <v>59</v>
      </c>
      <c r="F21" s="25">
        <f t="shared" si="17"/>
        <v>58</v>
      </c>
      <c r="G21" s="25">
        <f>SUM(G129+G237+G345)</f>
        <v>56</v>
      </c>
      <c r="H21" s="25">
        <f t="shared" si="17"/>
        <v>55</v>
      </c>
      <c r="I21" s="25">
        <f t="shared" si="17"/>
        <v>56</v>
      </c>
      <c r="J21" s="25">
        <f t="shared" si="17"/>
        <v>55</v>
      </c>
      <c r="K21" s="25">
        <f t="shared" si="17"/>
        <v>50</v>
      </c>
      <c r="L21" s="25">
        <f t="shared" si="17"/>
        <v>50</v>
      </c>
      <c r="M21" s="25">
        <f t="shared" si="17"/>
        <v>46</v>
      </c>
      <c r="N21" s="25">
        <f t="shared" si="17"/>
        <v>41</v>
      </c>
      <c r="O21" s="27">
        <f>SUM(C21:N21)</f>
        <v>645</v>
      </c>
    </row>
    <row r="22" spans="1:15" ht="15">
      <c r="A22" s="13" t="s">
        <v>5</v>
      </c>
      <c r="B22" s="14" t="s">
        <v>7</v>
      </c>
      <c r="C22" s="26">
        <f aca="true" t="shared" si="18" ref="C22:N22">SUM(C130+C238+C346)</f>
        <v>9584688.8</v>
      </c>
      <c r="D22" s="26">
        <f t="shared" si="18"/>
        <v>8070617.399999999</v>
      </c>
      <c r="E22" s="26">
        <f>SUM(E130+E238+E346)</f>
        <v>7490146</v>
      </c>
      <c r="F22" s="26">
        <f t="shared" si="18"/>
        <v>6620281.600000001</v>
      </c>
      <c r="G22" s="26">
        <f>SUM(G130+G238+G346)</f>
        <v>7004441.6</v>
      </c>
      <c r="H22" s="26">
        <f t="shared" si="18"/>
        <v>6656797</v>
      </c>
      <c r="I22" s="26">
        <f t="shared" si="18"/>
        <v>6874998.7</v>
      </c>
      <c r="J22" s="26">
        <f t="shared" si="18"/>
        <v>6222247.6</v>
      </c>
      <c r="K22" s="26">
        <f t="shared" si="18"/>
        <v>7371452.6</v>
      </c>
      <c r="L22" s="26">
        <f t="shared" si="18"/>
        <v>6018439.5</v>
      </c>
      <c r="M22" s="26">
        <f t="shared" si="18"/>
        <v>6318332.2</v>
      </c>
      <c r="N22" s="26">
        <f t="shared" si="18"/>
        <v>6122977.8</v>
      </c>
      <c r="O22" s="19">
        <f>SUM(C22:N22)</f>
        <v>84355420.80000001</v>
      </c>
    </row>
    <row r="23" spans="1:15" ht="15">
      <c r="A23" s="13" t="s">
        <v>5</v>
      </c>
      <c r="B23" s="14" t="s">
        <v>0</v>
      </c>
      <c r="C23" s="26">
        <f aca="true" t="shared" si="19" ref="C23:N23">SUM(C131+C239+C347)</f>
        <v>360904.73</v>
      </c>
      <c r="D23" s="26">
        <f t="shared" si="19"/>
        <v>401022.22000000003</v>
      </c>
      <c r="E23" s="26">
        <f>SUM(E131+E239+E347)</f>
        <v>457239.62</v>
      </c>
      <c r="F23" s="26">
        <f t="shared" si="19"/>
        <v>268676.13</v>
      </c>
      <c r="G23" s="26">
        <f>SUM(G131+G239+G347)</f>
        <v>368082.96</v>
      </c>
      <c r="H23" s="26">
        <f t="shared" si="19"/>
        <v>386184.83</v>
      </c>
      <c r="I23" s="26">
        <f t="shared" si="19"/>
        <v>388507.3</v>
      </c>
      <c r="J23" s="26">
        <f t="shared" si="19"/>
        <v>317239.01</v>
      </c>
      <c r="K23" s="26">
        <f t="shared" si="19"/>
        <v>473013.45</v>
      </c>
      <c r="L23" s="26">
        <f t="shared" si="19"/>
        <v>411324.81</v>
      </c>
      <c r="M23" s="26">
        <f t="shared" si="19"/>
        <v>329835.66</v>
      </c>
      <c r="N23" s="26">
        <f t="shared" si="19"/>
        <v>316649.97</v>
      </c>
      <c r="O23" s="19">
        <f>SUM(C23:N23)</f>
        <v>4478680.69</v>
      </c>
    </row>
    <row r="24" spans="1:15" ht="15">
      <c r="A24" s="13" t="s">
        <v>5</v>
      </c>
      <c r="B24" s="14" t="s">
        <v>8</v>
      </c>
      <c r="C24" s="19">
        <f aca="true" t="shared" si="20" ref="C24:O24">SUM(C23/C21/C107)</f>
        <v>194.0348010752688</v>
      </c>
      <c r="D24" s="19">
        <f t="shared" si="20"/>
        <v>219.25763805358122</v>
      </c>
      <c r="E24" s="19">
        <f>SUM(E23/E21/E107)</f>
        <v>258.3274689265537</v>
      </c>
      <c r="F24" s="19">
        <f t="shared" si="20"/>
        <v>151.20420699887444</v>
      </c>
      <c r="G24" s="19">
        <f>SUM(G23/G21/G107)</f>
        <v>219.09700000000004</v>
      </c>
      <c r="H24" s="19">
        <f t="shared" si="20"/>
        <v>226.50136656891496</v>
      </c>
      <c r="I24" s="19">
        <f t="shared" si="20"/>
        <v>223.79452764976958</v>
      </c>
      <c r="J24" s="19">
        <f t="shared" si="20"/>
        <v>205.99935714285715</v>
      </c>
      <c r="K24" s="19">
        <f t="shared" si="20"/>
        <v>305.16996774193547</v>
      </c>
      <c r="L24" s="19">
        <f t="shared" si="20"/>
        <v>266.1513476470588</v>
      </c>
      <c r="M24" s="19">
        <f t="shared" si="20"/>
        <v>231.30130434782606</v>
      </c>
      <c r="N24" s="19">
        <f t="shared" si="20"/>
        <v>257.43899999999996</v>
      </c>
      <c r="O24" s="19">
        <f t="shared" si="20"/>
        <v>227.9538016970546</v>
      </c>
    </row>
    <row r="25" spans="1:15" ht="15">
      <c r="A25" s="13" t="s">
        <v>5</v>
      </c>
      <c r="B25" s="14" t="s">
        <v>9</v>
      </c>
      <c r="C25" s="20">
        <f>SUM(C23/C22)</f>
        <v>0.03765429817606597</v>
      </c>
      <c r="D25" s="20">
        <f aca="true" t="shared" si="21" ref="D25:N25">SUM(D23/D22)</f>
        <v>0.049689162566422744</v>
      </c>
      <c r="E25" s="20">
        <f>SUM(E23/E22)</f>
        <v>0.061045488298892975</v>
      </c>
      <c r="F25" s="20">
        <f t="shared" si="21"/>
        <v>0.0405837917831169</v>
      </c>
      <c r="G25" s="20">
        <f>SUM(G23/G22)</f>
        <v>0.052549936314694956</v>
      </c>
      <c r="H25" s="20">
        <f t="shared" si="21"/>
        <v>0.05801361075003489</v>
      </c>
      <c r="I25" s="20">
        <f t="shared" si="21"/>
        <v>0.0565101634128309</v>
      </c>
      <c r="J25" s="20">
        <f t="shared" si="21"/>
        <v>0.05098463294838991</v>
      </c>
      <c r="K25" s="20">
        <f t="shared" si="21"/>
        <v>0.06416828211036724</v>
      </c>
      <c r="L25" s="20">
        <f t="shared" si="21"/>
        <v>0.06834409650541473</v>
      </c>
      <c r="M25" s="20">
        <f t="shared" si="21"/>
        <v>0.05220296267423229</v>
      </c>
      <c r="N25" s="20">
        <f t="shared" si="21"/>
        <v>0.05171502826614854</v>
      </c>
      <c r="O25" s="20">
        <f>SUM(O23/O22)</f>
        <v>0.05309298024389678</v>
      </c>
    </row>
    <row r="26" spans="1:15" ht="15">
      <c r="A26" s="21"/>
      <c r="B26" s="2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3"/>
    </row>
    <row r="27" spans="1:15" ht="15">
      <c r="A27" s="13" t="s">
        <v>5</v>
      </c>
      <c r="B27" s="24" t="s">
        <v>12</v>
      </c>
      <c r="C27" s="25">
        <f aca="true" t="shared" si="22" ref="C27:N27">SUM(C135+C243+C351)</f>
        <v>732</v>
      </c>
      <c r="D27" s="25">
        <f t="shared" si="22"/>
        <v>727</v>
      </c>
      <c r="E27" s="25">
        <f>SUM(E135+E243+E351)</f>
        <v>717</v>
      </c>
      <c r="F27" s="25">
        <f t="shared" si="22"/>
        <v>753</v>
      </c>
      <c r="G27" s="25">
        <f>SUM(G135+G243+G351)</f>
        <v>690</v>
      </c>
      <c r="H27" s="25">
        <f t="shared" si="22"/>
        <v>699</v>
      </c>
      <c r="I27" s="25">
        <f t="shared" si="22"/>
        <v>686</v>
      </c>
      <c r="J27" s="25">
        <f t="shared" si="22"/>
        <v>672</v>
      </c>
      <c r="K27" s="25">
        <f t="shared" si="22"/>
        <v>673</v>
      </c>
      <c r="L27" s="25">
        <f t="shared" si="22"/>
        <v>673</v>
      </c>
      <c r="M27" s="25">
        <f t="shared" si="22"/>
        <v>664</v>
      </c>
      <c r="N27" s="25">
        <f t="shared" si="22"/>
        <v>638</v>
      </c>
      <c r="O27" s="27">
        <f>SUM(C27:N27)</f>
        <v>8324</v>
      </c>
    </row>
    <row r="28" spans="1:15" ht="15">
      <c r="A28" s="13" t="s">
        <v>5</v>
      </c>
      <c r="B28" s="14" t="s">
        <v>7</v>
      </c>
      <c r="C28" s="26">
        <f aca="true" t="shared" si="23" ref="C28:N28">SUM(C136+C244+C352)</f>
        <v>34189327.9</v>
      </c>
      <c r="D28" s="26">
        <f t="shared" si="23"/>
        <v>32655824.57</v>
      </c>
      <c r="E28" s="26">
        <f>SUM(E136+E244+E352)</f>
        <v>32764158.5</v>
      </c>
      <c r="F28" s="26">
        <f t="shared" si="23"/>
        <v>28239531.5</v>
      </c>
      <c r="G28" s="26">
        <f>SUM(G136+G244+G352)</f>
        <v>26854141.5</v>
      </c>
      <c r="H28" s="26">
        <f t="shared" si="23"/>
        <v>28895973.25</v>
      </c>
      <c r="I28" s="26">
        <f t="shared" si="23"/>
        <v>26290941</v>
      </c>
      <c r="J28" s="26">
        <f t="shared" si="23"/>
        <v>25698398.75</v>
      </c>
      <c r="K28" s="26">
        <f t="shared" si="23"/>
        <v>29424871.25</v>
      </c>
      <c r="L28" s="26">
        <f t="shared" si="23"/>
        <v>26993770</v>
      </c>
      <c r="M28" s="26">
        <f t="shared" si="23"/>
        <v>29753719.6</v>
      </c>
      <c r="N28" s="26">
        <f t="shared" si="23"/>
        <v>28439007.5</v>
      </c>
      <c r="O28" s="19">
        <f>SUM(C28:N28)</f>
        <v>350199665.32000005</v>
      </c>
    </row>
    <row r="29" spans="1:15" ht="15">
      <c r="A29" s="13" t="s">
        <v>5</v>
      </c>
      <c r="B29" s="14" t="s">
        <v>0</v>
      </c>
      <c r="C29" s="26">
        <f aca="true" t="shared" si="24" ref="C29:N29">SUM(C137+C245+C353)</f>
        <v>2237751.22</v>
      </c>
      <c r="D29" s="26">
        <f t="shared" si="24"/>
        <v>2098279.02</v>
      </c>
      <c r="E29" s="26">
        <f>SUM(E137+E245+E353)</f>
        <v>2112457.1</v>
      </c>
      <c r="F29" s="26">
        <f t="shared" si="24"/>
        <v>1785754.7199999997</v>
      </c>
      <c r="G29" s="26">
        <f>SUM(G137+G245+G353)</f>
        <v>1607803.25</v>
      </c>
      <c r="H29" s="26">
        <f t="shared" si="24"/>
        <v>1920700.3</v>
      </c>
      <c r="I29" s="26">
        <f t="shared" si="24"/>
        <v>1721580.29</v>
      </c>
      <c r="J29" s="26">
        <f t="shared" si="24"/>
        <v>1624690.96</v>
      </c>
      <c r="K29" s="26">
        <f t="shared" si="24"/>
        <v>2021548.5899999999</v>
      </c>
      <c r="L29" s="26">
        <f t="shared" si="24"/>
        <v>1834165.15</v>
      </c>
      <c r="M29" s="26">
        <f t="shared" si="24"/>
        <v>2071274.62</v>
      </c>
      <c r="N29" s="26">
        <f t="shared" si="24"/>
        <v>1971205.29</v>
      </c>
      <c r="O29" s="19">
        <f>SUM(C29:N29)</f>
        <v>23007210.509999998</v>
      </c>
    </row>
    <row r="30" spans="1:15" ht="15">
      <c r="A30" s="13" t="s">
        <v>5</v>
      </c>
      <c r="B30" s="14" t="s">
        <v>8</v>
      </c>
      <c r="C30" s="19">
        <f aca="true" t="shared" si="25" ref="C30:O30">SUM(C29/C27/C107)</f>
        <v>98.61410276749517</v>
      </c>
      <c r="D30" s="19">
        <f t="shared" si="25"/>
        <v>93.10374140302613</v>
      </c>
      <c r="E30" s="19">
        <f>SUM(E29/E27/E107)</f>
        <v>98.20814039981404</v>
      </c>
      <c r="F30" s="19">
        <f t="shared" si="25"/>
        <v>77.40867162408722</v>
      </c>
      <c r="G30" s="19">
        <f>SUM(G29/G27/G107)</f>
        <v>77.67165458937197</v>
      </c>
      <c r="H30" s="19">
        <f t="shared" si="25"/>
        <v>88.63816050579169</v>
      </c>
      <c r="I30" s="19">
        <f t="shared" si="25"/>
        <v>80.95458901532963</v>
      </c>
      <c r="J30" s="19">
        <f t="shared" si="25"/>
        <v>86.34624574829932</v>
      </c>
      <c r="K30" s="19">
        <f t="shared" si="25"/>
        <v>96.89635191487322</v>
      </c>
      <c r="L30" s="19">
        <f t="shared" si="25"/>
        <v>88.17330936981033</v>
      </c>
      <c r="M30" s="19">
        <f t="shared" si="25"/>
        <v>100.62546735328411</v>
      </c>
      <c r="N30" s="19">
        <f t="shared" si="25"/>
        <v>102.98878213166145</v>
      </c>
      <c r="O30" s="19">
        <f t="shared" si="25"/>
        <v>90.73782157196908</v>
      </c>
    </row>
    <row r="31" spans="1:15" ht="15">
      <c r="A31" s="13" t="s">
        <v>5</v>
      </c>
      <c r="B31" s="14" t="s">
        <v>9</v>
      </c>
      <c r="C31" s="20">
        <f>SUM(C29/C28)</f>
        <v>0.06545174642055483</v>
      </c>
      <c r="D31" s="20">
        <f aca="true" t="shared" si="26" ref="D31:N31">SUM(D29/D28)</f>
        <v>0.06425435730468833</v>
      </c>
      <c r="E31" s="20">
        <f>SUM(E29/E28)</f>
        <v>0.06447463315744856</v>
      </c>
      <c r="F31" s="20">
        <f t="shared" si="26"/>
        <v>0.06323598959139955</v>
      </c>
      <c r="G31" s="20">
        <f>SUM(G29/G28)</f>
        <v>0.059871705449976866</v>
      </c>
      <c r="H31" s="20">
        <f t="shared" si="26"/>
        <v>0.0664694794455487</v>
      </c>
      <c r="I31" s="20">
        <f t="shared" si="26"/>
        <v>0.06548188176299966</v>
      </c>
      <c r="J31" s="20">
        <f t="shared" si="26"/>
        <v>0.06322148612469483</v>
      </c>
      <c r="K31" s="20">
        <f t="shared" si="26"/>
        <v>0.06870203688656751</v>
      </c>
      <c r="L31" s="20">
        <f t="shared" si="26"/>
        <v>0.06794772090004471</v>
      </c>
      <c r="M31" s="20">
        <f t="shared" si="26"/>
        <v>0.06961397256697949</v>
      </c>
      <c r="N31" s="20">
        <f t="shared" si="26"/>
        <v>0.06931343472517457</v>
      </c>
      <c r="O31" s="20">
        <f>SUM(O29/O28)</f>
        <v>0.06569740861681528</v>
      </c>
    </row>
    <row r="32" spans="1:15" ht="15">
      <c r="A32" s="21"/>
      <c r="B32" s="2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3"/>
    </row>
    <row r="33" spans="1:15" ht="15">
      <c r="A33" s="13" t="s">
        <v>5</v>
      </c>
      <c r="B33" s="24" t="s">
        <v>13</v>
      </c>
      <c r="C33" s="25">
        <f aca="true" t="shared" si="27" ref="C33:N33">SUM(C141+C249+C357)</f>
        <v>60</v>
      </c>
      <c r="D33" s="25">
        <f t="shared" si="27"/>
        <v>60</v>
      </c>
      <c r="E33" s="25">
        <f>SUM(E141+E249+E357)</f>
        <v>60</v>
      </c>
      <c r="F33" s="25">
        <f t="shared" si="27"/>
        <v>57</v>
      </c>
      <c r="G33" s="25">
        <f>SUM(G141+G249+G357)</f>
        <v>57</v>
      </c>
      <c r="H33" s="25">
        <f t="shared" si="27"/>
        <v>57</v>
      </c>
      <c r="I33" s="25">
        <f t="shared" si="27"/>
        <v>57</v>
      </c>
      <c r="J33" s="25">
        <f t="shared" si="27"/>
        <v>57</v>
      </c>
      <c r="K33" s="25">
        <f t="shared" si="27"/>
        <v>57</v>
      </c>
      <c r="L33" s="25">
        <f t="shared" si="27"/>
        <v>57</v>
      </c>
      <c r="M33" s="25">
        <f t="shared" si="27"/>
        <v>57</v>
      </c>
      <c r="N33" s="25">
        <f t="shared" si="27"/>
        <v>57</v>
      </c>
      <c r="O33" s="27">
        <f>SUM(C33:N33)</f>
        <v>693</v>
      </c>
    </row>
    <row r="34" spans="1:15" ht="15">
      <c r="A34" s="13" t="s">
        <v>5</v>
      </c>
      <c r="B34" s="14" t="s">
        <v>7</v>
      </c>
      <c r="C34" s="26">
        <f aca="true" t="shared" si="28" ref="C34:N34">SUM(C142+C250+C358)</f>
        <v>3190487.5</v>
      </c>
      <c r="D34" s="26">
        <f t="shared" si="28"/>
        <v>2893892.5</v>
      </c>
      <c r="E34" s="26">
        <f>SUM(E142+E250+E358)</f>
        <v>3186815</v>
      </c>
      <c r="F34" s="26">
        <f t="shared" si="28"/>
        <v>2483347</v>
      </c>
      <c r="G34" s="26">
        <f>SUM(G142+G250+G358)</f>
        <v>2331906</v>
      </c>
      <c r="H34" s="26">
        <f t="shared" si="28"/>
        <v>2512828</v>
      </c>
      <c r="I34" s="26">
        <f t="shared" si="28"/>
        <v>2150235.5</v>
      </c>
      <c r="J34" s="26">
        <f t="shared" si="28"/>
        <v>2326228</v>
      </c>
      <c r="K34" s="26">
        <f t="shared" si="28"/>
        <v>3069204</v>
      </c>
      <c r="L34" s="26">
        <f t="shared" si="28"/>
        <v>2792061.5</v>
      </c>
      <c r="M34" s="26">
        <f t="shared" si="28"/>
        <v>2784873</v>
      </c>
      <c r="N34" s="26">
        <f t="shared" si="28"/>
        <v>2838125.5</v>
      </c>
      <c r="O34" s="19">
        <f>SUM(C34:N34)</f>
        <v>32560003.5</v>
      </c>
    </row>
    <row r="35" spans="1:15" ht="15">
      <c r="A35" s="13" t="s">
        <v>5</v>
      </c>
      <c r="B35" s="14" t="s">
        <v>0</v>
      </c>
      <c r="C35" s="26">
        <f aca="true" t="shared" si="29" ref="C35:N35">SUM(C143+C251+C359)</f>
        <v>186039.47</v>
      </c>
      <c r="D35" s="26">
        <f t="shared" si="29"/>
        <v>157032.3</v>
      </c>
      <c r="E35" s="26">
        <f>SUM(E143+E251+E359)</f>
        <v>196053.8</v>
      </c>
      <c r="F35" s="26">
        <f t="shared" si="29"/>
        <v>148892.87</v>
      </c>
      <c r="G35" s="26">
        <f>SUM(G143+G251+G359)</f>
        <v>155256.46000000002</v>
      </c>
      <c r="H35" s="26">
        <f t="shared" si="29"/>
        <v>143953.44</v>
      </c>
      <c r="I35" s="26">
        <f t="shared" si="29"/>
        <v>93147.42</v>
      </c>
      <c r="J35" s="26">
        <f t="shared" si="29"/>
        <v>144621.34999999998</v>
      </c>
      <c r="K35" s="26">
        <f t="shared" si="29"/>
        <v>177001.77000000002</v>
      </c>
      <c r="L35" s="26">
        <f t="shared" si="29"/>
        <v>206458.16</v>
      </c>
      <c r="M35" s="26">
        <f t="shared" si="29"/>
        <v>198252.35</v>
      </c>
      <c r="N35" s="26">
        <f t="shared" si="29"/>
        <v>144644.06</v>
      </c>
      <c r="O35" s="19">
        <f>SUM(C35:N35)</f>
        <v>1951353.45</v>
      </c>
    </row>
    <row r="36" spans="1:15" ht="15">
      <c r="A36" s="13" t="s">
        <v>5</v>
      </c>
      <c r="B36" s="14" t="s">
        <v>8</v>
      </c>
      <c r="C36" s="19">
        <f aca="true" t="shared" si="30" ref="C36:O36">SUM(C35/C33/C107)</f>
        <v>100.02122043010752</v>
      </c>
      <c r="D36" s="19">
        <f t="shared" si="30"/>
        <v>84.42596774193548</v>
      </c>
      <c r="E36" s="19">
        <f>SUM(E35/E33/E107)</f>
        <v>108.91877777777776</v>
      </c>
      <c r="F36" s="19">
        <f t="shared" si="30"/>
        <v>85.26323962725806</v>
      </c>
      <c r="G36" s="19">
        <f>SUM(G35/G33/G107)</f>
        <v>90.79325146198832</v>
      </c>
      <c r="H36" s="19">
        <f t="shared" si="30"/>
        <v>81.46770797962648</v>
      </c>
      <c r="I36" s="19">
        <f t="shared" si="30"/>
        <v>52.715008488964344</v>
      </c>
      <c r="J36" s="19">
        <f t="shared" si="30"/>
        <v>90.61488095238094</v>
      </c>
      <c r="K36" s="19">
        <f t="shared" si="30"/>
        <v>100.17078098471987</v>
      </c>
      <c r="L36" s="19">
        <f t="shared" si="30"/>
        <v>117.18471413828689</v>
      </c>
      <c r="M36" s="19">
        <f t="shared" si="30"/>
        <v>112.19714204867007</v>
      </c>
      <c r="N36" s="19">
        <f t="shared" si="30"/>
        <v>84.58716959064327</v>
      </c>
      <c r="O36" s="19">
        <f t="shared" si="30"/>
        <v>92.43983462580586</v>
      </c>
    </row>
    <row r="37" spans="1:15" ht="15">
      <c r="A37" s="13" t="s">
        <v>5</v>
      </c>
      <c r="B37" s="14" t="s">
        <v>9</v>
      </c>
      <c r="C37" s="20">
        <f>SUM(C35/C34)</f>
        <v>0.058310671958438955</v>
      </c>
      <c r="D37" s="20">
        <f aca="true" t="shared" si="31" ref="D37:N37">SUM(D35/D34)</f>
        <v>0.054263349450610204</v>
      </c>
      <c r="E37" s="20">
        <f>SUM(E35/E34)</f>
        <v>0.06152029534190092</v>
      </c>
      <c r="F37" s="20">
        <f t="shared" si="31"/>
        <v>0.05995653044057073</v>
      </c>
      <c r="G37" s="20">
        <f>SUM(G35/G34)</f>
        <v>0.06657921031122181</v>
      </c>
      <c r="H37" s="20">
        <f t="shared" si="31"/>
        <v>0.057287422776250506</v>
      </c>
      <c r="I37" s="20">
        <f t="shared" si="31"/>
        <v>0.04331963638401468</v>
      </c>
      <c r="J37" s="20">
        <f t="shared" si="31"/>
        <v>0.062169894782454674</v>
      </c>
      <c r="K37" s="20">
        <f t="shared" si="31"/>
        <v>0.05767025261272956</v>
      </c>
      <c r="L37" s="20">
        <f t="shared" si="31"/>
        <v>0.07394470358192325</v>
      </c>
      <c r="M37" s="20">
        <f t="shared" si="31"/>
        <v>0.0711890093372301</v>
      </c>
      <c r="N37" s="20">
        <f t="shared" si="31"/>
        <v>0.05096464550281515</v>
      </c>
      <c r="O37" s="20">
        <f>SUM(O35/O34)</f>
        <v>0.05993099632191379</v>
      </c>
    </row>
    <row r="38" spans="1:15" ht="15">
      <c r="A38" s="21"/>
      <c r="B38" s="22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3"/>
    </row>
    <row r="39" spans="1:15" ht="15">
      <c r="A39" s="13" t="s">
        <v>5</v>
      </c>
      <c r="B39" s="24" t="s">
        <v>14</v>
      </c>
      <c r="C39" s="25">
        <f aca="true" t="shared" si="32" ref="C39:N39">SUM(C147+C255+C363)</f>
        <v>1311</v>
      </c>
      <c r="D39" s="25">
        <f t="shared" si="32"/>
        <v>1324</v>
      </c>
      <c r="E39" s="25">
        <f>SUM(E147+E255+E363)</f>
        <v>1355</v>
      </c>
      <c r="F39" s="25">
        <f t="shared" si="32"/>
        <v>1334</v>
      </c>
      <c r="G39" s="25">
        <f>SUM(G147+G255+G363)</f>
        <v>1349</v>
      </c>
      <c r="H39" s="25">
        <f t="shared" si="32"/>
        <v>1355</v>
      </c>
      <c r="I39" s="25">
        <f t="shared" si="32"/>
        <v>1352</v>
      </c>
      <c r="J39" s="25">
        <f t="shared" si="32"/>
        <v>1338</v>
      </c>
      <c r="K39" s="25">
        <f t="shared" si="32"/>
        <v>1346</v>
      </c>
      <c r="L39" s="25">
        <f t="shared" si="32"/>
        <v>1326</v>
      </c>
      <c r="M39" s="25">
        <f t="shared" si="32"/>
        <v>1338</v>
      </c>
      <c r="N39" s="25">
        <f t="shared" si="32"/>
        <v>1326</v>
      </c>
      <c r="O39" s="27">
        <f>SUM(C39:N39)</f>
        <v>16054</v>
      </c>
    </row>
    <row r="40" spans="1:15" ht="15">
      <c r="A40" s="13" t="s">
        <v>5</v>
      </c>
      <c r="B40" s="14" t="s">
        <v>7</v>
      </c>
      <c r="C40" s="26">
        <f aca="true" t="shared" si="33" ref="C40:N40">SUM(C148+C256+C364)</f>
        <v>143189139.28</v>
      </c>
      <c r="D40" s="26">
        <f t="shared" si="33"/>
        <v>137818379.05</v>
      </c>
      <c r="E40" s="26">
        <f>SUM(E148+E256+E364)</f>
        <v>139958387.11</v>
      </c>
      <c r="F40" s="26">
        <f t="shared" si="33"/>
        <v>130777932.21</v>
      </c>
      <c r="G40" s="26">
        <f>SUM(G148+G256+G364)</f>
        <v>120351375.66</v>
      </c>
      <c r="H40" s="26">
        <f t="shared" si="33"/>
        <v>131464435.14999998</v>
      </c>
      <c r="I40" s="26">
        <f t="shared" si="33"/>
        <v>118574183.39999999</v>
      </c>
      <c r="J40" s="26">
        <f t="shared" si="33"/>
        <v>117985522.25999999</v>
      </c>
      <c r="K40" s="26">
        <f t="shared" si="33"/>
        <v>129085211.97999999</v>
      </c>
      <c r="L40" s="26">
        <f t="shared" si="33"/>
        <v>123466370.45999998</v>
      </c>
      <c r="M40" s="26">
        <f t="shared" si="33"/>
        <v>135623866.04000002</v>
      </c>
      <c r="N40" s="26">
        <f t="shared" si="33"/>
        <v>134478805</v>
      </c>
      <c r="O40" s="19">
        <f>SUM(C40:N40)</f>
        <v>1562773607.6</v>
      </c>
    </row>
    <row r="41" spans="1:15" ht="15">
      <c r="A41" s="13" t="s">
        <v>5</v>
      </c>
      <c r="B41" s="14" t="s">
        <v>0</v>
      </c>
      <c r="C41" s="26">
        <f aca="true" t="shared" si="34" ref="C41:N41">SUM(C149+C257+C365)</f>
        <v>8644242.39</v>
      </c>
      <c r="D41" s="26">
        <f t="shared" si="34"/>
        <v>8604211.14</v>
      </c>
      <c r="E41" s="26">
        <f>SUM(E149+E257+E365)</f>
        <v>7783571.219999999</v>
      </c>
      <c r="F41" s="26">
        <f t="shared" si="34"/>
        <v>7782422.94</v>
      </c>
      <c r="G41" s="26">
        <f>SUM(G149+G257+G365)</f>
        <v>7014223.569999999</v>
      </c>
      <c r="H41" s="26">
        <f t="shared" si="34"/>
        <v>7495468.970000001</v>
      </c>
      <c r="I41" s="26">
        <f t="shared" si="34"/>
        <v>7036584.029999999</v>
      </c>
      <c r="J41" s="26">
        <f t="shared" si="34"/>
        <v>7235659.51</v>
      </c>
      <c r="K41" s="26">
        <f t="shared" si="34"/>
        <v>8106909.92</v>
      </c>
      <c r="L41" s="26">
        <f t="shared" si="34"/>
        <v>7500572.2</v>
      </c>
      <c r="M41" s="26">
        <f t="shared" si="34"/>
        <v>7888139.91</v>
      </c>
      <c r="N41" s="26">
        <f t="shared" si="34"/>
        <v>7928915.21</v>
      </c>
      <c r="O41" s="19">
        <f>SUM(C41:N41)</f>
        <v>93020921.00999999</v>
      </c>
    </row>
    <row r="42" spans="1:15" ht="15">
      <c r="A42" s="13" t="s">
        <v>5</v>
      </c>
      <c r="B42" s="14" t="s">
        <v>8</v>
      </c>
      <c r="C42" s="19">
        <f aca="true" t="shared" si="35" ref="C42:O42">SUM(C41/C39/C107)</f>
        <v>212.6975810142467</v>
      </c>
      <c r="D42" s="19">
        <f t="shared" si="35"/>
        <v>209.63383539616024</v>
      </c>
      <c r="E42" s="19">
        <f>SUM(E41/E39/E107)</f>
        <v>191.47776678966787</v>
      </c>
      <c r="F42" s="19">
        <f t="shared" si="35"/>
        <v>190.4240439275911</v>
      </c>
      <c r="G42" s="19">
        <f>SUM(G41/G39/G107)</f>
        <v>173.31908994316777</v>
      </c>
      <c r="H42" s="19">
        <f t="shared" si="35"/>
        <v>178.44230377336032</v>
      </c>
      <c r="I42" s="19">
        <f t="shared" si="35"/>
        <v>167.88948344149645</v>
      </c>
      <c r="J42" s="19">
        <f t="shared" si="35"/>
        <v>193.13633114456545</v>
      </c>
      <c r="K42" s="19">
        <f t="shared" si="35"/>
        <v>194.28917030149066</v>
      </c>
      <c r="L42" s="19">
        <f t="shared" si="35"/>
        <v>183.00570978617694</v>
      </c>
      <c r="M42" s="19">
        <f t="shared" si="35"/>
        <v>190.17647692752786</v>
      </c>
      <c r="N42" s="19">
        <f t="shared" si="35"/>
        <v>199.31913549522372</v>
      </c>
      <c r="O42" s="19">
        <f t="shared" si="35"/>
        <v>190.21897206747988</v>
      </c>
    </row>
    <row r="43" spans="1:15" ht="15">
      <c r="A43" s="13" t="s">
        <v>5</v>
      </c>
      <c r="B43" s="14" t="s">
        <v>9</v>
      </c>
      <c r="C43" s="20">
        <f>SUM(C41/C40)</f>
        <v>0.0603693997566154</v>
      </c>
      <c r="D43" s="20">
        <f aca="true" t="shared" si="36" ref="D43:N43">SUM(D41/D40)</f>
        <v>0.06243152182829276</v>
      </c>
      <c r="E43" s="20">
        <f>SUM(E41/E40)</f>
        <v>0.05561346755076933</v>
      </c>
      <c r="F43" s="20">
        <f t="shared" si="36"/>
        <v>0.05950868627822603</v>
      </c>
      <c r="G43" s="20">
        <f>SUM(G41/G40)</f>
        <v>0.05828120810031794</v>
      </c>
      <c r="H43" s="20">
        <f t="shared" si="36"/>
        <v>0.05701518407961609</v>
      </c>
      <c r="I43" s="20">
        <f t="shared" si="36"/>
        <v>0.05934330583802275</v>
      </c>
      <c r="J43" s="20">
        <f t="shared" si="36"/>
        <v>0.061326672725616836</v>
      </c>
      <c r="K43" s="20">
        <f t="shared" si="36"/>
        <v>0.06280277806923427</v>
      </c>
      <c r="L43" s="20">
        <f t="shared" si="36"/>
        <v>0.0607499205820584</v>
      </c>
      <c r="M43" s="20">
        <f t="shared" si="36"/>
        <v>0.05816188654932992</v>
      </c>
      <c r="N43" s="20">
        <f t="shared" si="36"/>
        <v>0.058960333637705954</v>
      </c>
      <c r="O43" s="20">
        <f>SUM(O41/O40)</f>
        <v>0.05952296644736349</v>
      </c>
    </row>
    <row r="44" spans="1:15" ht="15">
      <c r="A44" s="21"/>
      <c r="B44" s="22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3"/>
    </row>
    <row r="45" spans="1:15" ht="15">
      <c r="A45" s="13" t="s">
        <v>5</v>
      </c>
      <c r="B45" s="24" t="s">
        <v>38</v>
      </c>
      <c r="C45" s="25">
        <f aca="true" t="shared" si="37" ref="C45:N45">SUM(C153+C261+C369)</f>
        <v>38</v>
      </c>
      <c r="D45" s="25">
        <f t="shared" si="37"/>
        <v>38</v>
      </c>
      <c r="E45" s="25">
        <f>SUM(E153+E261+E369)</f>
        <v>38</v>
      </c>
      <c r="F45" s="25">
        <f t="shared" si="37"/>
        <v>39</v>
      </c>
      <c r="G45" s="25">
        <f>SUM(G153+G261+G369)</f>
        <v>38</v>
      </c>
      <c r="H45" s="25">
        <f t="shared" si="37"/>
        <v>40</v>
      </c>
      <c r="I45" s="25">
        <f t="shared" si="37"/>
        <v>38</v>
      </c>
      <c r="J45" s="25">
        <f t="shared" si="37"/>
        <v>38</v>
      </c>
      <c r="K45" s="25">
        <f t="shared" si="37"/>
        <v>38</v>
      </c>
      <c r="L45" s="25">
        <f t="shared" si="37"/>
        <v>38</v>
      </c>
      <c r="M45" s="25">
        <f t="shared" si="37"/>
        <v>33</v>
      </c>
      <c r="N45" s="25">
        <f t="shared" si="37"/>
        <v>33</v>
      </c>
      <c r="O45" s="27">
        <f>SUM(C45:N45)</f>
        <v>449</v>
      </c>
    </row>
    <row r="46" spans="1:15" ht="15">
      <c r="A46" s="13" t="s">
        <v>5</v>
      </c>
      <c r="B46" s="14" t="s">
        <v>7</v>
      </c>
      <c r="C46" s="26">
        <f aca="true" t="shared" si="38" ref="C46:N46">SUM(C154+C262+C370)</f>
        <v>6385378</v>
      </c>
      <c r="D46" s="26">
        <f t="shared" si="38"/>
        <v>4997592</v>
      </c>
      <c r="E46" s="26">
        <f>SUM(E154+E262+E370)</f>
        <v>5431314</v>
      </c>
      <c r="F46" s="26">
        <f t="shared" si="38"/>
        <v>4861422</v>
      </c>
      <c r="G46" s="26">
        <f>SUM(G154+G262+G370)</f>
        <v>4630638</v>
      </c>
      <c r="H46" s="26">
        <f t="shared" si="38"/>
        <v>5094202</v>
      </c>
      <c r="I46" s="26">
        <f t="shared" si="38"/>
        <v>4570804</v>
      </c>
      <c r="J46" s="26">
        <f t="shared" si="38"/>
        <v>4788586</v>
      </c>
      <c r="K46" s="26">
        <f t="shared" si="38"/>
        <v>6078849.01</v>
      </c>
      <c r="L46" s="26">
        <f t="shared" si="38"/>
        <v>4671160</v>
      </c>
      <c r="M46" s="26">
        <f t="shared" si="38"/>
        <v>4743154</v>
      </c>
      <c r="N46" s="26">
        <f t="shared" si="38"/>
        <v>4402938</v>
      </c>
      <c r="O46" s="19">
        <f>SUM(C46:N46)</f>
        <v>60656037.01</v>
      </c>
    </row>
    <row r="47" spans="1:15" ht="15">
      <c r="A47" s="13" t="s">
        <v>5</v>
      </c>
      <c r="B47" s="14" t="s">
        <v>0</v>
      </c>
      <c r="C47" s="26">
        <f aca="true" t="shared" si="39" ref="C47:N47">SUM(C155+C263+C371)</f>
        <v>311843.8</v>
      </c>
      <c r="D47" s="26">
        <f t="shared" si="39"/>
        <v>428752.27</v>
      </c>
      <c r="E47" s="26">
        <f>SUM(E155+E263+E371)</f>
        <v>322208.05</v>
      </c>
      <c r="F47" s="26">
        <f t="shared" si="39"/>
        <v>376435</v>
      </c>
      <c r="G47" s="26">
        <f>SUM(G155+G263+G371)</f>
        <v>438613.61</v>
      </c>
      <c r="H47" s="26">
        <f t="shared" si="39"/>
        <v>384846.32</v>
      </c>
      <c r="I47" s="26">
        <f t="shared" si="39"/>
        <v>448293.68</v>
      </c>
      <c r="J47" s="26">
        <f t="shared" si="39"/>
        <v>356758.06</v>
      </c>
      <c r="K47" s="26">
        <f t="shared" si="39"/>
        <v>599041.51</v>
      </c>
      <c r="L47" s="26">
        <f t="shared" si="39"/>
        <v>330720.34</v>
      </c>
      <c r="M47" s="26">
        <f t="shared" si="39"/>
        <v>336282.14</v>
      </c>
      <c r="N47" s="26">
        <f t="shared" si="39"/>
        <v>346008.06</v>
      </c>
      <c r="O47" s="19">
        <f>SUM(C47:N47)</f>
        <v>4679802.839999999</v>
      </c>
    </row>
    <row r="48" spans="1:15" ht="15">
      <c r="A48" s="13" t="s">
        <v>5</v>
      </c>
      <c r="B48" s="14" t="s">
        <v>8</v>
      </c>
      <c r="C48" s="19">
        <f aca="true" t="shared" si="40" ref="C48:O48">SUM(C47/C45/C107)</f>
        <v>264.7230899830221</v>
      </c>
      <c r="D48" s="19">
        <f t="shared" si="40"/>
        <v>363.96627334465194</v>
      </c>
      <c r="E48" s="19">
        <f>SUM(E47/E45/E107)</f>
        <v>282.63864035087715</v>
      </c>
      <c r="F48" s="19">
        <f t="shared" si="40"/>
        <v>315.0563037358289</v>
      </c>
      <c r="G48" s="19">
        <f>SUM(G47/G45/G107)</f>
        <v>384.74878070175436</v>
      </c>
      <c r="H48" s="19">
        <f t="shared" si="40"/>
        <v>310.35993548387097</v>
      </c>
      <c r="I48" s="19">
        <f t="shared" si="40"/>
        <v>380.55490662139215</v>
      </c>
      <c r="J48" s="19">
        <f t="shared" si="40"/>
        <v>335.2989285714286</v>
      </c>
      <c r="K48" s="19">
        <f t="shared" si="40"/>
        <v>508.5242020373515</v>
      </c>
      <c r="L48" s="19">
        <f t="shared" si="40"/>
        <v>281.57304489164085</v>
      </c>
      <c r="M48" s="19">
        <f t="shared" si="40"/>
        <v>328.7215444770284</v>
      </c>
      <c r="N48" s="19">
        <f t="shared" si="40"/>
        <v>349.50309090909093</v>
      </c>
      <c r="O48" s="19">
        <f t="shared" si="40"/>
        <v>342.1666434575248</v>
      </c>
    </row>
    <row r="49" spans="1:15" ht="15" customHeight="1">
      <c r="A49" s="13" t="s">
        <v>5</v>
      </c>
      <c r="B49" s="14" t="s">
        <v>9</v>
      </c>
      <c r="C49" s="20">
        <f>SUM(C47/C46)</f>
        <v>0.04883717142509026</v>
      </c>
      <c r="D49" s="20">
        <f aca="true" t="shared" si="41" ref="D49:N49">SUM(D47/D46)</f>
        <v>0.0857917713170663</v>
      </c>
      <c r="E49" s="20">
        <f>SUM(E47/E46)</f>
        <v>0.05932414329202841</v>
      </c>
      <c r="F49" s="20">
        <f t="shared" si="41"/>
        <v>0.07743310496393853</v>
      </c>
      <c r="G49" s="20">
        <f>SUM(G47/G46)</f>
        <v>0.0947199090060592</v>
      </c>
      <c r="H49" s="20">
        <f t="shared" si="41"/>
        <v>0.07554594811905771</v>
      </c>
      <c r="I49" s="20">
        <f t="shared" si="41"/>
        <v>0.09807764235788714</v>
      </c>
      <c r="J49" s="20">
        <f t="shared" si="41"/>
        <v>0.07450175479776285</v>
      </c>
      <c r="K49" s="20">
        <f t="shared" si="41"/>
        <v>0.09854521950036065</v>
      </c>
      <c r="L49" s="20">
        <f t="shared" si="41"/>
        <v>0.07080047354404474</v>
      </c>
      <c r="M49" s="20">
        <f t="shared" si="41"/>
        <v>0.07089842328543412</v>
      </c>
      <c r="N49" s="20">
        <f t="shared" si="41"/>
        <v>0.0785857216249695</v>
      </c>
      <c r="O49" s="20">
        <f>SUM(O47/O46)</f>
        <v>0.07715312556981703</v>
      </c>
    </row>
    <row r="50" spans="1:15" ht="15">
      <c r="A50" s="21"/>
      <c r="B50" s="22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3"/>
    </row>
    <row r="51" spans="1:15" ht="15">
      <c r="A51" s="13" t="s">
        <v>5</v>
      </c>
      <c r="B51" s="24" t="s">
        <v>15</v>
      </c>
      <c r="C51" s="25">
        <f aca="true" t="shared" si="42" ref="C51:N51">SUM(C159+C267+C375)</f>
        <v>146</v>
      </c>
      <c r="D51" s="25">
        <f t="shared" si="42"/>
        <v>146</v>
      </c>
      <c r="E51" s="25">
        <f>SUM(E159+E267+E375)</f>
        <v>146</v>
      </c>
      <c r="F51" s="25">
        <f t="shared" si="42"/>
        <v>148</v>
      </c>
      <c r="G51" s="25">
        <f>SUM(G159+G267+G375)</f>
        <v>150</v>
      </c>
      <c r="H51" s="25">
        <f t="shared" si="42"/>
        <v>153</v>
      </c>
      <c r="I51" s="25">
        <f t="shared" si="42"/>
        <v>150</v>
      </c>
      <c r="J51" s="25">
        <f t="shared" si="42"/>
        <v>150</v>
      </c>
      <c r="K51" s="25">
        <f t="shared" si="42"/>
        <v>151</v>
      </c>
      <c r="L51" s="25">
        <f t="shared" si="42"/>
        <v>149</v>
      </c>
      <c r="M51" s="25">
        <f t="shared" si="42"/>
        <v>145</v>
      </c>
      <c r="N51" s="25">
        <f t="shared" si="42"/>
        <v>140</v>
      </c>
      <c r="O51" s="27">
        <f>SUM(C51:N51)</f>
        <v>1774</v>
      </c>
    </row>
    <row r="52" spans="1:15" ht="15">
      <c r="A52" s="13" t="s">
        <v>5</v>
      </c>
      <c r="B52" s="14" t="s">
        <v>7</v>
      </c>
      <c r="C52" s="26">
        <f aca="true" t="shared" si="43" ref="C52:N52">SUM(C160+C268+C376)</f>
        <v>19181525</v>
      </c>
      <c r="D52" s="26">
        <f t="shared" si="43"/>
        <v>18776315</v>
      </c>
      <c r="E52" s="26">
        <f>SUM(E160+E268+E376)</f>
        <v>20426295</v>
      </c>
      <c r="F52" s="26">
        <f t="shared" si="43"/>
        <v>18363815</v>
      </c>
      <c r="G52" s="26">
        <f>SUM(G160+G268+G376)</f>
        <v>18412505</v>
      </c>
      <c r="H52" s="26">
        <f t="shared" si="43"/>
        <v>17922480</v>
      </c>
      <c r="I52" s="26">
        <f t="shared" si="43"/>
        <v>15466810</v>
      </c>
      <c r="J52" s="26">
        <f t="shared" si="43"/>
        <v>15739320</v>
      </c>
      <c r="K52" s="26">
        <f t="shared" si="43"/>
        <v>18498935</v>
      </c>
      <c r="L52" s="26">
        <f t="shared" si="43"/>
        <v>16515505</v>
      </c>
      <c r="M52" s="26">
        <f t="shared" si="43"/>
        <v>18652530</v>
      </c>
      <c r="N52" s="26">
        <f t="shared" si="43"/>
        <v>19105835</v>
      </c>
      <c r="O52" s="19">
        <f>SUM(C52:N52)</f>
        <v>217061870</v>
      </c>
    </row>
    <row r="53" spans="1:15" ht="15">
      <c r="A53" s="13" t="s">
        <v>5</v>
      </c>
      <c r="B53" s="14" t="s">
        <v>0</v>
      </c>
      <c r="C53" s="26">
        <f aca="true" t="shared" si="44" ref="C53:N53">SUM(C161+C269+C377)</f>
        <v>1110161.97</v>
      </c>
      <c r="D53" s="26">
        <f t="shared" si="44"/>
        <v>1240482.66</v>
      </c>
      <c r="E53" s="26">
        <f>SUM(E161+E269+E377)</f>
        <v>923667.83</v>
      </c>
      <c r="F53" s="26">
        <f t="shared" si="44"/>
        <v>1100116.21</v>
      </c>
      <c r="G53" s="26">
        <f>SUM(G161+G269+G377)</f>
        <v>989428.2899999999</v>
      </c>
      <c r="H53" s="26">
        <f t="shared" si="44"/>
        <v>1197673.1500000001</v>
      </c>
      <c r="I53" s="26">
        <f t="shared" si="44"/>
        <v>1162515.9100000001</v>
      </c>
      <c r="J53" s="26">
        <f t="shared" si="44"/>
        <v>1051265.3</v>
      </c>
      <c r="K53" s="26">
        <f t="shared" si="44"/>
        <v>1268617.3599999999</v>
      </c>
      <c r="L53" s="26">
        <f t="shared" si="44"/>
        <v>555751.17</v>
      </c>
      <c r="M53" s="26">
        <f t="shared" si="44"/>
        <v>1286061.8</v>
      </c>
      <c r="N53" s="26">
        <f t="shared" si="44"/>
        <v>1192141.81</v>
      </c>
      <c r="O53" s="19">
        <f>SUM(C53:N53)</f>
        <v>13077883.46</v>
      </c>
    </row>
    <row r="54" spans="1:15" ht="15">
      <c r="A54" s="13" t="s">
        <v>5</v>
      </c>
      <c r="B54" s="14" t="s">
        <v>8</v>
      </c>
      <c r="C54" s="19">
        <f aca="true" t="shared" si="45" ref="C54:O54">SUM(C53/C51/C107)</f>
        <v>245.28545514803358</v>
      </c>
      <c r="D54" s="19">
        <f t="shared" si="45"/>
        <v>274.079244365886</v>
      </c>
      <c r="E54" s="19">
        <f>SUM(E53/E51/E107)</f>
        <v>210.88306621004565</v>
      </c>
      <c r="F54" s="19">
        <f t="shared" si="45"/>
        <v>242.6272818590103</v>
      </c>
      <c r="G54" s="19">
        <f>SUM(G53/G51/G107)</f>
        <v>219.87295333333333</v>
      </c>
      <c r="H54" s="19">
        <f t="shared" si="45"/>
        <v>252.51384145055877</v>
      </c>
      <c r="I54" s="19">
        <f t="shared" si="45"/>
        <v>250.0034215053764</v>
      </c>
      <c r="J54" s="19">
        <f t="shared" si="45"/>
        <v>250.30126190476193</v>
      </c>
      <c r="K54" s="19">
        <f t="shared" si="45"/>
        <v>271.0141764580218</v>
      </c>
      <c r="L54" s="19">
        <f t="shared" si="45"/>
        <v>120.6723819581524</v>
      </c>
      <c r="M54" s="19">
        <f t="shared" si="45"/>
        <v>286.1094104560623</v>
      </c>
      <c r="N54" s="19">
        <f t="shared" si="45"/>
        <v>283.8432880952381</v>
      </c>
      <c r="O54" s="19">
        <f t="shared" si="45"/>
        <v>242.01389502028206</v>
      </c>
    </row>
    <row r="55" spans="1:15" ht="15" customHeight="1">
      <c r="A55" s="13" t="s">
        <v>5</v>
      </c>
      <c r="B55" s="14" t="s">
        <v>9</v>
      </c>
      <c r="C55" s="20">
        <f>SUM(C53/C52)</f>
        <v>0.05787662711906379</v>
      </c>
      <c r="D55" s="20">
        <f aca="true" t="shared" si="46" ref="D55:N55">SUM(D53/D52)</f>
        <v>0.06606635327538976</v>
      </c>
      <c r="E55" s="20">
        <f>SUM(E53/E52)</f>
        <v>0.045219548136360505</v>
      </c>
      <c r="F55" s="20">
        <f t="shared" si="46"/>
        <v>0.059906735610220425</v>
      </c>
      <c r="G55" s="20">
        <f>SUM(G53/G52)</f>
        <v>0.05373675607963175</v>
      </c>
      <c r="H55" s="20">
        <f t="shared" si="46"/>
        <v>0.06682519104498932</v>
      </c>
      <c r="I55" s="20">
        <f t="shared" si="46"/>
        <v>0.07516197005070858</v>
      </c>
      <c r="J55" s="20">
        <f t="shared" si="46"/>
        <v>0.06679229471158855</v>
      </c>
      <c r="K55" s="20">
        <f t="shared" si="46"/>
        <v>0.06857785921189516</v>
      </c>
      <c r="L55" s="20">
        <f t="shared" si="46"/>
        <v>0.03365026803600617</v>
      </c>
      <c r="M55" s="20">
        <f t="shared" si="46"/>
        <v>0.06894838394577037</v>
      </c>
      <c r="N55" s="20">
        <f t="shared" si="46"/>
        <v>0.06239673953009644</v>
      </c>
      <c r="O55" s="20">
        <f>SUM(O53/O52)</f>
        <v>0.060249565987798785</v>
      </c>
    </row>
    <row r="56" spans="1:15" ht="15" customHeight="1">
      <c r="A56" s="21"/>
      <c r="B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5" customHeight="1">
      <c r="A57" s="13" t="s">
        <v>5</v>
      </c>
      <c r="B57" s="24" t="s">
        <v>41</v>
      </c>
      <c r="C57" s="25">
        <f aca="true" t="shared" si="47" ref="C57:N57">SUM(C165+C273+C381)</f>
        <v>44</v>
      </c>
      <c r="D57" s="25">
        <f t="shared" si="47"/>
        <v>44</v>
      </c>
      <c r="E57" s="25">
        <f>SUM(E165+E273+E381)</f>
        <v>44</v>
      </c>
      <c r="F57" s="25">
        <f t="shared" si="47"/>
        <v>44</v>
      </c>
      <c r="G57" s="25">
        <f>SUM(G165+G273+G381)</f>
        <v>44</v>
      </c>
      <c r="H57" s="25">
        <f t="shared" si="47"/>
        <v>44</v>
      </c>
      <c r="I57" s="25">
        <f t="shared" si="47"/>
        <v>44</v>
      </c>
      <c r="J57" s="25">
        <f t="shared" si="47"/>
        <v>44</v>
      </c>
      <c r="K57" s="25">
        <f t="shared" si="47"/>
        <v>44</v>
      </c>
      <c r="L57" s="25">
        <f t="shared" si="47"/>
        <v>44</v>
      </c>
      <c r="M57" s="25">
        <f t="shared" si="47"/>
        <v>43</v>
      </c>
      <c r="N57" s="25">
        <f t="shared" si="47"/>
        <v>45</v>
      </c>
      <c r="O57" s="27">
        <f>SUM(C57:N57)</f>
        <v>528</v>
      </c>
    </row>
    <row r="58" spans="1:15" ht="15" customHeight="1">
      <c r="A58" s="13" t="s">
        <v>5</v>
      </c>
      <c r="B58" s="14" t="s">
        <v>7</v>
      </c>
      <c r="C58" s="26">
        <f aca="true" t="shared" si="48" ref="C58:N58">SUM(C166+C274+C382)</f>
        <v>11787150</v>
      </c>
      <c r="D58" s="26">
        <f t="shared" si="48"/>
        <v>11427930</v>
      </c>
      <c r="E58" s="26">
        <f>SUM(E166+E274+E382)</f>
        <v>11750770</v>
      </c>
      <c r="F58" s="26">
        <f t="shared" si="48"/>
        <v>9634540</v>
      </c>
      <c r="G58" s="26">
        <f>SUM(G166+G274+G382)</f>
        <v>12616845</v>
      </c>
      <c r="H58" s="26">
        <f t="shared" si="48"/>
        <v>11066185</v>
      </c>
      <c r="I58" s="26">
        <f t="shared" si="48"/>
        <v>8031910</v>
      </c>
      <c r="J58" s="26">
        <f t="shared" si="48"/>
        <v>8316575</v>
      </c>
      <c r="K58" s="26">
        <f t="shared" si="48"/>
        <v>11990255</v>
      </c>
      <c r="L58" s="26">
        <f t="shared" si="48"/>
        <v>9771105</v>
      </c>
      <c r="M58" s="26">
        <f t="shared" si="48"/>
        <v>10167845</v>
      </c>
      <c r="N58" s="26">
        <f t="shared" si="48"/>
        <v>11036950</v>
      </c>
      <c r="O58" s="19">
        <f>SUM(C58:N58)</f>
        <v>127598060</v>
      </c>
    </row>
    <row r="59" spans="1:15" ht="15" customHeight="1">
      <c r="A59" s="13" t="s">
        <v>5</v>
      </c>
      <c r="B59" s="14" t="s">
        <v>0</v>
      </c>
      <c r="C59" s="26">
        <f aca="true" t="shared" si="49" ref="C59:N59">SUM(C167+C275+C383)</f>
        <v>645544.24</v>
      </c>
      <c r="D59" s="26">
        <f t="shared" si="49"/>
        <v>878854.78</v>
      </c>
      <c r="E59" s="26">
        <f>SUM(E167+E275+E383)</f>
        <v>581144.3</v>
      </c>
      <c r="F59" s="26">
        <f t="shared" si="49"/>
        <v>477584.04</v>
      </c>
      <c r="G59" s="26">
        <f>SUM(G167+G275+G383)</f>
        <v>731198.3899999999</v>
      </c>
      <c r="H59" s="26">
        <f t="shared" si="49"/>
        <v>978738.66</v>
      </c>
      <c r="I59" s="26">
        <f t="shared" si="49"/>
        <v>354040.51</v>
      </c>
      <c r="J59" s="26">
        <f t="shared" si="49"/>
        <v>187958.47999999998</v>
      </c>
      <c r="K59" s="26">
        <f t="shared" si="49"/>
        <v>494932.35</v>
      </c>
      <c r="L59" s="26">
        <f t="shared" si="49"/>
        <v>845834.81</v>
      </c>
      <c r="M59" s="26">
        <f t="shared" si="49"/>
        <v>831803.99</v>
      </c>
      <c r="N59" s="26">
        <f t="shared" si="49"/>
        <v>663861.56</v>
      </c>
      <c r="O59" s="19">
        <f>SUM(C59:N59)</f>
        <v>7671496.110000001</v>
      </c>
    </row>
    <row r="60" spans="1:15" ht="15" customHeight="1">
      <c r="A60" s="13" t="s">
        <v>5</v>
      </c>
      <c r="B60" s="14" t="s">
        <v>8</v>
      </c>
      <c r="C60" s="19">
        <f>SUM(C59/C57/C107)</f>
        <v>473.27290322580643</v>
      </c>
      <c r="D60" s="19">
        <f>SUM(D59/D57/D107)</f>
        <v>644.3216862170088</v>
      </c>
      <c r="E60" s="19">
        <f>SUM(E59/E57/E107)</f>
        <v>440.2608333333334</v>
      </c>
      <c r="F60" s="19">
        <f>SUM(F59/F57/F107)</f>
        <v>354.2908308605341</v>
      </c>
      <c r="G60" s="19">
        <f>SUM(G59/G57/G107)</f>
        <v>553.9381742424242</v>
      </c>
      <c r="H60" s="19">
        <f aca="true" t="shared" si="50" ref="H60:N60">SUM(H59/H57/H107)</f>
        <v>717.5503372434018</v>
      </c>
      <c r="I60" s="19">
        <f t="shared" si="50"/>
        <v>259.56049120234604</v>
      </c>
      <c r="J60" s="19">
        <f t="shared" si="50"/>
        <v>152.5637012987013</v>
      </c>
      <c r="K60" s="19">
        <f t="shared" si="50"/>
        <v>362.853629032258</v>
      </c>
      <c r="L60" s="19">
        <f t="shared" si="50"/>
        <v>621.9373602941176</v>
      </c>
      <c r="M60" s="19">
        <f t="shared" si="50"/>
        <v>624.0089947486872</v>
      </c>
      <c r="N60" s="19">
        <f t="shared" si="50"/>
        <v>491.74930370370373</v>
      </c>
      <c r="O60" s="19">
        <f>SUM(O59/O57/O107)</f>
        <v>476.98267023841754</v>
      </c>
    </row>
    <row r="61" spans="1:15" ht="15" customHeight="1">
      <c r="A61" s="13" t="s">
        <v>5</v>
      </c>
      <c r="B61" s="14" t="s">
        <v>9</v>
      </c>
      <c r="C61" s="20">
        <f>SUM(C59/C58)</f>
        <v>0.054766779077215444</v>
      </c>
      <c r="D61" s="20">
        <f aca="true" t="shared" si="51" ref="D61:N61">SUM(D59/D58)</f>
        <v>0.0769041094931453</v>
      </c>
      <c r="E61" s="20">
        <f>SUM(E59/E58)</f>
        <v>0.049455848425252136</v>
      </c>
      <c r="F61" s="20">
        <f t="shared" si="51"/>
        <v>0.04956998881109009</v>
      </c>
      <c r="G61" s="20">
        <f>SUM(G59/G58)</f>
        <v>0.05795413908944747</v>
      </c>
      <c r="H61" s="20">
        <f t="shared" si="51"/>
        <v>0.08844408981053543</v>
      </c>
      <c r="I61" s="20">
        <f t="shared" si="51"/>
        <v>0.04407924267079686</v>
      </c>
      <c r="J61" s="20">
        <f t="shared" si="51"/>
        <v>0.022600467139417366</v>
      </c>
      <c r="K61" s="20">
        <f t="shared" si="51"/>
        <v>0.04127788358129164</v>
      </c>
      <c r="L61" s="20">
        <f t="shared" si="51"/>
        <v>0.08656490847248086</v>
      </c>
      <c r="M61" s="20">
        <f t="shared" si="51"/>
        <v>0.08180730430096053</v>
      </c>
      <c r="N61" s="20">
        <f t="shared" si="51"/>
        <v>0.060149004933428174</v>
      </c>
      <c r="O61" s="20">
        <f>SUM(O59/O58)</f>
        <v>0.06012235695432988</v>
      </c>
    </row>
    <row r="62" spans="1:15" ht="15" customHeight="1">
      <c r="A62" s="21"/>
      <c r="B62" s="2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5" customHeight="1">
      <c r="A63" s="13" t="s">
        <v>5</v>
      </c>
      <c r="B63" s="24" t="s">
        <v>39</v>
      </c>
      <c r="C63" s="25">
        <f aca="true" t="shared" si="52" ref="C63:N63">SUM(C171+C279+C387)</f>
        <v>2705</v>
      </c>
      <c r="D63" s="25">
        <f t="shared" si="52"/>
        <v>2691</v>
      </c>
      <c r="E63" s="25">
        <f>SUM(E171+E279+E387)</f>
        <v>2658</v>
      </c>
      <c r="F63" s="25">
        <f t="shared" si="52"/>
        <v>2668</v>
      </c>
      <c r="G63" s="25">
        <f>SUM(G171+G279+G387)</f>
        <v>2692</v>
      </c>
      <c r="H63" s="25">
        <f t="shared" si="52"/>
        <v>2685</v>
      </c>
      <c r="I63" s="25">
        <f t="shared" si="52"/>
        <v>2690</v>
      </c>
      <c r="J63" s="25">
        <f t="shared" si="52"/>
        <v>2721</v>
      </c>
      <c r="K63" s="25">
        <f t="shared" si="52"/>
        <v>2699</v>
      </c>
      <c r="L63" s="25">
        <f t="shared" si="52"/>
        <v>2664</v>
      </c>
      <c r="M63" s="25">
        <f t="shared" si="52"/>
        <v>2723</v>
      </c>
      <c r="N63" s="25">
        <f t="shared" si="52"/>
        <v>2753</v>
      </c>
      <c r="O63" s="27">
        <f>SUM(C63:N63)</f>
        <v>32349</v>
      </c>
    </row>
    <row r="64" spans="1:15" ht="15" customHeight="1">
      <c r="A64" s="13" t="s">
        <v>5</v>
      </c>
      <c r="B64" s="14" t="s">
        <v>7</v>
      </c>
      <c r="C64" s="26">
        <f aca="true" t="shared" si="53" ref="C64:N64">SUM(C172+C280+C388)</f>
        <v>283786868.35</v>
      </c>
      <c r="D64" s="26">
        <f t="shared" si="53"/>
        <v>261711382.95</v>
      </c>
      <c r="E64" s="26">
        <f>SUM(E172+E280+E388)</f>
        <v>256634644.5</v>
      </c>
      <c r="F64" s="26">
        <f t="shared" si="53"/>
        <v>244598318.73</v>
      </c>
      <c r="G64" s="26">
        <f>SUM(G172+G280+G388)</f>
        <v>232541711.96</v>
      </c>
      <c r="H64" s="26">
        <f t="shared" si="53"/>
        <v>246019155.44</v>
      </c>
      <c r="I64" s="26">
        <f t="shared" si="53"/>
        <v>236671570.16</v>
      </c>
      <c r="J64" s="26">
        <f t="shared" si="53"/>
        <v>225013789.32000002</v>
      </c>
      <c r="K64" s="26">
        <f t="shared" si="53"/>
        <v>265435747.71</v>
      </c>
      <c r="L64" s="26">
        <f t="shared" si="53"/>
        <v>247115482.24</v>
      </c>
      <c r="M64" s="26">
        <f t="shared" si="53"/>
        <v>270061045.71999997</v>
      </c>
      <c r="N64" s="26">
        <f t="shared" si="53"/>
        <v>267258531.43</v>
      </c>
      <c r="O64" s="19">
        <f>SUM(C64:N64)</f>
        <v>3036848248.5099993</v>
      </c>
    </row>
    <row r="65" spans="1:15" ht="15" customHeight="1">
      <c r="A65" s="13" t="s">
        <v>5</v>
      </c>
      <c r="B65" s="14" t="s">
        <v>0</v>
      </c>
      <c r="C65" s="26">
        <f aca="true" t="shared" si="54" ref="C65:N65">SUM(C173+C281+C389)</f>
        <v>14934369.009999998</v>
      </c>
      <c r="D65" s="26">
        <f t="shared" si="54"/>
        <v>14415413.73</v>
      </c>
      <c r="E65" s="26">
        <f>SUM(E173+E281+E389)</f>
        <v>13418245.56</v>
      </c>
      <c r="F65" s="26">
        <f t="shared" si="54"/>
        <v>13205723.84</v>
      </c>
      <c r="G65" s="26">
        <f>SUM(G173+G281+G389)</f>
        <v>12221019.27</v>
      </c>
      <c r="H65" s="26">
        <f t="shared" si="54"/>
        <v>13403853.56</v>
      </c>
      <c r="I65" s="26">
        <f t="shared" si="54"/>
        <v>12440178.12</v>
      </c>
      <c r="J65" s="26">
        <f t="shared" si="54"/>
        <v>12650446.09</v>
      </c>
      <c r="K65" s="26">
        <f t="shared" si="54"/>
        <v>14564717.61</v>
      </c>
      <c r="L65" s="26">
        <f t="shared" si="54"/>
        <v>13526992.75</v>
      </c>
      <c r="M65" s="26">
        <f t="shared" si="54"/>
        <v>15633052.940000001</v>
      </c>
      <c r="N65" s="26">
        <f t="shared" si="54"/>
        <v>15652246.809999999</v>
      </c>
      <c r="O65" s="19">
        <f>SUM(C65:N65)</f>
        <v>166066259.29000002</v>
      </c>
    </row>
    <row r="66" spans="1:15" ht="15" customHeight="1">
      <c r="A66" s="13" t="s">
        <v>5</v>
      </c>
      <c r="B66" s="14" t="s">
        <v>8</v>
      </c>
      <c r="C66" s="19">
        <f aca="true" t="shared" si="55" ref="C66:O66">SUM(C65/C63/C107)</f>
        <v>178.09753753503068</v>
      </c>
      <c r="D66" s="19">
        <f t="shared" si="55"/>
        <v>172.80317581903836</v>
      </c>
      <c r="E66" s="19">
        <f>SUM(E65/E63/E107)</f>
        <v>168.27496313017306</v>
      </c>
      <c r="F66" s="19">
        <f t="shared" si="55"/>
        <v>161.56198114592553</v>
      </c>
      <c r="G66" s="19">
        <f>SUM(G65/G63/G107)</f>
        <v>151.32515193164934</v>
      </c>
      <c r="H66" s="19">
        <f t="shared" si="55"/>
        <v>161.03626551330572</v>
      </c>
      <c r="I66" s="19">
        <f t="shared" si="55"/>
        <v>149.18069456769393</v>
      </c>
      <c r="J66" s="19">
        <f t="shared" si="55"/>
        <v>166.04250131254267</v>
      </c>
      <c r="K66" s="19">
        <f t="shared" si="55"/>
        <v>174.07543546594317</v>
      </c>
      <c r="L66" s="19">
        <f t="shared" si="55"/>
        <v>164.27852880453983</v>
      </c>
      <c r="M66" s="19">
        <f t="shared" si="55"/>
        <v>185.19722009643067</v>
      </c>
      <c r="N66" s="19">
        <f t="shared" si="55"/>
        <v>189.51745744036808</v>
      </c>
      <c r="O66" s="19">
        <f t="shared" si="55"/>
        <v>168.52991318919334</v>
      </c>
    </row>
    <row r="67" spans="1:15" ht="15" customHeight="1">
      <c r="A67" s="13" t="s">
        <v>5</v>
      </c>
      <c r="B67" s="14" t="s">
        <v>9</v>
      </c>
      <c r="C67" s="20">
        <f>SUM(C65/C64)</f>
        <v>0.05262529974283779</v>
      </c>
      <c r="D67" s="20">
        <f aca="true" t="shared" si="56" ref="D67:N67">SUM(D65/D64)</f>
        <v>0.0550813402440125</v>
      </c>
      <c r="E67" s="20">
        <f>SUM(E65/E64)</f>
        <v>0.05228540202022491</v>
      </c>
      <c r="F67" s="20">
        <f t="shared" si="56"/>
        <v>0.053989430134134105</v>
      </c>
      <c r="G67" s="20">
        <f>SUM(G65/G64)</f>
        <v>0.05255409520723819</v>
      </c>
      <c r="H67" s="20">
        <f t="shared" si="56"/>
        <v>0.054482967133301044</v>
      </c>
      <c r="I67" s="20">
        <f t="shared" si="56"/>
        <v>0.05256304384844328</v>
      </c>
      <c r="J67" s="20">
        <f t="shared" si="56"/>
        <v>0.05622075930648568</v>
      </c>
      <c r="K67" s="20">
        <f t="shared" si="56"/>
        <v>0.05487097248827457</v>
      </c>
      <c r="L67" s="20">
        <f t="shared" si="56"/>
        <v>0.05473955993118434</v>
      </c>
      <c r="M67" s="20">
        <f t="shared" si="56"/>
        <v>0.05788710807336647</v>
      </c>
      <c r="N67" s="20">
        <f t="shared" si="56"/>
        <v>0.05856593885422742</v>
      </c>
      <c r="O67" s="20">
        <f>SUM(O65/O64)</f>
        <v>0.05468375292426247</v>
      </c>
    </row>
    <row r="68" spans="1:15" ht="15" customHeight="1">
      <c r="A68" s="21"/>
      <c r="B68" s="2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15" customHeight="1">
      <c r="A69" s="13" t="s">
        <v>5</v>
      </c>
      <c r="B69" s="24" t="s">
        <v>16</v>
      </c>
      <c r="C69" s="25">
        <f aca="true" t="shared" si="57" ref="C69:N69">SUM(C177+C285+C393)</f>
        <v>281</v>
      </c>
      <c r="D69" s="25">
        <f t="shared" si="57"/>
        <v>278</v>
      </c>
      <c r="E69" s="25">
        <f>SUM(E177+E285+E393)</f>
        <v>287</v>
      </c>
      <c r="F69" s="25">
        <f t="shared" si="57"/>
        <v>277</v>
      </c>
      <c r="G69" s="25">
        <f>SUM(G177+G285+G393)</f>
        <v>276</v>
      </c>
      <c r="H69" s="25">
        <f t="shared" si="57"/>
        <v>276</v>
      </c>
      <c r="I69" s="25">
        <f t="shared" si="57"/>
        <v>273</v>
      </c>
      <c r="J69" s="25">
        <f t="shared" si="57"/>
        <v>272</v>
      </c>
      <c r="K69" s="25">
        <f t="shared" si="57"/>
        <v>267</v>
      </c>
      <c r="L69" s="25">
        <f t="shared" si="57"/>
        <v>263</v>
      </c>
      <c r="M69" s="25">
        <f t="shared" si="57"/>
        <v>261</v>
      </c>
      <c r="N69" s="25">
        <f t="shared" si="57"/>
        <v>257</v>
      </c>
      <c r="O69" s="27">
        <f>SUM(C69:N69)</f>
        <v>3268</v>
      </c>
    </row>
    <row r="70" spans="1:15" ht="15" customHeight="1">
      <c r="A70" s="13" t="s">
        <v>5</v>
      </c>
      <c r="B70" s="14" t="s">
        <v>0</v>
      </c>
      <c r="C70" s="26">
        <f aca="true" t="shared" si="58" ref="C70:N70">SUM(C178+C286+C394)</f>
        <v>9957657.670000002</v>
      </c>
      <c r="D70" s="26">
        <f t="shared" si="58"/>
        <v>8747858.34</v>
      </c>
      <c r="E70" s="26">
        <f>SUM(E178+E286+E394)</f>
        <v>9047180.06</v>
      </c>
      <c r="F70" s="26">
        <f t="shared" si="58"/>
        <v>8437245.620000001</v>
      </c>
      <c r="G70" s="26">
        <f>SUM(G178+G286+G394)</f>
        <v>9147104.4</v>
      </c>
      <c r="H70" s="26">
        <f t="shared" si="58"/>
        <v>9866863.020000001</v>
      </c>
      <c r="I70" s="26">
        <f t="shared" si="58"/>
        <v>9049437.79</v>
      </c>
      <c r="J70" s="26">
        <f t="shared" si="58"/>
        <v>8465292.010000002</v>
      </c>
      <c r="K70" s="26">
        <f t="shared" si="58"/>
        <v>9211529.44</v>
      </c>
      <c r="L70" s="26">
        <f t="shared" si="58"/>
        <v>8654168.4</v>
      </c>
      <c r="M70" s="26">
        <f t="shared" si="58"/>
        <v>8702686.69</v>
      </c>
      <c r="N70" s="26">
        <f t="shared" si="58"/>
        <v>8785978.77</v>
      </c>
      <c r="O70" s="19">
        <f>SUM(C70:N70)</f>
        <v>108073002.21</v>
      </c>
    </row>
    <row r="71" spans="1:15" ht="15" customHeight="1">
      <c r="A71" s="13" t="s">
        <v>5</v>
      </c>
      <c r="B71" s="14" t="s">
        <v>8</v>
      </c>
      <c r="C71" s="29">
        <f aca="true" t="shared" si="59" ref="C71:O71">SUM(C70/C69/C107)</f>
        <v>1143.1130375387443</v>
      </c>
      <c r="D71" s="29">
        <f t="shared" si="59"/>
        <v>1015.0682687398469</v>
      </c>
      <c r="E71" s="29">
        <f>SUM(E70/E69/E107)</f>
        <v>1050.7758490127758</v>
      </c>
      <c r="F71" s="29">
        <f t="shared" si="59"/>
        <v>994.2227749627742</v>
      </c>
      <c r="G71" s="29">
        <f>SUM(G70/G69/G107)</f>
        <v>1104.7227536231885</v>
      </c>
      <c r="H71" s="29">
        <f t="shared" si="59"/>
        <v>1153.2097966339413</v>
      </c>
      <c r="I71" s="29">
        <f t="shared" si="59"/>
        <v>1069.2943152546377</v>
      </c>
      <c r="J71" s="29">
        <f t="shared" si="59"/>
        <v>1111.5141819852943</v>
      </c>
      <c r="K71" s="29">
        <f t="shared" si="59"/>
        <v>1112.9067826507187</v>
      </c>
      <c r="L71" s="29">
        <f t="shared" si="59"/>
        <v>1064.5923999105346</v>
      </c>
      <c r="M71" s="29">
        <f t="shared" si="59"/>
        <v>1075.600876282289</v>
      </c>
      <c r="N71" s="29">
        <f t="shared" si="59"/>
        <v>1139.556260700389</v>
      </c>
      <c r="O71" s="29">
        <f t="shared" si="59"/>
        <v>1085.654463236569</v>
      </c>
    </row>
    <row r="72" spans="1:15" ht="15">
      <c r="A72" s="13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5">
      <c r="A73" s="13" t="s">
        <v>5</v>
      </c>
      <c r="B73" s="24" t="s">
        <v>17</v>
      </c>
      <c r="C73" s="25">
        <f aca="true" t="shared" si="60" ref="C73:N73">SUM(C181+C289+C397)</f>
        <v>144</v>
      </c>
      <c r="D73" s="25">
        <f t="shared" si="60"/>
        <v>141</v>
      </c>
      <c r="E73" s="25">
        <f>SUM(E181+E289+E397)</f>
        <v>141</v>
      </c>
      <c r="F73" s="25">
        <f t="shared" si="60"/>
        <v>141</v>
      </c>
      <c r="G73" s="25">
        <f>SUM(G181+G289+G397)</f>
        <v>140</v>
      </c>
      <c r="H73" s="25">
        <f t="shared" si="60"/>
        <v>139</v>
      </c>
      <c r="I73" s="25">
        <f t="shared" si="60"/>
        <v>136</v>
      </c>
      <c r="J73" s="25">
        <f t="shared" si="60"/>
        <v>136</v>
      </c>
      <c r="K73" s="25">
        <f t="shared" si="60"/>
        <v>130</v>
      </c>
      <c r="L73" s="25">
        <f t="shared" si="60"/>
        <v>126</v>
      </c>
      <c r="M73" s="25">
        <f t="shared" si="60"/>
        <v>128</v>
      </c>
      <c r="N73" s="25">
        <f t="shared" si="60"/>
        <v>123</v>
      </c>
      <c r="O73" s="27">
        <f>SUM(C73:N73)</f>
        <v>1625</v>
      </c>
    </row>
    <row r="74" spans="1:15" ht="15">
      <c r="A74" s="13" t="s">
        <v>5</v>
      </c>
      <c r="B74" s="24" t="s">
        <v>18</v>
      </c>
      <c r="C74" s="26">
        <f aca="true" t="shared" si="61" ref="C74:N74">SUM(C182+C290+C398)</f>
        <v>17679536.7</v>
      </c>
      <c r="D74" s="26">
        <f t="shared" si="61"/>
        <v>16778579.61</v>
      </c>
      <c r="E74" s="26">
        <f>SUM(E182+E290+E398)</f>
        <v>16733007.31</v>
      </c>
      <c r="F74" s="26">
        <f t="shared" si="61"/>
        <v>15648758.81</v>
      </c>
      <c r="G74" s="26">
        <f>SUM(G182+G290+G398)</f>
        <v>15343206.2</v>
      </c>
      <c r="H74" s="26">
        <f t="shared" si="61"/>
        <v>16568544.53</v>
      </c>
      <c r="I74" s="26">
        <f t="shared" si="61"/>
        <v>15303521.21</v>
      </c>
      <c r="J74" s="26">
        <f t="shared" si="61"/>
        <v>14653041.66</v>
      </c>
      <c r="K74" s="26">
        <f t="shared" si="61"/>
        <v>16552488.17</v>
      </c>
      <c r="L74" s="26">
        <f t="shared" si="61"/>
        <v>14487071.45</v>
      </c>
      <c r="M74" s="26">
        <f t="shared" si="61"/>
        <v>15170145.01</v>
      </c>
      <c r="N74" s="26">
        <f t="shared" si="61"/>
        <v>15307004.81</v>
      </c>
      <c r="O74" s="19">
        <f>SUM(C74:N74)</f>
        <v>190224905.46999997</v>
      </c>
    </row>
    <row r="75" spans="1:15" ht="15">
      <c r="A75" s="13" t="s">
        <v>5</v>
      </c>
      <c r="B75" s="14" t="s">
        <v>0</v>
      </c>
      <c r="C75" s="26">
        <f aca="true" t="shared" si="62" ref="C75:N75">SUM(C183+C291+C399)</f>
        <v>4143023.9499999997</v>
      </c>
      <c r="D75" s="26">
        <f t="shared" si="62"/>
        <v>3988777.36</v>
      </c>
      <c r="E75" s="26">
        <f>SUM(E183+E291+E399)</f>
        <v>3915364.31</v>
      </c>
      <c r="F75" s="26">
        <f t="shared" si="62"/>
        <v>3795272.56</v>
      </c>
      <c r="G75" s="26">
        <f>SUM(G183+G291+G399)</f>
        <v>3843357.45</v>
      </c>
      <c r="H75" s="26">
        <f t="shared" si="62"/>
        <v>4024537.78</v>
      </c>
      <c r="I75" s="26">
        <f t="shared" si="62"/>
        <v>4088301.46</v>
      </c>
      <c r="J75" s="26">
        <f t="shared" si="62"/>
        <v>3315486.66</v>
      </c>
      <c r="K75" s="26">
        <f t="shared" si="62"/>
        <v>4165798.42</v>
      </c>
      <c r="L75" s="26">
        <f t="shared" si="62"/>
        <v>3657444.7</v>
      </c>
      <c r="M75" s="26">
        <f t="shared" si="62"/>
        <v>3394587.51</v>
      </c>
      <c r="N75" s="26">
        <f t="shared" si="62"/>
        <v>3669575.56</v>
      </c>
      <c r="O75" s="19">
        <f>SUM(C75:N75)</f>
        <v>46001527.720000006</v>
      </c>
    </row>
    <row r="76" spans="1:15" ht="15">
      <c r="A76" s="13" t="s">
        <v>5</v>
      </c>
      <c r="B76" s="14" t="s">
        <v>8</v>
      </c>
      <c r="C76" s="19">
        <f aca="true" t="shared" si="63" ref="C76:O76">SUM(C75/C73/C107)</f>
        <v>928.0967629928315</v>
      </c>
      <c r="D76" s="19">
        <f t="shared" si="63"/>
        <v>912.5548753145733</v>
      </c>
      <c r="E76" s="19">
        <f>SUM(E75/E73/E107)</f>
        <v>925.6180401891253</v>
      </c>
      <c r="F76" s="19">
        <f t="shared" si="63"/>
        <v>878.59078140455</v>
      </c>
      <c r="G76" s="19">
        <f>SUM(G75/G73/G107)</f>
        <v>915.0851071428572</v>
      </c>
      <c r="H76" s="19">
        <f t="shared" si="63"/>
        <v>933.9841680204223</v>
      </c>
      <c r="I76" s="19">
        <f t="shared" si="63"/>
        <v>969.7109724857685</v>
      </c>
      <c r="J76" s="19">
        <f t="shared" si="63"/>
        <v>870.6635136554622</v>
      </c>
      <c r="K76" s="19">
        <f t="shared" si="63"/>
        <v>1033.6968784119106</v>
      </c>
      <c r="L76" s="19">
        <f t="shared" si="63"/>
        <v>939.1197875816994</v>
      </c>
      <c r="M76" s="19">
        <f t="shared" si="63"/>
        <v>855.4908039314515</v>
      </c>
      <c r="N76" s="19">
        <f t="shared" si="63"/>
        <v>994.4649214092141</v>
      </c>
      <c r="O76" s="19">
        <f t="shared" si="63"/>
        <v>929.3415264947937</v>
      </c>
    </row>
    <row r="77" spans="1:15" ht="15">
      <c r="A77" s="13" t="s">
        <v>5</v>
      </c>
      <c r="B77" s="14" t="s">
        <v>9</v>
      </c>
      <c r="C77" s="20">
        <f>SUM(C75/C74)</f>
        <v>0.2343400746468656</v>
      </c>
      <c r="D77" s="20">
        <f aca="true" t="shared" si="64" ref="D77:N77">SUM(D75/D74)</f>
        <v>0.23773033550603392</v>
      </c>
      <c r="E77" s="20">
        <f>SUM(E75/E74)</f>
        <v>0.233990473885713</v>
      </c>
      <c r="F77" s="20">
        <f t="shared" si="64"/>
        <v>0.24252866352408176</v>
      </c>
      <c r="G77" s="20">
        <f>SUM(G75/G74)</f>
        <v>0.2504924590011702</v>
      </c>
      <c r="H77" s="20">
        <f t="shared" si="64"/>
        <v>0.24290231243383695</v>
      </c>
      <c r="I77" s="20">
        <f t="shared" si="64"/>
        <v>0.26714776317809275</v>
      </c>
      <c r="J77" s="20">
        <f t="shared" si="64"/>
        <v>0.2262661048081672</v>
      </c>
      <c r="K77" s="20">
        <f t="shared" si="64"/>
        <v>0.25167203729226406</v>
      </c>
      <c r="L77" s="20">
        <f t="shared" si="64"/>
        <v>0.25246266732535516</v>
      </c>
      <c r="M77" s="20">
        <f t="shared" si="64"/>
        <v>0.22376763753822548</v>
      </c>
      <c r="N77" s="20">
        <f t="shared" si="64"/>
        <v>0.2397317832945791</v>
      </c>
      <c r="O77" s="20">
        <f>SUM(O75/O74)</f>
        <v>0.24182704996667656</v>
      </c>
    </row>
    <row r="78" spans="1:15" ht="15">
      <c r="A78" s="21"/>
      <c r="B78" s="22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3"/>
    </row>
    <row r="79" spans="1:15" ht="15">
      <c r="A79" s="13" t="s">
        <v>5</v>
      </c>
      <c r="B79" s="24" t="s">
        <v>42</v>
      </c>
      <c r="C79" s="25">
        <f aca="true" t="shared" si="65" ref="C79:N79">SUM(C187+C295+C403)</f>
        <v>19</v>
      </c>
      <c r="D79" s="25">
        <f t="shared" si="65"/>
        <v>19</v>
      </c>
      <c r="E79" s="25">
        <f>SUM(E187+E295+E403)</f>
        <v>22</v>
      </c>
      <c r="F79" s="25">
        <f t="shared" si="65"/>
        <v>19</v>
      </c>
      <c r="G79" s="25">
        <f>SUM(G187+G295+G403)</f>
        <v>19</v>
      </c>
      <c r="H79" s="25">
        <f t="shared" si="65"/>
        <v>20</v>
      </c>
      <c r="I79" s="25">
        <f t="shared" si="65"/>
        <v>19</v>
      </c>
      <c r="J79" s="25">
        <f t="shared" si="65"/>
        <v>19</v>
      </c>
      <c r="K79" s="25">
        <f t="shared" si="65"/>
        <v>20</v>
      </c>
      <c r="L79" s="25">
        <f t="shared" si="65"/>
        <v>20</v>
      </c>
      <c r="M79" s="25">
        <f t="shared" si="65"/>
        <v>20</v>
      </c>
      <c r="N79" s="25">
        <f t="shared" si="65"/>
        <v>19</v>
      </c>
      <c r="O79" s="27">
        <f>SUM(C79:N79)</f>
        <v>235</v>
      </c>
    </row>
    <row r="80" spans="1:15" ht="15">
      <c r="A80" s="13" t="s">
        <v>5</v>
      </c>
      <c r="B80" s="24" t="s">
        <v>43</v>
      </c>
      <c r="C80" s="26">
        <f aca="true" t="shared" si="66" ref="C80:N80">SUM(C188+C296+C404)</f>
        <v>7497705.88</v>
      </c>
      <c r="D80" s="26">
        <f t="shared" si="66"/>
        <v>7192232.6</v>
      </c>
      <c r="E80" s="26">
        <f>SUM(E188+E296+E404)</f>
        <v>7293634.25</v>
      </c>
      <c r="F80" s="26">
        <f t="shared" si="66"/>
        <v>6694605.6</v>
      </c>
      <c r="G80" s="26">
        <f>SUM(G188+G296+G404)</f>
        <v>6849220.7</v>
      </c>
      <c r="H80" s="26">
        <f t="shared" si="66"/>
        <v>7557024.5</v>
      </c>
      <c r="I80" s="26">
        <f t="shared" si="66"/>
        <v>6520880.26</v>
      </c>
      <c r="J80" s="26">
        <f t="shared" si="66"/>
        <v>6563823.26</v>
      </c>
      <c r="K80" s="26">
        <f t="shared" si="66"/>
        <v>7171675.26</v>
      </c>
      <c r="L80" s="26">
        <f t="shared" si="66"/>
        <v>6516514.5</v>
      </c>
      <c r="M80" s="26">
        <f t="shared" si="66"/>
        <v>7045649.8</v>
      </c>
      <c r="N80" s="26">
        <f t="shared" si="66"/>
        <v>6788195.5</v>
      </c>
      <c r="O80" s="19">
        <f>SUM(C80:N80)</f>
        <v>83691162.11</v>
      </c>
    </row>
    <row r="81" spans="1:15" ht="15">
      <c r="A81" s="13" t="s">
        <v>5</v>
      </c>
      <c r="B81" s="14" t="s">
        <v>0</v>
      </c>
      <c r="C81" s="26">
        <f aca="true" t="shared" si="67" ref="C81:N81">SUM(C189+C297+C405)</f>
        <v>1540376.88</v>
      </c>
      <c r="D81" s="26">
        <f t="shared" si="67"/>
        <v>1304642.1</v>
      </c>
      <c r="E81" s="26">
        <f>SUM(E189+E297+E405)</f>
        <v>1419136.5</v>
      </c>
      <c r="F81" s="26">
        <f t="shared" si="67"/>
        <v>1556982.85</v>
      </c>
      <c r="G81" s="26">
        <f>SUM(G189+G297+G405)</f>
        <v>1696441.95</v>
      </c>
      <c r="H81" s="26">
        <f t="shared" si="67"/>
        <v>1609982.75</v>
      </c>
      <c r="I81" s="26">
        <f t="shared" si="67"/>
        <v>1634018.76</v>
      </c>
      <c r="J81" s="26">
        <f t="shared" si="67"/>
        <v>1514463.76</v>
      </c>
      <c r="K81" s="26">
        <f t="shared" si="67"/>
        <v>1358836.76</v>
      </c>
      <c r="L81" s="26">
        <f t="shared" si="67"/>
        <v>1627778.75</v>
      </c>
      <c r="M81" s="26">
        <f t="shared" si="67"/>
        <v>1733079.55</v>
      </c>
      <c r="N81" s="26">
        <f t="shared" si="67"/>
        <v>1551213.25</v>
      </c>
      <c r="O81" s="19">
        <f>SUM(C81:N81)</f>
        <v>18546953.86</v>
      </c>
    </row>
    <row r="82" spans="1:15" ht="15">
      <c r="A82" s="13" t="s">
        <v>5</v>
      </c>
      <c r="B82" s="14" t="s">
        <v>8</v>
      </c>
      <c r="C82" s="19">
        <f aca="true" t="shared" si="68" ref="C82:N82">C81/C79/C107</f>
        <v>2615.2408828522916</v>
      </c>
      <c r="D82" s="19">
        <f t="shared" si="68"/>
        <v>2215.012054329372</v>
      </c>
      <c r="E82" s="19">
        <f>E81/E79/E107</f>
        <v>2150.206818181818</v>
      </c>
      <c r="F82" s="19">
        <f t="shared" si="68"/>
        <v>2674.810456036233</v>
      </c>
      <c r="G82" s="19">
        <f>G81/G79/G107</f>
        <v>2976.213947368421</v>
      </c>
      <c r="H82" s="19">
        <f t="shared" si="68"/>
        <v>2596.7463709677418</v>
      </c>
      <c r="I82" s="19">
        <f t="shared" si="68"/>
        <v>2774.225398981324</v>
      </c>
      <c r="J82" s="19">
        <f t="shared" si="68"/>
        <v>2846.7363909774435</v>
      </c>
      <c r="K82" s="19">
        <f t="shared" si="68"/>
        <v>2191.672193548387</v>
      </c>
      <c r="L82" s="19">
        <f t="shared" si="68"/>
        <v>2633.1715073529413</v>
      </c>
      <c r="M82" s="19">
        <f t="shared" si="68"/>
        <v>2795.289596774194</v>
      </c>
      <c r="N82" s="19">
        <f t="shared" si="68"/>
        <v>2721.426754385965</v>
      </c>
      <c r="O82" s="19">
        <f>SUM(O81/O79/O107)</f>
        <v>2590.962833226889</v>
      </c>
    </row>
    <row r="83" spans="1:15" ht="15">
      <c r="A83" s="13" t="s">
        <v>5</v>
      </c>
      <c r="B83" s="14" t="s">
        <v>9</v>
      </c>
      <c r="C83" s="30">
        <f>C81/C80</f>
        <v>0.2054464265007952</v>
      </c>
      <c r="D83" s="30">
        <f>D81/D80</f>
        <v>0.18139598266051632</v>
      </c>
      <c r="E83" s="30">
        <f>E81/E80</f>
        <v>0.19457193099585438</v>
      </c>
      <c r="F83" s="30">
        <f>F81/F80</f>
        <v>0.23257275230672292</v>
      </c>
      <c r="G83" s="30">
        <f>G81/G80</f>
        <v>0.2476839372397505</v>
      </c>
      <c r="H83" s="30">
        <f aca="true" t="shared" si="69" ref="H83:N83">H81/H80</f>
        <v>0.21304453227589773</v>
      </c>
      <c r="I83" s="30">
        <f t="shared" si="69"/>
        <v>0.2505825432838112</v>
      </c>
      <c r="J83" s="30">
        <f t="shared" si="69"/>
        <v>0.23072890600652768</v>
      </c>
      <c r="K83" s="30">
        <f t="shared" si="69"/>
        <v>0.1894727118472456</v>
      </c>
      <c r="L83" s="30">
        <f t="shared" si="69"/>
        <v>0.2497928532193092</v>
      </c>
      <c r="M83" s="30">
        <f t="shared" si="69"/>
        <v>0.24597866757442302</v>
      </c>
      <c r="N83" s="30">
        <f t="shared" si="69"/>
        <v>0.22851628978570226</v>
      </c>
      <c r="O83" s="20">
        <f>SUM(O81/O80)</f>
        <v>0.2216118571232491</v>
      </c>
    </row>
    <row r="84" spans="1:15" ht="15">
      <c r="A84" s="21"/>
      <c r="B84" s="22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3"/>
    </row>
    <row r="85" spans="1:15" ht="15">
      <c r="A85" s="13" t="s">
        <v>5</v>
      </c>
      <c r="B85" s="14" t="s">
        <v>36</v>
      </c>
      <c r="C85" s="25">
        <f aca="true" t="shared" si="70" ref="C85:N85">SUM(C193+C301+C409)</f>
        <v>35</v>
      </c>
      <c r="D85" s="25">
        <f t="shared" si="70"/>
        <v>35</v>
      </c>
      <c r="E85" s="25">
        <f>SUM(E193+E301+E409)</f>
        <v>35</v>
      </c>
      <c r="F85" s="25">
        <f t="shared" si="70"/>
        <v>34</v>
      </c>
      <c r="G85" s="25">
        <f>SUM(G193+G301+G409)</f>
        <v>34</v>
      </c>
      <c r="H85" s="25">
        <f t="shared" si="70"/>
        <v>34</v>
      </c>
      <c r="I85" s="25">
        <f t="shared" si="70"/>
        <v>35</v>
      </c>
      <c r="J85" s="25">
        <f t="shared" si="70"/>
        <v>34</v>
      </c>
      <c r="K85" s="25">
        <f t="shared" si="70"/>
        <v>34</v>
      </c>
      <c r="L85" s="25">
        <f t="shared" si="70"/>
        <v>34</v>
      </c>
      <c r="M85" s="25">
        <f t="shared" si="70"/>
        <v>34</v>
      </c>
      <c r="N85" s="25">
        <f t="shared" si="70"/>
        <v>34</v>
      </c>
      <c r="O85" s="27">
        <f>SUM(C85:N85)</f>
        <v>412</v>
      </c>
    </row>
    <row r="86" spans="1:15" ht="15">
      <c r="A86" s="13" t="s">
        <v>5</v>
      </c>
      <c r="B86" s="31" t="s">
        <v>37</v>
      </c>
      <c r="C86" s="26">
        <f aca="true" t="shared" si="71" ref="C86:N86">SUM(C194+C302+C410)</f>
        <v>5350946.5</v>
      </c>
      <c r="D86" s="26">
        <f t="shared" si="71"/>
        <v>5252174.9</v>
      </c>
      <c r="E86" s="26">
        <f>SUM(E194+E302+E410)</f>
        <v>5134587</v>
      </c>
      <c r="F86" s="26">
        <f t="shared" si="71"/>
        <v>4332433.51</v>
      </c>
      <c r="G86" s="26">
        <f>SUM(G194+G302+G410)</f>
        <v>4456978.609999999</v>
      </c>
      <c r="H86" s="26">
        <f t="shared" si="71"/>
        <v>4963814.5</v>
      </c>
      <c r="I86" s="26">
        <f t="shared" si="71"/>
        <v>4376757.02</v>
      </c>
      <c r="J86" s="26">
        <f t="shared" si="71"/>
        <v>4481281.05</v>
      </c>
      <c r="K86" s="26">
        <f t="shared" si="71"/>
        <v>5083919.51</v>
      </c>
      <c r="L86" s="26">
        <f t="shared" si="71"/>
        <v>4340646.55</v>
      </c>
      <c r="M86" s="26">
        <f t="shared" si="71"/>
        <v>4661386.25</v>
      </c>
      <c r="N86" s="26">
        <f t="shared" si="71"/>
        <v>4790781.56</v>
      </c>
      <c r="O86" s="19">
        <f>SUM(C86:N86)</f>
        <v>57225706.95999999</v>
      </c>
    </row>
    <row r="87" spans="1:15" ht="15">
      <c r="A87" s="13" t="s">
        <v>5</v>
      </c>
      <c r="B87" s="31" t="s">
        <v>0</v>
      </c>
      <c r="C87" s="26">
        <f aca="true" t="shared" si="72" ref="C87:N87">SUM(C195+C303+C411)</f>
        <v>1636517.58</v>
      </c>
      <c r="D87" s="26">
        <f t="shared" si="72"/>
        <v>1080869.88</v>
      </c>
      <c r="E87" s="26">
        <f>SUM(E195+E303+E411)</f>
        <v>1380442.49</v>
      </c>
      <c r="F87" s="26">
        <f t="shared" si="72"/>
        <v>1147155.96</v>
      </c>
      <c r="G87" s="26">
        <f>SUM(G195+G303+G411)</f>
        <v>1304188.88</v>
      </c>
      <c r="H87" s="26">
        <f t="shared" si="72"/>
        <v>1513226.48</v>
      </c>
      <c r="I87" s="26">
        <f t="shared" si="72"/>
        <v>1138171.22</v>
      </c>
      <c r="J87" s="26">
        <f t="shared" si="72"/>
        <v>1346701.49</v>
      </c>
      <c r="K87" s="26">
        <f t="shared" si="72"/>
        <v>1220614.76</v>
      </c>
      <c r="L87" s="26">
        <f t="shared" si="72"/>
        <v>1295159.72</v>
      </c>
      <c r="M87" s="26">
        <f t="shared" si="72"/>
        <v>1299859.42</v>
      </c>
      <c r="N87" s="26">
        <f t="shared" si="72"/>
        <v>1335970.91</v>
      </c>
      <c r="O87" s="19">
        <f>SUM(C87:N87)</f>
        <v>15698878.790000001</v>
      </c>
    </row>
    <row r="88" spans="1:15" ht="15">
      <c r="A88" s="13" t="s">
        <v>5</v>
      </c>
      <c r="B88" s="14" t="s">
        <v>8</v>
      </c>
      <c r="C88" s="19">
        <f>SUM(C87/C85/C107)</f>
        <v>1508.3111336405532</v>
      </c>
      <c r="D88" s="19">
        <f>SUM(D87/D85/D107)</f>
        <v>996.1934377880183</v>
      </c>
      <c r="E88" s="19">
        <f>SUM(E87/E85/E107)</f>
        <v>1314.7071333333333</v>
      </c>
      <c r="F88" s="19">
        <f>SUM(F87/F85/F107)</f>
        <v>1101.3017594693665</v>
      </c>
      <c r="G88" s="19">
        <f>SUM(G87/G85/G107)</f>
        <v>1278.6165490196076</v>
      </c>
      <c r="H88" s="19">
        <f aca="true" t="shared" si="73" ref="H88:N88">SUM(H87/H85/H107)</f>
        <v>1435.6987476280835</v>
      </c>
      <c r="I88" s="19">
        <f t="shared" si="73"/>
        <v>1049.005732718894</v>
      </c>
      <c r="J88" s="19">
        <f t="shared" si="73"/>
        <v>1414.6024054621848</v>
      </c>
      <c r="K88" s="19">
        <f t="shared" si="73"/>
        <v>1158.0785199240988</v>
      </c>
      <c r="L88" s="19">
        <f t="shared" si="73"/>
        <v>1232.418418685121</v>
      </c>
      <c r="M88" s="19">
        <f t="shared" si="73"/>
        <v>1233.2632068311195</v>
      </c>
      <c r="N88" s="19">
        <f t="shared" si="73"/>
        <v>1309.7754019607844</v>
      </c>
      <c r="O88" s="19">
        <f>SUM(O87/O85/O107)</f>
        <v>1250.915212850811</v>
      </c>
    </row>
    <row r="89" spans="1:15" ht="15">
      <c r="A89" s="13" t="s">
        <v>5</v>
      </c>
      <c r="B89" s="14" t="s">
        <v>9</v>
      </c>
      <c r="C89" s="20">
        <f>SUM(C87/C86)</f>
        <v>0.30583702901907167</v>
      </c>
      <c r="D89" s="20">
        <f aca="true" t="shared" si="74" ref="D89:N89">SUM(D87/D86)</f>
        <v>0.2057947232488392</v>
      </c>
      <c r="E89" s="20">
        <f>SUM(E87/E86)</f>
        <v>0.2688517090079494</v>
      </c>
      <c r="F89" s="20">
        <f t="shared" si="74"/>
        <v>0.2647832811172213</v>
      </c>
      <c r="G89" s="20">
        <f>SUM(G87/G86)</f>
        <v>0.2926172625270912</v>
      </c>
      <c r="H89" s="20">
        <f t="shared" si="74"/>
        <v>0.3048515370588486</v>
      </c>
      <c r="I89" s="20">
        <f t="shared" si="74"/>
        <v>0.26004898485317335</v>
      </c>
      <c r="J89" s="20">
        <f t="shared" si="74"/>
        <v>0.300517078704537</v>
      </c>
      <c r="K89" s="20">
        <f t="shared" si="74"/>
        <v>0.24009325041418683</v>
      </c>
      <c r="L89" s="20">
        <f t="shared" si="74"/>
        <v>0.2983794476424255</v>
      </c>
      <c r="M89" s="20">
        <f t="shared" si="74"/>
        <v>0.27885683577498</v>
      </c>
      <c r="N89" s="20">
        <f t="shared" si="74"/>
        <v>0.27886283130805073</v>
      </c>
      <c r="O89" s="20">
        <f>SUM(O87/O86)</f>
        <v>0.2743326316785096</v>
      </c>
    </row>
    <row r="90" spans="1:15" ht="15">
      <c r="A90" s="21"/>
      <c r="B90" s="22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3"/>
    </row>
    <row r="91" spans="1:15" ht="15">
      <c r="A91" s="13" t="s">
        <v>5</v>
      </c>
      <c r="B91" s="31" t="s">
        <v>35</v>
      </c>
      <c r="C91" s="25">
        <f aca="true" t="shared" si="75" ref="C91:N91">SUM(C199+C307+C415)</f>
        <v>56</v>
      </c>
      <c r="D91" s="25">
        <f t="shared" si="75"/>
        <v>56</v>
      </c>
      <c r="E91" s="25">
        <f>SUM(E199+E307+E415)</f>
        <v>62</v>
      </c>
      <c r="F91" s="25">
        <f t="shared" si="75"/>
        <v>57</v>
      </c>
      <c r="G91" s="25">
        <f>SUM(G199+G307+G415)</f>
        <v>57</v>
      </c>
      <c r="H91" s="25">
        <f t="shared" si="75"/>
        <v>57</v>
      </c>
      <c r="I91" s="25">
        <f t="shared" si="75"/>
        <v>57</v>
      </c>
      <c r="J91" s="25">
        <f t="shared" si="75"/>
        <v>57</v>
      </c>
      <c r="K91" s="25">
        <f t="shared" si="75"/>
        <v>57</v>
      </c>
      <c r="L91" s="25">
        <f t="shared" si="75"/>
        <v>58</v>
      </c>
      <c r="M91" s="25">
        <f t="shared" si="75"/>
        <v>56</v>
      </c>
      <c r="N91" s="25">
        <f t="shared" si="75"/>
        <v>57</v>
      </c>
      <c r="O91" s="27">
        <f>SUM(C91:N91)</f>
        <v>687</v>
      </c>
    </row>
    <row r="92" spans="1:15" ht="15">
      <c r="A92" s="13" t="s">
        <v>5</v>
      </c>
      <c r="B92" s="31" t="s">
        <v>0</v>
      </c>
      <c r="C92" s="26">
        <f aca="true" t="shared" si="76" ref="C92:N92">SUM(C200+C308+C416)</f>
        <v>1389944</v>
      </c>
      <c r="D92" s="26">
        <f t="shared" si="76"/>
        <v>1249417</v>
      </c>
      <c r="E92" s="26">
        <f>SUM(E200+E308+E416)</f>
        <v>1260913</v>
      </c>
      <c r="F92" s="26">
        <f t="shared" si="76"/>
        <v>1089043</v>
      </c>
      <c r="G92" s="26">
        <f>SUM(G200+G308+G416)</f>
        <v>1233833</v>
      </c>
      <c r="H92" s="26">
        <f t="shared" si="76"/>
        <v>1444687.01</v>
      </c>
      <c r="I92" s="26">
        <f t="shared" si="76"/>
        <v>1143897</v>
      </c>
      <c r="J92" s="26">
        <f t="shared" si="76"/>
        <v>1236754.1</v>
      </c>
      <c r="K92" s="26">
        <f t="shared" si="76"/>
        <v>1260345</v>
      </c>
      <c r="L92" s="26">
        <f t="shared" si="76"/>
        <v>1110304.9300000002</v>
      </c>
      <c r="M92" s="26">
        <f t="shared" si="76"/>
        <v>1167137</v>
      </c>
      <c r="N92" s="26">
        <f t="shared" si="76"/>
        <v>1090411</v>
      </c>
      <c r="O92" s="19">
        <f>SUM(C92:N92)</f>
        <v>14676686.04</v>
      </c>
    </row>
    <row r="93" spans="1:15" ht="15">
      <c r="A93" s="13" t="s">
        <v>5</v>
      </c>
      <c r="B93" s="31" t="s">
        <v>8</v>
      </c>
      <c r="C93" s="32">
        <f aca="true" t="shared" si="77" ref="C93:N93">(C92/C91)/C107</f>
        <v>800.6589861751153</v>
      </c>
      <c r="D93" s="32">
        <f t="shared" si="77"/>
        <v>719.7102534562213</v>
      </c>
      <c r="E93" s="32">
        <f>(E92/E91)/E107</f>
        <v>677.9102150537634</v>
      </c>
      <c r="F93" s="32">
        <f t="shared" si="77"/>
        <v>623.6385548440835</v>
      </c>
      <c r="G93" s="32">
        <f>(G92/G91)/G107</f>
        <v>721.5397660818713</v>
      </c>
      <c r="H93" s="32">
        <f t="shared" si="77"/>
        <v>817.5931013016412</v>
      </c>
      <c r="I93" s="32">
        <f t="shared" si="77"/>
        <v>647.3667232597622</v>
      </c>
      <c r="J93" s="32">
        <f t="shared" si="77"/>
        <v>774.9085839598998</v>
      </c>
      <c r="K93" s="32">
        <f t="shared" si="77"/>
        <v>713.2682512733446</v>
      </c>
      <c r="L93" s="32">
        <f t="shared" si="77"/>
        <v>619.3384497971604</v>
      </c>
      <c r="M93" s="32">
        <f t="shared" si="77"/>
        <v>672.3139400921658</v>
      </c>
      <c r="N93" s="32">
        <f t="shared" si="77"/>
        <v>637.6672514619883</v>
      </c>
      <c r="O93" s="19">
        <f>SUM(O92/O91/O107)</f>
        <v>701.3385656937483</v>
      </c>
    </row>
    <row r="94" spans="1:15" ht="15">
      <c r="A94" s="21"/>
      <c r="B94" s="21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33"/>
    </row>
    <row r="95" spans="1:45" s="9" customFormat="1" ht="15">
      <c r="A95" s="13" t="s">
        <v>5</v>
      </c>
      <c r="B95" s="14" t="s">
        <v>44</v>
      </c>
      <c r="C95" s="25">
        <f aca="true" t="shared" si="78" ref="C95:N95">SUM(C203+C311+C419)</f>
        <v>27</v>
      </c>
      <c r="D95" s="25">
        <f t="shared" si="78"/>
        <v>27</v>
      </c>
      <c r="E95" s="25">
        <f>SUM(E203+E311+E419)</f>
        <v>27</v>
      </c>
      <c r="F95" s="25">
        <f t="shared" si="78"/>
        <v>26</v>
      </c>
      <c r="G95" s="25">
        <f>SUM(G203+G311+G419)</f>
        <v>26</v>
      </c>
      <c r="H95" s="25">
        <f t="shared" si="78"/>
        <v>26</v>
      </c>
      <c r="I95" s="25">
        <f t="shared" si="78"/>
        <v>26</v>
      </c>
      <c r="J95" s="25">
        <f t="shared" si="78"/>
        <v>26</v>
      </c>
      <c r="K95" s="25">
        <f t="shared" si="78"/>
        <v>26</v>
      </c>
      <c r="L95" s="25">
        <f t="shared" si="78"/>
        <v>25</v>
      </c>
      <c r="M95" s="25">
        <f t="shared" si="78"/>
        <v>23</v>
      </c>
      <c r="N95" s="25">
        <f t="shared" si="78"/>
        <v>24</v>
      </c>
      <c r="O95" s="27">
        <f>SUM(C95:N95)</f>
        <v>309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15" ht="15">
      <c r="A96" s="13" t="s">
        <v>5</v>
      </c>
      <c r="B96" s="31" t="s">
        <v>45</v>
      </c>
      <c r="C96" s="26">
        <f aca="true" t="shared" si="79" ref="C96:N96">SUM(C204+C312+C420)</f>
        <v>4661511.26</v>
      </c>
      <c r="D96" s="26">
        <f t="shared" si="79"/>
        <v>4551556</v>
      </c>
      <c r="E96" s="26">
        <f>SUM(E204+E312+E420)</f>
        <v>4676077.76</v>
      </c>
      <c r="F96" s="26">
        <f t="shared" si="79"/>
        <v>3914942.25</v>
      </c>
      <c r="G96" s="26">
        <f>SUM(G204+G312+G420)</f>
        <v>4681924.12</v>
      </c>
      <c r="H96" s="26">
        <f t="shared" si="79"/>
        <v>5078988.5</v>
      </c>
      <c r="I96" s="26">
        <f t="shared" si="79"/>
        <v>4086313.85</v>
      </c>
      <c r="J96" s="26">
        <f t="shared" si="79"/>
        <v>4059205.5</v>
      </c>
      <c r="K96" s="26">
        <f t="shared" si="79"/>
        <v>4647903</v>
      </c>
      <c r="L96" s="26">
        <f t="shared" si="79"/>
        <v>3759827.3</v>
      </c>
      <c r="M96" s="26">
        <f t="shared" si="79"/>
        <v>4206158.21</v>
      </c>
      <c r="N96" s="26">
        <f t="shared" si="79"/>
        <v>4344865.05</v>
      </c>
      <c r="O96" s="19">
        <f>SUM(C96:N96)</f>
        <v>52669272.8</v>
      </c>
    </row>
    <row r="97" spans="1:15" ht="15">
      <c r="A97" s="13" t="s">
        <v>5</v>
      </c>
      <c r="B97" s="31" t="s">
        <v>0</v>
      </c>
      <c r="C97" s="26">
        <f aca="true" t="shared" si="80" ref="C97:N97">SUM(C205+C313+C421)</f>
        <v>1247795.26</v>
      </c>
      <c r="D97" s="26">
        <f t="shared" si="80"/>
        <v>1124152</v>
      </c>
      <c r="E97" s="26">
        <f>SUM(E205+E313+E421)</f>
        <v>1071323.76</v>
      </c>
      <c r="F97" s="26">
        <f t="shared" si="80"/>
        <v>848791.25</v>
      </c>
      <c r="G97" s="26">
        <f>SUM(G205+G313+G421)</f>
        <v>1069283.12</v>
      </c>
      <c r="H97" s="26">
        <f t="shared" si="80"/>
        <v>1274429</v>
      </c>
      <c r="I97" s="26">
        <f t="shared" si="80"/>
        <v>1045049.35</v>
      </c>
      <c r="J97" s="26">
        <f t="shared" si="80"/>
        <v>1051886</v>
      </c>
      <c r="K97" s="26">
        <f t="shared" si="80"/>
        <v>1205934.5</v>
      </c>
      <c r="L97" s="26">
        <f t="shared" si="80"/>
        <v>963480.3</v>
      </c>
      <c r="M97" s="26">
        <f t="shared" si="80"/>
        <v>1108023.21</v>
      </c>
      <c r="N97" s="26">
        <f t="shared" si="80"/>
        <v>1138808.05</v>
      </c>
      <c r="O97" s="19">
        <f>SUM(C97:N97)</f>
        <v>13148955.8</v>
      </c>
    </row>
    <row r="98" spans="1:15" ht="15">
      <c r="A98" s="13" t="s">
        <v>5</v>
      </c>
      <c r="B98" s="14" t="s">
        <v>8</v>
      </c>
      <c r="C98" s="26">
        <f aca="true" t="shared" si="81" ref="C98:N98">(C97/C95)/C107</f>
        <v>1490.7948148148148</v>
      </c>
      <c r="D98" s="26">
        <f t="shared" si="81"/>
        <v>1343.072879330944</v>
      </c>
      <c r="E98" s="26">
        <f>(E97/E95)/E107</f>
        <v>1322.621925925926</v>
      </c>
      <c r="F98" s="26">
        <f t="shared" si="81"/>
        <v>1065.5904759187401</v>
      </c>
      <c r="G98" s="26">
        <f>(G97/G95)/G107</f>
        <v>1370.875794871795</v>
      </c>
      <c r="H98" s="26">
        <f t="shared" si="81"/>
        <v>1581.1774193548388</v>
      </c>
      <c r="I98" s="26">
        <f t="shared" si="81"/>
        <v>1296.587282878412</v>
      </c>
      <c r="J98" s="26">
        <f t="shared" si="81"/>
        <v>1444.8983516483515</v>
      </c>
      <c r="K98" s="26">
        <f t="shared" si="81"/>
        <v>1496.1966501240695</v>
      </c>
      <c r="L98" s="26">
        <f t="shared" si="81"/>
        <v>1246.8568588235294</v>
      </c>
      <c r="M98" s="26">
        <f t="shared" si="81"/>
        <v>1554.029747545582</v>
      </c>
      <c r="N98" s="26">
        <f t="shared" si="81"/>
        <v>1581.6778472222222</v>
      </c>
      <c r="O98" s="19">
        <f>SUM(O97/O95/O107)</f>
        <v>1396.9769487657281</v>
      </c>
    </row>
    <row r="99" spans="1:15" ht="15">
      <c r="A99" s="13" t="s">
        <v>5</v>
      </c>
      <c r="B99" s="14" t="s">
        <v>9</v>
      </c>
      <c r="C99" s="30">
        <f>C97/C96</f>
        <v>0.2676804131542525</v>
      </c>
      <c r="D99" s="30">
        <f aca="true" t="shared" si="82" ref="D99:N99">D97/D96</f>
        <v>0.2469819112409031</v>
      </c>
      <c r="E99" s="30">
        <f>E97/E96</f>
        <v>0.22910734487015888</v>
      </c>
      <c r="F99" s="30">
        <f t="shared" si="82"/>
        <v>0.21680811511332</v>
      </c>
      <c r="G99" s="30">
        <f>G97/G96</f>
        <v>0.22838540151308562</v>
      </c>
      <c r="H99" s="30">
        <f t="shared" si="82"/>
        <v>0.25092181248293827</v>
      </c>
      <c r="I99" s="30">
        <f t="shared" si="82"/>
        <v>0.255743779935063</v>
      </c>
      <c r="J99" s="30">
        <f t="shared" si="82"/>
        <v>0.25913593189603235</v>
      </c>
      <c r="K99" s="30">
        <f t="shared" si="82"/>
        <v>0.2594577597682224</v>
      </c>
      <c r="L99" s="30">
        <f t="shared" si="82"/>
        <v>0.25625653071884447</v>
      </c>
      <c r="M99" s="30">
        <f t="shared" si="82"/>
        <v>0.26342880003080055</v>
      </c>
      <c r="N99" s="30">
        <f t="shared" si="82"/>
        <v>0.26210435465653875</v>
      </c>
      <c r="O99" s="20">
        <f>SUM(O97/O96)</f>
        <v>0.2496513640871837</v>
      </c>
    </row>
    <row r="100" spans="1:15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18"/>
    </row>
    <row r="101" spans="1:15" ht="15">
      <c r="A101" s="13" t="s">
        <v>5</v>
      </c>
      <c r="B101" s="22" t="s">
        <v>19</v>
      </c>
      <c r="C101" s="34">
        <f>SUM(C3+C69)</f>
        <v>12993</v>
      </c>
      <c r="D101" s="34">
        <f aca="true" t="shared" si="83" ref="D101:N101">SUM(D3+D69)</f>
        <v>12974</v>
      </c>
      <c r="E101" s="34">
        <f>SUM(E3+E69)</f>
        <v>12943</v>
      </c>
      <c r="F101" s="34">
        <f t="shared" si="83"/>
        <v>12928</v>
      </c>
      <c r="G101" s="34">
        <f>SUM(G3+G69)</f>
        <v>12990</v>
      </c>
      <c r="H101" s="34">
        <f t="shared" si="83"/>
        <v>12953</v>
      </c>
      <c r="I101" s="34">
        <f t="shared" si="83"/>
        <v>12862</v>
      </c>
      <c r="J101" s="34">
        <f t="shared" si="83"/>
        <v>12784</v>
      </c>
      <c r="K101" s="34">
        <f t="shared" si="83"/>
        <v>12730</v>
      </c>
      <c r="L101" s="34">
        <f t="shared" si="83"/>
        <v>12576</v>
      </c>
      <c r="M101" s="34">
        <f t="shared" si="83"/>
        <v>12595</v>
      </c>
      <c r="N101" s="34">
        <f t="shared" si="83"/>
        <v>12555</v>
      </c>
      <c r="O101" s="27">
        <f>SUM(C101:N101)</f>
        <v>153883</v>
      </c>
    </row>
    <row r="102" spans="1:15" ht="15">
      <c r="A102" s="13" t="s">
        <v>5</v>
      </c>
      <c r="B102" s="24" t="s">
        <v>20</v>
      </c>
      <c r="C102" s="26">
        <f aca="true" t="shared" si="84" ref="C102:N102">SUM(C210+C318+C426)</f>
        <v>77390164.19000001</v>
      </c>
      <c r="D102" s="26">
        <f t="shared" si="84"/>
        <v>74548920.58</v>
      </c>
      <c r="E102" s="26">
        <f>SUM(E210+E318+E426)</f>
        <v>72544723.24</v>
      </c>
      <c r="F102" s="26">
        <f t="shared" si="84"/>
        <v>67258999.1</v>
      </c>
      <c r="G102" s="26">
        <f>SUM(G210+G318+G426)</f>
        <v>65065372.95999999</v>
      </c>
      <c r="H102" s="26">
        <f t="shared" si="84"/>
        <v>70728653.77000001</v>
      </c>
      <c r="I102" s="26">
        <f t="shared" si="84"/>
        <v>63865419.3</v>
      </c>
      <c r="J102" s="26">
        <f t="shared" si="84"/>
        <v>63216600.779999994</v>
      </c>
      <c r="K102" s="26">
        <f t="shared" si="84"/>
        <v>72798631.57000001</v>
      </c>
      <c r="L102" s="26">
        <f t="shared" si="84"/>
        <v>67277993.72</v>
      </c>
      <c r="M102" s="26">
        <f t="shared" si="84"/>
        <v>73442645.34</v>
      </c>
      <c r="N102" s="26">
        <f t="shared" si="84"/>
        <v>72181300.75</v>
      </c>
      <c r="O102" s="19">
        <f>SUM(C102:N102)</f>
        <v>840319425.3000002</v>
      </c>
    </row>
    <row r="103" spans="1:15" ht="15">
      <c r="A103" s="13" t="s">
        <v>5</v>
      </c>
      <c r="B103" s="24" t="s">
        <v>8</v>
      </c>
      <c r="C103" s="19">
        <f aca="true" t="shared" si="85" ref="C103:O103">SUM(C102/C101/C107)</f>
        <v>192.13860612289994</v>
      </c>
      <c r="D103" s="19">
        <f t="shared" si="85"/>
        <v>185.35562584225522</v>
      </c>
      <c r="E103" s="19">
        <f>SUM(E102/E101/E107)</f>
        <v>186.83129423884208</v>
      </c>
      <c r="F103" s="19">
        <f t="shared" si="85"/>
        <v>169.81726459900253</v>
      </c>
      <c r="G103" s="19">
        <f>SUM(G102/G101/G107)</f>
        <v>166.9627225044906</v>
      </c>
      <c r="H103" s="19">
        <f t="shared" si="85"/>
        <v>176.1421660195795</v>
      </c>
      <c r="I103" s="19">
        <f t="shared" si="85"/>
        <v>160.17530836021086</v>
      </c>
      <c r="J103" s="19">
        <f t="shared" si="85"/>
        <v>176.6063628084212</v>
      </c>
      <c r="K103" s="19">
        <f t="shared" si="85"/>
        <v>184.47313070471074</v>
      </c>
      <c r="L103" s="19">
        <f t="shared" si="85"/>
        <v>173.07895780010477</v>
      </c>
      <c r="M103" s="19">
        <f t="shared" si="85"/>
        <v>188.09984848057985</v>
      </c>
      <c r="N103" s="19">
        <f t="shared" si="85"/>
        <v>191.64025155980352</v>
      </c>
      <c r="O103" s="19">
        <f t="shared" si="85"/>
        <v>179.27107077937944</v>
      </c>
    </row>
    <row r="104" spans="1:15" ht="15">
      <c r="A104" s="21"/>
      <c r="B104" s="24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ht="15">
      <c r="A105" s="13" t="s">
        <v>5</v>
      </c>
      <c r="B105" s="24" t="s">
        <v>21</v>
      </c>
      <c r="C105" s="19">
        <f aca="true" t="shared" si="86" ref="C105:N105">+C213+C321+C429</f>
        <v>3096375.24</v>
      </c>
      <c r="D105" s="19">
        <f t="shared" si="86"/>
        <v>7973653.36</v>
      </c>
      <c r="E105" s="19">
        <f>+E213+E321+E429</f>
        <v>9214264.969999999</v>
      </c>
      <c r="F105" s="19">
        <f t="shared" si="86"/>
        <v>9354598.030000001</v>
      </c>
      <c r="G105" s="19">
        <f>+G213+G321+G429</f>
        <v>9915176.24</v>
      </c>
      <c r="H105" s="19">
        <f t="shared" si="86"/>
        <v>11390085.930000002</v>
      </c>
      <c r="I105" s="19">
        <f t="shared" si="86"/>
        <v>10652052.750000002</v>
      </c>
      <c r="J105" s="19">
        <f t="shared" si="86"/>
        <v>10969954.11</v>
      </c>
      <c r="K105" s="19">
        <f t="shared" si="86"/>
        <v>13016598.27</v>
      </c>
      <c r="L105" s="19">
        <f t="shared" si="86"/>
        <v>12277352.15</v>
      </c>
      <c r="M105" s="19">
        <f t="shared" si="86"/>
        <v>13640415.92</v>
      </c>
      <c r="N105" s="19">
        <f t="shared" si="86"/>
        <v>13499597.530000001</v>
      </c>
      <c r="O105" s="19">
        <f>SUM(C105:N105)</f>
        <v>125000124.5</v>
      </c>
    </row>
    <row r="106" spans="1:15" ht="15">
      <c r="A106" s="13" t="s">
        <v>5</v>
      </c>
      <c r="B106" s="24" t="s">
        <v>46</v>
      </c>
      <c r="C106" s="27">
        <f aca="true" t="shared" si="87" ref="C106:N106">IF(AND(C214="",C322="",C430=""),"",C214+C322+C430)</f>
        <v>33</v>
      </c>
      <c r="D106" s="27">
        <f t="shared" si="87"/>
        <v>33</v>
      </c>
      <c r="E106" s="27">
        <f>IF(AND(E214="",E322="",E430=""),"",E214+E322+E430)</f>
        <v>33</v>
      </c>
      <c r="F106" s="27">
        <f t="shared" si="87"/>
        <v>33</v>
      </c>
      <c r="G106" s="27">
        <f>IF(AND(G214="",G322="",G430=""),"",G214+G322+G430)</f>
        <v>34</v>
      </c>
      <c r="H106" s="27">
        <f t="shared" si="87"/>
        <v>33</v>
      </c>
      <c r="I106" s="27">
        <f t="shared" si="87"/>
        <v>33</v>
      </c>
      <c r="J106" s="27">
        <f t="shared" si="87"/>
        <v>33</v>
      </c>
      <c r="K106" s="27">
        <f t="shared" si="87"/>
        <v>33</v>
      </c>
      <c r="L106" s="27">
        <v>33</v>
      </c>
      <c r="M106" s="27">
        <f t="shared" si="87"/>
        <v>33</v>
      </c>
      <c r="N106" s="27">
        <f t="shared" si="87"/>
        <v>33</v>
      </c>
      <c r="O106" s="27">
        <f>AVERAGE(C106:N106)</f>
        <v>33.083333333333336</v>
      </c>
    </row>
    <row r="107" spans="1:15" ht="15">
      <c r="A107" s="13" t="s">
        <v>5</v>
      </c>
      <c r="B107" s="24" t="s">
        <v>22</v>
      </c>
      <c r="C107" s="35">
        <f aca="true" t="shared" si="88" ref="C107:N107">IF(AND(C214="",C215="",C322="",C323="",C430="",C431=""),"",((C430*C431)+(C322*C323)+(C214*C215))/C106)</f>
        <v>31</v>
      </c>
      <c r="D107" s="35">
        <f t="shared" si="88"/>
        <v>31</v>
      </c>
      <c r="E107" s="35">
        <f>IF(AND(E214="",E215="",E322="",E323="",E430="",E431=""),"",((E430*E431)+(E322*E323)+(E214*E215))/E106)</f>
        <v>30</v>
      </c>
      <c r="F107" s="35">
        <f t="shared" si="88"/>
        <v>30.636363636363637</v>
      </c>
      <c r="G107" s="35">
        <f>IF(AND(G214="",G215="",G322="",G323="",G430="",G431=""),"",((G430*G431)+(G322*G323)+(G214*G215))/G106)</f>
        <v>30</v>
      </c>
      <c r="H107" s="35">
        <f t="shared" si="88"/>
        <v>31</v>
      </c>
      <c r="I107" s="35">
        <f t="shared" si="88"/>
        <v>31</v>
      </c>
      <c r="J107" s="35">
        <f t="shared" si="88"/>
        <v>28</v>
      </c>
      <c r="K107" s="35">
        <f t="shared" si="88"/>
        <v>31</v>
      </c>
      <c r="L107" s="35">
        <f t="shared" si="88"/>
        <v>30.90909090909091</v>
      </c>
      <c r="M107" s="35">
        <f t="shared" si="88"/>
        <v>31</v>
      </c>
      <c r="N107" s="35">
        <f t="shared" si="88"/>
        <v>30</v>
      </c>
      <c r="O107" s="48">
        <f>(((C106*C107)+(D106*D107)+(E106*E107)+(F106*F107)+(G106*G107)+(H106*H107)+(I106*I107)+(J106*J107)+(K106*K107)+(L106*L107)+(M106*M107)+(N106*N107))/$O$106)/(COUNT(C107:N107))</f>
        <v>30.46095717884131</v>
      </c>
    </row>
    <row r="108" spans="1:15" ht="15">
      <c r="A108" s="13"/>
      <c r="B108" s="2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19"/>
    </row>
    <row r="109" spans="1:15" ht="20.25">
      <c r="A109" s="36"/>
      <c r="B109" s="37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1"/>
    </row>
    <row r="110" spans="1:15" ht="15">
      <c r="A110" s="21"/>
      <c r="B110" s="13"/>
      <c r="C110" s="38" t="s">
        <v>31</v>
      </c>
      <c r="D110" s="38" t="s">
        <v>32</v>
      </c>
      <c r="E110" s="38" t="s">
        <v>47</v>
      </c>
      <c r="F110" s="38" t="s">
        <v>1</v>
      </c>
      <c r="G110" s="38" t="s">
        <v>2</v>
      </c>
      <c r="H110" s="38" t="s">
        <v>3</v>
      </c>
      <c r="I110" s="38" t="s">
        <v>4</v>
      </c>
      <c r="J110" s="38" t="s">
        <v>27</v>
      </c>
      <c r="K110" s="38" t="s">
        <v>28</v>
      </c>
      <c r="L110" s="38" t="s">
        <v>29</v>
      </c>
      <c r="M110" s="38" t="s">
        <v>30</v>
      </c>
      <c r="N110" s="38" t="s">
        <v>40</v>
      </c>
      <c r="O110" s="39" t="s">
        <v>26</v>
      </c>
    </row>
    <row r="111" spans="1:15" ht="15">
      <c r="A111" s="13" t="s">
        <v>23</v>
      </c>
      <c r="B111" s="14" t="s">
        <v>6</v>
      </c>
      <c r="C111" s="40">
        <f>SUM(C117+C123+C129+C135+C141+C147+C153+C159+C165+C171)</f>
        <v>3536</v>
      </c>
      <c r="D111" s="40">
        <f aca="true" t="shared" si="89" ref="D111:N113">SUM(D117+D123+D129+D135+D141+D147+D153+D159+D165+D171)</f>
        <v>3524</v>
      </c>
      <c r="E111" s="40">
        <f>SUM(E117+E123+E129+E135+E141+E147+E153+E159+E165+E171)</f>
        <v>3526</v>
      </c>
      <c r="F111" s="40">
        <f t="shared" si="89"/>
        <v>3524</v>
      </c>
      <c r="G111" s="40">
        <f t="shared" si="89"/>
        <v>3617</v>
      </c>
      <c r="H111" s="40">
        <f t="shared" si="89"/>
        <v>3608</v>
      </c>
      <c r="I111" s="40">
        <f t="shared" si="89"/>
        <v>3609</v>
      </c>
      <c r="J111" s="40">
        <f t="shared" si="89"/>
        <v>3606</v>
      </c>
      <c r="K111" s="40">
        <f t="shared" si="89"/>
        <v>3604</v>
      </c>
      <c r="L111" s="40">
        <f t="shared" si="89"/>
        <v>3595</v>
      </c>
      <c r="M111" s="40">
        <f t="shared" si="89"/>
        <v>3581</v>
      </c>
      <c r="N111" s="40">
        <f t="shared" si="89"/>
        <v>3556</v>
      </c>
      <c r="O111" s="16">
        <f>SUM(C111:N111)</f>
        <v>42886</v>
      </c>
    </row>
    <row r="112" spans="1:15" ht="15">
      <c r="A112" s="13" t="s">
        <v>23</v>
      </c>
      <c r="B112" s="14" t="s">
        <v>7</v>
      </c>
      <c r="C112" s="41">
        <f>SUM(C118+C124+C130+C136+C142+C148+C154+C160+C166+C172)</f>
        <v>190195338.27</v>
      </c>
      <c r="D112" s="41">
        <f t="shared" si="89"/>
        <v>187806683.97000003</v>
      </c>
      <c r="E112" s="41">
        <f>SUM(E118+E124+E130+E136+E142+E148+E154+E160+E166+E172)</f>
        <v>185549639.17000002</v>
      </c>
      <c r="F112" s="41">
        <f t="shared" si="89"/>
        <v>171155958.41</v>
      </c>
      <c r="G112" s="41">
        <f t="shared" si="89"/>
        <v>151120135.06</v>
      </c>
      <c r="H112" s="41">
        <f t="shared" si="89"/>
        <v>155357630.34</v>
      </c>
      <c r="I112" s="41">
        <f t="shared" si="89"/>
        <v>149578369.03</v>
      </c>
      <c r="J112" s="41">
        <f t="shared" si="89"/>
        <v>148120772.5</v>
      </c>
      <c r="K112" s="41">
        <f t="shared" si="89"/>
        <v>158500472.51999998</v>
      </c>
      <c r="L112" s="41">
        <f t="shared" si="89"/>
        <v>159350887.46</v>
      </c>
      <c r="M112" s="41">
        <f t="shared" si="89"/>
        <v>172002082.02</v>
      </c>
      <c r="N112" s="41">
        <f t="shared" si="89"/>
        <v>172227594.16</v>
      </c>
      <c r="O112" s="18">
        <f>SUM(C112:N112)</f>
        <v>2000965562.9100003</v>
      </c>
    </row>
    <row r="113" spans="1:15" ht="15">
      <c r="A113" s="13" t="s">
        <v>23</v>
      </c>
      <c r="B113" s="14" t="s">
        <v>0</v>
      </c>
      <c r="C113" s="41">
        <f>SUM(C119+C125+C131+C137+C143+C149+C155+C161+C167+C173)</f>
        <v>12060216.479999999</v>
      </c>
      <c r="D113" s="41">
        <f t="shared" si="89"/>
        <v>12406275.29</v>
      </c>
      <c r="E113" s="41">
        <f>SUM(E119+E125+E131+E137+E143+E149+E155+E161+E167+E173)</f>
        <v>11628091.52</v>
      </c>
      <c r="F113" s="41">
        <f t="shared" si="89"/>
        <v>10866257.629999999</v>
      </c>
      <c r="G113" s="41">
        <f t="shared" si="89"/>
        <v>9684092.969999999</v>
      </c>
      <c r="H113" s="41">
        <f t="shared" si="89"/>
        <v>10166750</v>
      </c>
      <c r="I113" s="41">
        <f t="shared" si="89"/>
        <v>9485679.41</v>
      </c>
      <c r="J113" s="41">
        <f t="shared" si="89"/>
        <v>9733518.98</v>
      </c>
      <c r="K113" s="41">
        <f t="shared" si="89"/>
        <v>10008143.5</v>
      </c>
      <c r="L113" s="41">
        <f t="shared" si="89"/>
        <v>10625276.879999999</v>
      </c>
      <c r="M113" s="41">
        <f t="shared" si="89"/>
        <v>11572357.969999999</v>
      </c>
      <c r="N113" s="41">
        <f t="shared" si="89"/>
        <v>11253249.36</v>
      </c>
      <c r="O113" s="18">
        <f>SUM(C113:N113)</f>
        <v>129489909.98999998</v>
      </c>
    </row>
    <row r="114" spans="1:15" ht="15">
      <c r="A114" s="13" t="s">
        <v>23</v>
      </c>
      <c r="B114" s="14" t="s">
        <v>8</v>
      </c>
      <c r="C114" s="41">
        <f aca="true" t="shared" si="90" ref="C114:N114">SUM(C113/C111/C215)</f>
        <v>110.02240986717267</v>
      </c>
      <c r="D114" s="41">
        <f t="shared" si="90"/>
        <v>113.56482085972684</v>
      </c>
      <c r="E114" s="41">
        <f t="shared" si="90"/>
        <v>109.92712724522593</v>
      </c>
      <c r="F114" s="41">
        <f t="shared" si="90"/>
        <v>102.78336766931515</v>
      </c>
      <c r="G114" s="41">
        <f t="shared" si="90"/>
        <v>89.246087641692</v>
      </c>
      <c r="H114" s="41">
        <f t="shared" si="90"/>
        <v>90.89791502753737</v>
      </c>
      <c r="I114" s="41">
        <f t="shared" si="90"/>
        <v>84.78516441870234</v>
      </c>
      <c r="J114" s="41">
        <f t="shared" si="90"/>
        <v>96.40201826321211</v>
      </c>
      <c r="K114" s="41">
        <f t="shared" si="90"/>
        <v>89.57917278292936</v>
      </c>
      <c r="L114" s="41">
        <f t="shared" si="90"/>
        <v>98.51902531293463</v>
      </c>
      <c r="M114" s="41">
        <f t="shared" si="90"/>
        <v>104.24514660709298</v>
      </c>
      <c r="N114" s="41">
        <f t="shared" si="90"/>
        <v>105.48602699662543</v>
      </c>
      <c r="O114" s="19">
        <f>SUM(O113/O111/O215)</f>
        <v>99.55558560591783</v>
      </c>
    </row>
    <row r="115" spans="1:15" ht="15">
      <c r="A115" s="13" t="s">
        <v>23</v>
      </c>
      <c r="B115" s="14" t="s">
        <v>9</v>
      </c>
      <c r="C115" s="20">
        <f>SUM(C113/C112)</f>
        <v>0.06340963237952445</v>
      </c>
      <c r="D115" s="20">
        <f aca="true" t="shared" si="91" ref="D115:N115">SUM(D113/D112)</f>
        <v>0.06605875269051531</v>
      </c>
      <c r="E115" s="20">
        <f>SUM(E113/E112)</f>
        <v>0.06266835964766483</v>
      </c>
      <c r="F115" s="20">
        <f t="shared" si="91"/>
        <v>0.06348746331091869</v>
      </c>
      <c r="G115" s="20">
        <f t="shared" si="91"/>
        <v>0.06408208255078036</v>
      </c>
      <c r="H115" s="20">
        <f t="shared" si="91"/>
        <v>0.06544094408333906</v>
      </c>
      <c r="I115" s="20">
        <f t="shared" si="91"/>
        <v>0.06341611739393627</v>
      </c>
      <c r="J115" s="20">
        <f t="shared" si="91"/>
        <v>0.06571339600595183</v>
      </c>
      <c r="K115" s="20">
        <f t="shared" si="91"/>
        <v>0.06314267295788123</v>
      </c>
      <c r="L115" s="20">
        <f t="shared" si="91"/>
        <v>0.06667849203329437</v>
      </c>
      <c r="M115" s="20">
        <f t="shared" si="91"/>
        <v>0.06728033657554443</v>
      </c>
      <c r="N115" s="20">
        <f t="shared" si="91"/>
        <v>0.06533940983664728</v>
      </c>
      <c r="O115" s="20">
        <f>SUM(O113/O112)</f>
        <v>0.06471371241476193</v>
      </c>
    </row>
    <row r="116" spans="1:15" ht="15">
      <c r="A116" s="21"/>
      <c r="B116" s="2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3"/>
    </row>
    <row r="117" spans="1:15" ht="15">
      <c r="A117" s="13" t="s">
        <v>23</v>
      </c>
      <c r="B117" s="24" t="s">
        <v>33</v>
      </c>
      <c r="C117" s="49">
        <v>1944</v>
      </c>
      <c r="D117" s="49">
        <v>1929</v>
      </c>
      <c r="E117" s="49">
        <v>1935</v>
      </c>
      <c r="F117" s="49">
        <v>1953</v>
      </c>
      <c r="G117" s="49">
        <v>2003</v>
      </c>
      <c r="H117" s="49">
        <v>2000</v>
      </c>
      <c r="I117" s="49">
        <v>1999</v>
      </c>
      <c r="J117" s="49">
        <v>1988</v>
      </c>
      <c r="K117" s="49">
        <v>1983</v>
      </c>
      <c r="L117" s="49">
        <v>1985</v>
      </c>
      <c r="M117" s="49">
        <v>1969</v>
      </c>
      <c r="N117" s="58">
        <v>1971</v>
      </c>
      <c r="O117" s="16">
        <f>SUM(C117:N117)</f>
        <v>23659</v>
      </c>
    </row>
    <row r="118" spans="1:15" ht="15">
      <c r="A118" s="13" t="s">
        <v>23</v>
      </c>
      <c r="B118" s="14" t="s">
        <v>7</v>
      </c>
      <c r="C118" s="55">
        <v>86538069.41</v>
      </c>
      <c r="D118" s="55">
        <v>86158169.76</v>
      </c>
      <c r="E118" s="55">
        <v>86045613.47</v>
      </c>
      <c r="F118" s="55">
        <v>77943612.21</v>
      </c>
      <c r="G118" s="55">
        <v>70235946.99</v>
      </c>
      <c r="H118" s="55">
        <v>71773135.09</v>
      </c>
      <c r="I118" s="55">
        <v>69329350.47</v>
      </c>
      <c r="J118" s="55">
        <v>69125090.48</v>
      </c>
      <c r="K118" s="55">
        <v>72180252.53</v>
      </c>
      <c r="L118" s="55">
        <v>73490630.06</v>
      </c>
      <c r="M118" s="55">
        <v>77672235.34</v>
      </c>
      <c r="N118" s="56">
        <v>77861002.9</v>
      </c>
      <c r="O118" s="18">
        <f>SUM(C118:N118)</f>
        <v>918353108.71</v>
      </c>
    </row>
    <row r="119" spans="1:15" ht="15">
      <c r="A119" s="13" t="s">
        <v>23</v>
      </c>
      <c r="B119" s="14" t="s">
        <v>0</v>
      </c>
      <c r="C119" s="55">
        <v>7049998.43</v>
      </c>
      <c r="D119" s="55">
        <v>7094108.06</v>
      </c>
      <c r="E119" s="55">
        <v>7000821.82</v>
      </c>
      <c r="F119" s="55">
        <v>6331160.15</v>
      </c>
      <c r="G119" s="55">
        <v>5643583.97</v>
      </c>
      <c r="H119" s="55">
        <v>5847192.68</v>
      </c>
      <c r="I119" s="55">
        <v>5529601.36</v>
      </c>
      <c r="J119" s="55">
        <v>5520259.79</v>
      </c>
      <c r="K119" s="55">
        <v>5812564.45</v>
      </c>
      <c r="L119" s="55">
        <v>6004195.99</v>
      </c>
      <c r="M119" s="55">
        <v>6340595.95</v>
      </c>
      <c r="N119" s="56">
        <v>6360690.64</v>
      </c>
      <c r="O119" s="18">
        <f>SUM(C119:N119)</f>
        <v>74534773.29</v>
      </c>
    </row>
    <row r="120" spans="1:15" ht="15">
      <c r="A120" s="13" t="s">
        <v>23</v>
      </c>
      <c r="B120" s="14" t="s">
        <v>8</v>
      </c>
      <c r="C120" s="55">
        <v>116.99</v>
      </c>
      <c r="D120" s="55">
        <v>118.63</v>
      </c>
      <c r="E120" s="55">
        <v>120.6</v>
      </c>
      <c r="F120" s="55">
        <v>108.06</v>
      </c>
      <c r="G120" s="55">
        <v>93.92</v>
      </c>
      <c r="H120" s="55">
        <v>94.31</v>
      </c>
      <c r="I120" s="55">
        <v>89.23</v>
      </c>
      <c r="J120" s="55">
        <v>99.17</v>
      </c>
      <c r="K120" s="55">
        <v>94.55</v>
      </c>
      <c r="L120" s="55">
        <v>100.83</v>
      </c>
      <c r="M120" s="55">
        <v>103.88</v>
      </c>
      <c r="N120" s="56">
        <v>107.57</v>
      </c>
      <c r="O120" s="19">
        <f>SUM(O119/O117/O215)</f>
        <v>103.87422442183549</v>
      </c>
    </row>
    <row r="121" spans="1:15" ht="15">
      <c r="A121" s="13" t="s">
        <v>23</v>
      </c>
      <c r="B121" s="14" t="s">
        <v>9</v>
      </c>
      <c r="C121" s="51">
        <v>0.0814</v>
      </c>
      <c r="D121" s="51">
        <v>0.0823</v>
      </c>
      <c r="E121" s="51">
        <v>0.0813</v>
      </c>
      <c r="F121" s="51">
        <v>0.0812</v>
      </c>
      <c r="G121" s="51">
        <v>0.0803</v>
      </c>
      <c r="H121" s="51">
        <v>0.0814</v>
      </c>
      <c r="I121" s="51">
        <v>0.0797</v>
      </c>
      <c r="J121" s="51">
        <v>0.0798</v>
      </c>
      <c r="K121" s="51">
        <v>0.0805</v>
      </c>
      <c r="L121" s="51">
        <v>0.0817</v>
      </c>
      <c r="M121" s="51">
        <v>0.0816</v>
      </c>
      <c r="N121" s="59">
        <v>0.0816</v>
      </c>
      <c r="O121" s="20">
        <f>ROUNDDOWN(SUM(O119/O118),4)</f>
        <v>0.0811</v>
      </c>
    </row>
    <row r="122" spans="1:15" ht="15">
      <c r="A122" s="21"/>
      <c r="B122" s="22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7"/>
      <c r="O122" s="23"/>
    </row>
    <row r="123" spans="1:15" ht="15">
      <c r="A123" s="13" t="s">
        <v>23</v>
      </c>
      <c r="B123" s="24" t="s">
        <v>10</v>
      </c>
      <c r="C123" s="52">
        <v>129</v>
      </c>
      <c r="D123" s="52">
        <v>129</v>
      </c>
      <c r="E123" s="52">
        <v>129</v>
      </c>
      <c r="F123" s="52">
        <v>125</v>
      </c>
      <c r="G123" s="52">
        <v>129</v>
      </c>
      <c r="H123" s="52">
        <v>125</v>
      </c>
      <c r="I123" s="52">
        <v>124</v>
      </c>
      <c r="J123" s="52">
        <v>125</v>
      </c>
      <c r="K123" s="52">
        <v>122</v>
      </c>
      <c r="L123" s="52">
        <v>121</v>
      </c>
      <c r="M123" s="52">
        <v>112</v>
      </c>
      <c r="N123" s="60">
        <v>105</v>
      </c>
      <c r="O123" s="27">
        <f>SUM(C123:N123)</f>
        <v>1475</v>
      </c>
    </row>
    <row r="124" spans="1:15" ht="15">
      <c r="A124" s="13" t="s">
        <v>23</v>
      </c>
      <c r="B124" s="14" t="s">
        <v>7</v>
      </c>
      <c r="C124" s="55">
        <v>3647202.95</v>
      </c>
      <c r="D124" s="55">
        <v>3615903</v>
      </c>
      <c r="E124" s="55">
        <v>3848010.2</v>
      </c>
      <c r="F124" s="55">
        <v>3921388.25</v>
      </c>
      <c r="G124" s="55">
        <v>2850272.4</v>
      </c>
      <c r="H124" s="55">
        <v>3200435.5</v>
      </c>
      <c r="I124" s="55">
        <v>2957630.6</v>
      </c>
      <c r="J124" s="55">
        <v>2805272.2</v>
      </c>
      <c r="K124" s="55">
        <v>3302676.5</v>
      </c>
      <c r="L124" s="55">
        <v>2837531.2</v>
      </c>
      <c r="M124" s="55">
        <v>3231074.85</v>
      </c>
      <c r="N124" s="56">
        <v>2875958.75</v>
      </c>
      <c r="O124" s="19">
        <f>SUM(C124:N124)</f>
        <v>39093356.4</v>
      </c>
    </row>
    <row r="125" spans="1:15" ht="15">
      <c r="A125" s="13" t="s">
        <v>23</v>
      </c>
      <c r="B125" s="14" t="s">
        <v>0</v>
      </c>
      <c r="C125" s="55">
        <v>254051.18</v>
      </c>
      <c r="D125" s="55">
        <v>207153.8</v>
      </c>
      <c r="E125" s="55">
        <v>225593.06</v>
      </c>
      <c r="F125" s="55">
        <v>243406.43</v>
      </c>
      <c r="G125" s="55">
        <v>198776.97</v>
      </c>
      <c r="H125" s="55">
        <v>224349.98</v>
      </c>
      <c r="I125" s="55">
        <v>163182.79</v>
      </c>
      <c r="J125" s="55">
        <v>182961.22</v>
      </c>
      <c r="K125" s="55">
        <v>217377.19</v>
      </c>
      <c r="L125" s="55">
        <v>215991.49</v>
      </c>
      <c r="M125" s="55">
        <v>199798.18</v>
      </c>
      <c r="N125" s="56">
        <v>208635.7</v>
      </c>
      <c r="O125" s="19">
        <f>SUM(C125:N125)</f>
        <v>2541277.99</v>
      </c>
    </row>
    <row r="126" spans="1:15" ht="15">
      <c r="A126" s="13" t="s">
        <v>23</v>
      </c>
      <c r="B126" s="14" t="s">
        <v>8</v>
      </c>
      <c r="C126" s="55">
        <v>63.53</v>
      </c>
      <c r="D126" s="55">
        <v>51.8</v>
      </c>
      <c r="E126" s="55">
        <v>58.29</v>
      </c>
      <c r="F126" s="55">
        <v>64.91</v>
      </c>
      <c r="G126" s="55">
        <v>51.36</v>
      </c>
      <c r="H126" s="55">
        <v>57.9</v>
      </c>
      <c r="I126" s="55">
        <v>42.45</v>
      </c>
      <c r="J126" s="55">
        <v>52.27</v>
      </c>
      <c r="K126" s="55">
        <v>57.48</v>
      </c>
      <c r="L126" s="55">
        <v>59.5</v>
      </c>
      <c r="M126" s="55">
        <v>57.55</v>
      </c>
      <c r="N126" s="56">
        <v>66.23</v>
      </c>
      <c r="O126" s="19">
        <f>SUM(O125/O123/O215)</f>
        <v>56.807463527934715</v>
      </c>
    </row>
    <row r="127" spans="1:15" ht="15">
      <c r="A127" s="13" t="s">
        <v>23</v>
      </c>
      <c r="B127" s="14" t="s">
        <v>9</v>
      </c>
      <c r="C127" s="51">
        <v>0.0696</v>
      </c>
      <c r="D127" s="51">
        <v>0.0572</v>
      </c>
      <c r="E127" s="51">
        <v>0.0586</v>
      </c>
      <c r="F127" s="51">
        <v>0.062</v>
      </c>
      <c r="G127" s="51">
        <v>0.0697</v>
      </c>
      <c r="H127" s="51">
        <v>0.07</v>
      </c>
      <c r="I127" s="51">
        <v>0.0551</v>
      </c>
      <c r="J127" s="51">
        <v>0.0652</v>
      </c>
      <c r="K127" s="51">
        <v>0.0658</v>
      </c>
      <c r="L127" s="51">
        <v>0.0761</v>
      </c>
      <c r="M127" s="51">
        <v>0.0618</v>
      </c>
      <c r="N127" s="59">
        <v>0.0725</v>
      </c>
      <c r="O127" s="20">
        <f>ROUNDDOWN(SUM(O125/O124),4)</f>
        <v>0.065</v>
      </c>
    </row>
    <row r="128" spans="1:15" ht="15">
      <c r="A128" s="21"/>
      <c r="B128" s="22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7"/>
      <c r="O128" s="23"/>
    </row>
    <row r="129" spans="1:15" ht="15">
      <c r="A129" s="13" t="s">
        <v>23</v>
      </c>
      <c r="B129" s="24" t="s">
        <v>11</v>
      </c>
      <c r="C129" s="52">
        <v>3</v>
      </c>
      <c r="D129" s="52">
        <v>3</v>
      </c>
      <c r="E129" s="52">
        <v>3</v>
      </c>
      <c r="F129" s="52">
        <v>3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60">
        <v>0</v>
      </c>
      <c r="O129" s="27">
        <f>SUM(C129:N129)</f>
        <v>12</v>
      </c>
    </row>
    <row r="130" spans="1:15" ht="15">
      <c r="A130" s="13" t="s">
        <v>23</v>
      </c>
      <c r="B130" s="14" t="s">
        <v>7</v>
      </c>
      <c r="C130" s="55">
        <v>36399.9</v>
      </c>
      <c r="D130" s="55">
        <v>62405.1</v>
      </c>
      <c r="E130" s="55">
        <v>108341.8</v>
      </c>
      <c r="F130" s="55">
        <v>67018.2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6">
        <v>0</v>
      </c>
      <c r="O130" s="19">
        <f>SUM(C130:N130)</f>
        <v>274165</v>
      </c>
    </row>
    <row r="131" spans="1:15" ht="15">
      <c r="A131" s="13" t="s">
        <v>23</v>
      </c>
      <c r="B131" s="14" t="s">
        <v>0</v>
      </c>
      <c r="C131" s="55">
        <v>5691.87</v>
      </c>
      <c r="D131" s="55">
        <v>8267.82</v>
      </c>
      <c r="E131" s="55">
        <v>13100.48</v>
      </c>
      <c r="F131" s="55">
        <v>7180.34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6">
        <v>0</v>
      </c>
      <c r="O131" s="19">
        <f>SUM(C131:N131)</f>
        <v>34240.509999999995</v>
      </c>
    </row>
    <row r="132" spans="1:15" ht="15">
      <c r="A132" s="13" t="s">
        <v>23</v>
      </c>
      <c r="B132" s="14" t="s">
        <v>8</v>
      </c>
      <c r="C132" s="55">
        <v>61.2</v>
      </c>
      <c r="D132" s="55">
        <v>88.9</v>
      </c>
      <c r="E132" s="55">
        <v>145.56</v>
      </c>
      <c r="F132" s="55">
        <v>79.78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6">
        <v>0</v>
      </c>
      <c r="O132" s="19">
        <f>SUM(O131/O129/O215)</f>
        <v>94.08149766636554</v>
      </c>
    </row>
    <row r="133" spans="1:15" ht="15">
      <c r="A133" s="13" t="s">
        <v>23</v>
      </c>
      <c r="B133" s="14" t="s">
        <v>9</v>
      </c>
      <c r="C133" s="51">
        <v>0.1563</v>
      </c>
      <c r="D133" s="51">
        <v>0.1324</v>
      </c>
      <c r="E133" s="51">
        <v>0.1209</v>
      </c>
      <c r="F133" s="51">
        <v>0.1071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9">
        <v>0</v>
      </c>
      <c r="O133" s="20">
        <f>ROUNDDOWN(SUM(O131/O130),4)</f>
        <v>0.1248</v>
      </c>
    </row>
    <row r="134" spans="1:15" ht="15">
      <c r="A134" s="21"/>
      <c r="B134" s="22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7"/>
      <c r="O134" s="23"/>
    </row>
    <row r="135" spans="1:15" ht="15">
      <c r="A135" s="13" t="s">
        <v>23</v>
      </c>
      <c r="B135" s="24" t="s">
        <v>12</v>
      </c>
      <c r="C135" s="52">
        <v>221</v>
      </c>
      <c r="D135" s="52">
        <v>221</v>
      </c>
      <c r="E135" s="52">
        <v>221</v>
      </c>
      <c r="F135" s="52">
        <v>213</v>
      </c>
      <c r="G135" s="52">
        <v>204</v>
      </c>
      <c r="H135" s="52">
        <v>201</v>
      </c>
      <c r="I135" s="52">
        <v>198</v>
      </c>
      <c r="J135" s="52">
        <v>194</v>
      </c>
      <c r="K135" s="52">
        <v>198</v>
      </c>
      <c r="L135" s="52">
        <v>195</v>
      </c>
      <c r="M135" s="52">
        <v>198</v>
      </c>
      <c r="N135" s="60">
        <v>186</v>
      </c>
      <c r="O135" s="27">
        <f>SUM(C135:N135)</f>
        <v>2450</v>
      </c>
    </row>
    <row r="136" spans="1:15" ht="15">
      <c r="A136" s="13" t="s">
        <v>23</v>
      </c>
      <c r="B136" s="14" t="s">
        <v>7</v>
      </c>
      <c r="C136" s="55">
        <v>10224086</v>
      </c>
      <c r="D136" s="55">
        <v>9629272.25</v>
      </c>
      <c r="E136" s="55">
        <v>9993310.5</v>
      </c>
      <c r="F136" s="55">
        <v>8538323.5</v>
      </c>
      <c r="G136" s="55">
        <v>7850401</v>
      </c>
      <c r="H136" s="55">
        <v>8242051</v>
      </c>
      <c r="I136" s="55">
        <v>7623509</v>
      </c>
      <c r="J136" s="55">
        <v>7494117.75</v>
      </c>
      <c r="K136" s="55">
        <v>8004186</v>
      </c>
      <c r="L136" s="55">
        <v>7899648.5</v>
      </c>
      <c r="M136" s="55">
        <v>8640937</v>
      </c>
      <c r="N136" s="56">
        <v>7647301.25</v>
      </c>
      <c r="O136" s="19">
        <f>SUM(C136:N136)</f>
        <v>101787143.75</v>
      </c>
    </row>
    <row r="137" spans="1:15" ht="15">
      <c r="A137" s="13" t="s">
        <v>23</v>
      </c>
      <c r="B137" s="14" t="s">
        <v>0</v>
      </c>
      <c r="C137" s="55">
        <v>436242.38</v>
      </c>
      <c r="D137" s="55">
        <v>435914.97</v>
      </c>
      <c r="E137" s="55">
        <v>488087.02</v>
      </c>
      <c r="F137" s="55">
        <v>399265.72</v>
      </c>
      <c r="G137" s="55">
        <v>339247.65</v>
      </c>
      <c r="H137" s="55">
        <v>429345.31</v>
      </c>
      <c r="I137" s="55">
        <v>309823.32</v>
      </c>
      <c r="J137" s="55">
        <v>330522.11</v>
      </c>
      <c r="K137" s="55">
        <v>325290.71</v>
      </c>
      <c r="L137" s="55">
        <v>348304.33</v>
      </c>
      <c r="M137" s="55">
        <v>410827.58</v>
      </c>
      <c r="N137" s="56">
        <v>384451.17</v>
      </c>
      <c r="O137" s="19">
        <f>SUM(C137:N137)</f>
        <v>4637322.27</v>
      </c>
    </row>
    <row r="138" spans="1:15" ht="15">
      <c r="A138" s="13" t="s">
        <v>23</v>
      </c>
      <c r="B138" s="14" t="s">
        <v>8</v>
      </c>
      <c r="C138" s="55">
        <v>63.68</v>
      </c>
      <c r="D138" s="55">
        <v>63.63</v>
      </c>
      <c r="E138" s="55">
        <v>73.62</v>
      </c>
      <c r="F138" s="55">
        <v>62.48</v>
      </c>
      <c r="G138" s="55">
        <v>55.43</v>
      </c>
      <c r="H138" s="55">
        <v>68.9</v>
      </c>
      <c r="I138" s="55">
        <v>50.48</v>
      </c>
      <c r="J138" s="55">
        <v>60.85</v>
      </c>
      <c r="K138" s="55">
        <v>53</v>
      </c>
      <c r="L138" s="55">
        <v>59.54</v>
      </c>
      <c r="M138" s="55">
        <v>66.93</v>
      </c>
      <c r="N138" s="56">
        <v>68.9</v>
      </c>
      <c r="O138" s="19">
        <f>SUM(O137/O135/O215)</f>
        <v>62.408886991869906</v>
      </c>
    </row>
    <row r="139" spans="1:15" ht="15">
      <c r="A139" s="13" t="s">
        <v>23</v>
      </c>
      <c r="B139" s="14" t="s">
        <v>9</v>
      </c>
      <c r="C139" s="51">
        <v>0.0426</v>
      </c>
      <c r="D139" s="51">
        <v>0.0452</v>
      </c>
      <c r="E139" s="51">
        <v>0.0488</v>
      </c>
      <c r="F139" s="51">
        <v>0.0467</v>
      </c>
      <c r="G139" s="51">
        <v>0.0432</v>
      </c>
      <c r="H139" s="51">
        <v>0.052</v>
      </c>
      <c r="I139" s="51">
        <v>0.0406</v>
      </c>
      <c r="J139" s="51">
        <v>0.0441</v>
      </c>
      <c r="K139" s="51">
        <v>0.0406</v>
      </c>
      <c r="L139" s="51">
        <v>0.044000000000000004</v>
      </c>
      <c r="M139" s="51">
        <v>0.0475</v>
      </c>
      <c r="N139" s="59">
        <v>0.0502</v>
      </c>
      <c r="O139" s="20">
        <f>ROUNDDOWN(SUM(O137/O136),4)</f>
        <v>0.0455</v>
      </c>
    </row>
    <row r="140" spans="1:15" ht="15">
      <c r="A140" s="21"/>
      <c r="B140" s="22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7"/>
      <c r="O140" s="23"/>
    </row>
    <row r="141" spans="1:15" ht="15" customHeight="1">
      <c r="A141" s="13" t="s">
        <v>23</v>
      </c>
      <c r="B141" s="24" t="s">
        <v>13</v>
      </c>
      <c r="C141" s="52">
        <v>32</v>
      </c>
      <c r="D141" s="52">
        <v>32</v>
      </c>
      <c r="E141" s="52">
        <v>32</v>
      </c>
      <c r="F141" s="52">
        <v>29</v>
      </c>
      <c r="G141" s="52">
        <v>29</v>
      </c>
      <c r="H141" s="52">
        <v>29</v>
      </c>
      <c r="I141" s="52">
        <v>29</v>
      </c>
      <c r="J141" s="52">
        <v>29</v>
      </c>
      <c r="K141" s="52">
        <v>29</v>
      </c>
      <c r="L141" s="52">
        <v>29</v>
      </c>
      <c r="M141" s="52">
        <v>29</v>
      </c>
      <c r="N141" s="60">
        <v>29</v>
      </c>
      <c r="O141" s="27">
        <f>SUM(C141:N141)</f>
        <v>357</v>
      </c>
    </row>
    <row r="142" spans="1:15" ht="15" customHeight="1">
      <c r="A142" s="13" t="s">
        <v>23</v>
      </c>
      <c r="B142" s="14" t="s">
        <v>7</v>
      </c>
      <c r="C142" s="55">
        <v>1007016</v>
      </c>
      <c r="D142" s="55">
        <v>863933</v>
      </c>
      <c r="E142" s="55">
        <v>891429.5</v>
      </c>
      <c r="F142" s="55">
        <v>656961.5</v>
      </c>
      <c r="G142" s="55">
        <v>680332.5</v>
      </c>
      <c r="H142" s="55">
        <v>794730</v>
      </c>
      <c r="I142" s="55">
        <v>588677</v>
      </c>
      <c r="J142" s="55">
        <v>711817</v>
      </c>
      <c r="K142" s="55">
        <v>749747.5</v>
      </c>
      <c r="L142" s="55">
        <v>684785.5</v>
      </c>
      <c r="M142" s="55">
        <v>816768</v>
      </c>
      <c r="N142" s="56">
        <v>820974</v>
      </c>
      <c r="O142" s="19">
        <f>SUM(C142:N142)</f>
        <v>9267171.5</v>
      </c>
    </row>
    <row r="143" spans="1:15" ht="15" customHeight="1">
      <c r="A143" s="13" t="s">
        <v>23</v>
      </c>
      <c r="B143" s="14" t="s">
        <v>0</v>
      </c>
      <c r="C143" s="55">
        <v>53535.96</v>
      </c>
      <c r="D143" s="55">
        <v>52601.24</v>
      </c>
      <c r="E143" s="55">
        <v>66482.88</v>
      </c>
      <c r="F143" s="55">
        <v>44521.43</v>
      </c>
      <c r="G143" s="55">
        <v>40256.64</v>
      </c>
      <c r="H143" s="55">
        <v>29088.87</v>
      </c>
      <c r="I143" s="55">
        <v>9769.63</v>
      </c>
      <c r="J143" s="55">
        <v>45916.31</v>
      </c>
      <c r="K143" s="55">
        <v>37338.33</v>
      </c>
      <c r="L143" s="55">
        <v>50379.35</v>
      </c>
      <c r="M143" s="55">
        <v>62928.06</v>
      </c>
      <c r="N143" s="56">
        <v>48041.07</v>
      </c>
      <c r="O143" s="19">
        <f>SUM(C143:N143)</f>
        <v>540859.77</v>
      </c>
    </row>
    <row r="144" spans="1:15" ht="15" customHeight="1">
      <c r="A144" s="13" t="s">
        <v>23</v>
      </c>
      <c r="B144" s="14" t="s">
        <v>8</v>
      </c>
      <c r="C144" s="55">
        <v>53.97</v>
      </c>
      <c r="D144" s="55">
        <v>53.03</v>
      </c>
      <c r="E144" s="55">
        <v>69.25</v>
      </c>
      <c r="F144" s="55">
        <v>51.17</v>
      </c>
      <c r="G144" s="55">
        <v>46.27</v>
      </c>
      <c r="H144" s="55">
        <v>32.36</v>
      </c>
      <c r="I144" s="55">
        <v>10.87</v>
      </c>
      <c r="J144" s="55">
        <v>56.55</v>
      </c>
      <c r="K144" s="55">
        <v>41.53</v>
      </c>
      <c r="L144" s="55">
        <v>57.91</v>
      </c>
      <c r="M144" s="55">
        <v>70</v>
      </c>
      <c r="N144" s="56">
        <v>55.22</v>
      </c>
      <c r="O144" s="19">
        <f>SUM(O143/O141/O215)</f>
        <v>49.953015075949075</v>
      </c>
    </row>
    <row r="145" spans="1:15" ht="15" customHeight="1">
      <c r="A145" s="13" t="s">
        <v>23</v>
      </c>
      <c r="B145" s="14" t="s">
        <v>9</v>
      </c>
      <c r="C145" s="51">
        <v>0.053099999999999994</v>
      </c>
      <c r="D145" s="51">
        <v>0.0608</v>
      </c>
      <c r="E145" s="51">
        <v>0.0745</v>
      </c>
      <c r="F145" s="51">
        <v>0.0677</v>
      </c>
      <c r="G145" s="51">
        <v>0.0591</v>
      </c>
      <c r="H145" s="51">
        <v>0.0366</v>
      </c>
      <c r="I145" s="51">
        <v>0.0165</v>
      </c>
      <c r="J145" s="51">
        <v>0.0645</v>
      </c>
      <c r="K145" s="51">
        <v>0.0498</v>
      </c>
      <c r="L145" s="51">
        <v>0.0735</v>
      </c>
      <c r="M145" s="51">
        <v>0.077</v>
      </c>
      <c r="N145" s="59">
        <v>0.0585</v>
      </c>
      <c r="O145" s="20">
        <f>ROUNDDOWN(SUM(O143/O142),4)</f>
        <v>0.0583</v>
      </c>
    </row>
    <row r="146" spans="1:15" ht="15">
      <c r="A146" s="21"/>
      <c r="B146" s="22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7"/>
      <c r="O146" s="23"/>
    </row>
    <row r="147" spans="1:15" ht="15">
      <c r="A147" s="13" t="s">
        <v>23</v>
      </c>
      <c r="B147" s="24" t="s">
        <v>14</v>
      </c>
      <c r="C147" s="52">
        <v>448</v>
      </c>
      <c r="D147" s="52">
        <v>450</v>
      </c>
      <c r="E147" s="52">
        <v>449</v>
      </c>
      <c r="F147" s="52">
        <v>446</v>
      </c>
      <c r="G147" s="52">
        <v>468</v>
      </c>
      <c r="H147" s="52">
        <v>463</v>
      </c>
      <c r="I147" s="52">
        <v>464</v>
      </c>
      <c r="J147" s="52">
        <v>468</v>
      </c>
      <c r="K147" s="52">
        <v>471</v>
      </c>
      <c r="L147" s="52">
        <v>470</v>
      </c>
      <c r="M147" s="52">
        <v>475</v>
      </c>
      <c r="N147" s="60">
        <v>462</v>
      </c>
      <c r="O147" s="27">
        <f>SUM(C147:N147)</f>
        <v>5534</v>
      </c>
    </row>
    <row r="148" spans="1:15" ht="15">
      <c r="A148" s="13" t="s">
        <v>23</v>
      </c>
      <c r="B148" s="14" t="s">
        <v>7</v>
      </c>
      <c r="C148" s="55">
        <v>34755356.3</v>
      </c>
      <c r="D148" s="55">
        <v>32964650.06</v>
      </c>
      <c r="E148" s="55">
        <v>33567723.14</v>
      </c>
      <c r="F148" s="55">
        <v>30280319.71</v>
      </c>
      <c r="G148" s="55">
        <v>26675533.18</v>
      </c>
      <c r="H148" s="55">
        <v>28664852.65</v>
      </c>
      <c r="I148" s="55">
        <v>27293678.56</v>
      </c>
      <c r="J148" s="55">
        <v>27620506.79</v>
      </c>
      <c r="K148" s="55">
        <v>28842705.41</v>
      </c>
      <c r="L148" s="55">
        <v>29176083.79</v>
      </c>
      <c r="M148" s="55">
        <v>32844289.48</v>
      </c>
      <c r="N148" s="56">
        <v>34871613.11</v>
      </c>
      <c r="O148" s="19">
        <f>SUM(C148:N148)</f>
        <v>367557312.18000007</v>
      </c>
    </row>
    <row r="149" spans="1:15" ht="15">
      <c r="A149" s="13" t="s">
        <v>23</v>
      </c>
      <c r="B149" s="14" t="s">
        <v>0</v>
      </c>
      <c r="C149" s="55">
        <v>1679963.06</v>
      </c>
      <c r="D149" s="55">
        <v>1885427.41</v>
      </c>
      <c r="E149" s="55">
        <v>1546673.98</v>
      </c>
      <c r="F149" s="55">
        <v>1546001.62</v>
      </c>
      <c r="G149" s="55">
        <v>1237660.95</v>
      </c>
      <c r="H149" s="55">
        <v>1457812.81</v>
      </c>
      <c r="I149" s="55">
        <v>1317589.94</v>
      </c>
      <c r="J149" s="55">
        <v>1475265.03</v>
      </c>
      <c r="K149" s="55">
        <v>1607214.96</v>
      </c>
      <c r="L149" s="55">
        <v>1718170.36</v>
      </c>
      <c r="M149" s="55">
        <v>1788481.31</v>
      </c>
      <c r="N149" s="56">
        <v>1777120.79</v>
      </c>
      <c r="O149" s="19">
        <f>SUM(C149:N149)</f>
        <v>19037382.219999995</v>
      </c>
    </row>
    <row r="150" spans="1:15" ht="15">
      <c r="A150" s="13" t="s">
        <v>23</v>
      </c>
      <c r="B150" s="14" t="s">
        <v>8</v>
      </c>
      <c r="C150" s="55">
        <v>120.97</v>
      </c>
      <c r="D150" s="55">
        <v>135.16</v>
      </c>
      <c r="E150" s="55">
        <v>114.82</v>
      </c>
      <c r="F150" s="55">
        <v>115.55</v>
      </c>
      <c r="G150" s="55">
        <v>88.15</v>
      </c>
      <c r="H150" s="55">
        <v>101.57</v>
      </c>
      <c r="I150" s="55">
        <v>91.6</v>
      </c>
      <c r="J150" s="55">
        <v>112.58</v>
      </c>
      <c r="K150" s="55">
        <v>110.08</v>
      </c>
      <c r="L150" s="55">
        <v>121.86</v>
      </c>
      <c r="M150" s="55">
        <v>121.46</v>
      </c>
      <c r="N150" s="56">
        <v>128.22</v>
      </c>
      <c r="O150" s="19">
        <f>SUM(O149/O147/O215)</f>
        <v>113.42618318914784</v>
      </c>
    </row>
    <row r="151" spans="1:15" ht="15">
      <c r="A151" s="13" t="s">
        <v>23</v>
      </c>
      <c r="B151" s="14" t="s">
        <v>9</v>
      </c>
      <c r="C151" s="51">
        <v>0.0483</v>
      </c>
      <c r="D151" s="51">
        <v>0.0571</v>
      </c>
      <c r="E151" s="51">
        <v>0.046</v>
      </c>
      <c r="F151" s="51">
        <v>0.051</v>
      </c>
      <c r="G151" s="51">
        <v>0.0463</v>
      </c>
      <c r="H151" s="51">
        <v>0.0508</v>
      </c>
      <c r="I151" s="51">
        <v>0.0482</v>
      </c>
      <c r="J151" s="51">
        <v>0.0534</v>
      </c>
      <c r="K151" s="51">
        <v>0.0557</v>
      </c>
      <c r="L151" s="51">
        <v>0.0588</v>
      </c>
      <c r="M151" s="51">
        <v>0.0544</v>
      </c>
      <c r="N151" s="59">
        <v>0.0509</v>
      </c>
      <c r="O151" s="20">
        <f>ROUNDDOWN(SUM(O149/O148),4)</f>
        <v>0.0517</v>
      </c>
    </row>
    <row r="152" spans="1:15" ht="15">
      <c r="A152" s="21"/>
      <c r="B152" s="22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7"/>
      <c r="O152" s="23"/>
    </row>
    <row r="153" spans="1:15" ht="15">
      <c r="A153" s="13" t="s">
        <v>23</v>
      </c>
      <c r="B153" s="24" t="s">
        <v>38</v>
      </c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60">
        <v>0</v>
      </c>
      <c r="O153" s="27">
        <f>SUM(C153:N153)</f>
        <v>0</v>
      </c>
    </row>
    <row r="154" spans="1:15" ht="15">
      <c r="A154" s="13" t="s">
        <v>23</v>
      </c>
      <c r="B154" s="14" t="s">
        <v>7</v>
      </c>
      <c r="C154" s="55">
        <v>0</v>
      </c>
      <c r="D154" s="55">
        <v>0</v>
      </c>
      <c r="E154" s="55">
        <v>0</v>
      </c>
      <c r="F154" s="55">
        <v>0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62">
        <v>0</v>
      </c>
      <c r="O154" s="19">
        <f>SUM(C154:N154)</f>
        <v>0</v>
      </c>
    </row>
    <row r="155" spans="1:15" ht="15">
      <c r="A155" s="13" t="s">
        <v>23</v>
      </c>
      <c r="B155" s="14" t="s">
        <v>0</v>
      </c>
      <c r="C155" s="55">
        <v>0</v>
      </c>
      <c r="D155" s="55">
        <v>0</v>
      </c>
      <c r="E155" s="55">
        <v>0</v>
      </c>
      <c r="F155" s="55">
        <v>0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63">
        <v>0</v>
      </c>
      <c r="O155" s="19">
        <f>SUM(C155:N155)</f>
        <v>0</v>
      </c>
    </row>
    <row r="156" spans="1:15" ht="15">
      <c r="A156" s="13" t="s">
        <v>23</v>
      </c>
      <c r="B156" s="14" t="s">
        <v>8</v>
      </c>
      <c r="C156" s="55">
        <v>0</v>
      </c>
      <c r="D156" s="55">
        <v>0</v>
      </c>
      <c r="E156" s="55">
        <v>0</v>
      </c>
      <c r="F156" s="55">
        <v>0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62">
        <v>0</v>
      </c>
      <c r="O156" s="62">
        <v>0</v>
      </c>
    </row>
    <row r="157" spans="1:15" ht="15">
      <c r="A157" s="13" t="s">
        <v>23</v>
      </c>
      <c r="B157" s="14" t="s">
        <v>9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9">
        <v>0</v>
      </c>
      <c r="O157" s="59">
        <v>0</v>
      </c>
    </row>
    <row r="158" spans="1:15" ht="15">
      <c r="A158" s="21"/>
      <c r="B158" s="22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7"/>
      <c r="O158" s="23"/>
    </row>
    <row r="159" spans="1:15" ht="15">
      <c r="A159" s="13" t="s">
        <v>23</v>
      </c>
      <c r="B159" s="24" t="s">
        <v>15</v>
      </c>
      <c r="C159" s="52">
        <v>44</v>
      </c>
      <c r="D159" s="52">
        <v>44</v>
      </c>
      <c r="E159" s="52">
        <v>44</v>
      </c>
      <c r="F159" s="52">
        <v>44</v>
      </c>
      <c r="G159" s="52">
        <v>46</v>
      </c>
      <c r="H159" s="52">
        <v>46</v>
      </c>
      <c r="I159" s="52">
        <v>46</v>
      </c>
      <c r="J159" s="52">
        <v>46</v>
      </c>
      <c r="K159" s="52">
        <v>46</v>
      </c>
      <c r="L159" s="52">
        <v>46</v>
      </c>
      <c r="M159" s="52">
        <v>47</v>
      </c>
      <c r="N159" s="60">
        <v>48</v>
      </c>
      <c r="O159" s="27">
        <f>SUM(C159:N159)</f>
        <v>547</v>
      </c>
    </row>
    <row r="160" spans="1:15" ht="15">
      <c r="A160" s="13" t="s">
        <v>23</v>
      </c>
      <c r="B160" s="14" t="s">
        <v>7</v>
      </c>
      <c r="C160" s="55">
        <v>4624555</v>
      </c>
      <c r="D160" s="55">
        <v>5093225</v>
      </c>
      <c r="E160" s="55">
        <v>4443785</v>
      </c>
      <c r="F160" s="55">
        <v>3867745</v>
      </c>
      <c r="G160" s="55">
        <v>3111680</v>
      </c>
      <c r="H160" s="55">
        <v>2803430</v>
      </c>
      <c r="I160" s="55">
        <v>3105785</v>
      </c>
      <c r="J160" s="55">
        <v>3306515</v>
      </c>
      <c r="K160" s="55">
        <v>3695995</v>
      </c>
      <c r="L160" s="55">
        <v>3625020</v>
      </c>
      <c r="M160" s="55">
        <v>4198150</v>
      </c>
      <c r="N160" s="56">
        <v>4126905</v>
      </c>
      <c r="O160" s="19">
        <f>SUM(C160:N160)</f>
        <v>46002790</v>
      </c>
    </row>
    <row r="161" spans="1:15" ht="15">
      <c r="A161" s="13" t="s">
        <v>23</v>
      </c>
      <c r="B161" s="14" t="s">
        <v>0</v>
      </c>
      <c r="C161" s="55">
        <v>256579.94</v>
      </c>
      <c r="D161" s="55">
        <v>212020.19</v>
      </c>
      <c r="E161" s="55">
        <v>135068.81</v>
      </c>
      <c r="F161" s="55">
        <v>268684.35</v>
      </c>
      <c r="G161" s="55">
        <v>194610.6</v>
      </c>
      <c r="H161" s="55">
        <v>147924.15</v>
      </c>
      <c r="I161" s="55">
        <v>144981.98</v>
      </c>
      <c r="J161" s="55">
        <v>196243.13</v>
      </c>
      <c r="K161" s="55">
        <v>137302.66</v>
      </c>
      <c r="L161" s="55">
        <v>109529.75</v>
      </c>
      <c r="M161" s="55">
        <v>226579.68</v>
      </c>
      <c r="N161" s="56">
        <v>259373.37</v>
      </c>
      <c r="O161" s="19">
        <f>SUM(C161:N161)</f>
        <v>2288898.61</v>
      </c>
    </row>
    <row r="162" spans="1:15" ht="15">
      <c r="A162" s="13" t="s">
        <v>23</v>
      </c>
      <c r="B162" s="14" t="s">
        <v>8</v>
      </c>
      <c r="C162" s="55">
        <v>188.11</v>
      </c>
      <c r="D162" s="55">
        <v>155.44</v>
      </c>
      <c r="E162" s="55">
        <v>102.32</v>
      </c>
      <c r="F162" s="55">
        <v>203.55</v>
      </c>
      <c r="G162" s="55">
        <v>141.02</v>
      </c>
      <c r="H162" s="55">
        <v>103.73</v>
      </c>
      <c r="I162" s="55">
        <v>101.67</v>
      </c>
      <c r="J162" s="55">
        <v>152.36</v>
      </c>
      <c r="K162" s="55">
        <v>96.29</v>
      </c>
      <c r="L162" s="55">
        <v>79.37</v>
      </c>
      <c r="M162" s="55">
        <v>155.51</v>
      </c>
      <c r="N162" s="56">
        <v>180.12</v>
      </c>
      <c r="O162" s="19">
        <f>SUM(O161/O159/O215)</f>
        <v>137.96993911934854</v>
      </c>
    </row>
    <row r="163" spans="1:15" ht="15">
      <c r="A163" s="13" t="s">
        <v>23</v>
      </c>
      <c r="B163" s="14" t="s">
        <v>9</v>
      </c>
      <c r="C163" s="51">
        <v>0.0554</v>
      </c>
      <c r="D163" s="51">
        <v>0.0416</v>
      </c>
      <c r="E163" s="51">
        <v>0.0303</v>
      </c>
      <c r="F163" s="51">
        <v>0.0694</v>
      </c>
      <c r="G163" s="51">
        <v>0.0625</v>
      </c>
      <c r="H163" s="51">
        <v>0.0527</v>
      </c>
      <c r="I163" s="51">
        <v>0.0466</v>
      </c>
      <c r="J163" s="51">
        <v>0.0593</v>
      </c>
      <c r="K163" s="51">
        <v>0.0371</v>
      </c>
      <c r="L163" s="51">
        <v>0.0302</v>
      </c>
      <c r="M163" s="51">
        <v>0.0539</v>
      </c>
      <c r="N163" s="59">
        <v>0.0628</v>
      </c>
      <c r="O163" s="20">
        <f>ROUNDDOWN(SUM(O161/O160),4)</f>
        <v>0.0497</v>
      </c>
    </row>
    <row r="164" spans="1:15" ht="15">
      <c r="A164" s="21"/>
      <c r="B164" s="22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7"/>
      <c r="O164" s="20"/>
    </row>
    <row r="165" spans="1:15" ht="15">
      <c r="A165" s="13" t="s">
        <v>23</v>
      </c>
      <c r="B165" s="24" t="s">
        <v>41</v>
      </c>
      <c r="C165" s="52">
        <v>13</v>
      </c>
      <c r="D165" s="52">
        <v>13</v>
      </c>
      <c r="E165" s="52">
        <v>13</v>
      </c>
      <c r="F165" s="52">
        <v>13</v>
      </c>
      <c r="G165" s="52">
        <v>13</v>
      </c>
      <c r="H165" s="52">
        <v>13</v>
      </c>
      <c r="I165" s="52">
        <v>13</v>
      </c>
      <c r="J165" s="52">
        <v>13</v>
      </c>
      <c r="K165" s="52">
        <v>13</v>
      </c>
      <c r="L165" s="52">
        <v>13</v>
      </c>
      <c r="M165" s="52">
        <v>13</v>
      </c>
      <c r="N165" s="60">
        <v>15</v>
      </c>
      <c r="O165" s="27">
        <f>SUM(C165:N165)</f>
        <v>158</v>
      </c>
    </row>
    <row r="166" spans="1:15" ht="15">
      <c r="A166" s="13" t="s">
        <v>23</v>
      </c>
      <c r="B166" s="14" t="s">
        <v>7</v>
      </c>
      <c r="C166" s="55">
        <v>2575395</v>
      </c>
      <c r="D166" s="55">
        <v>2651755</v>
      </c>
      <c r="E166" s="55">
        <v>2511820</v>
      </c>
      <c r="F166" s="55">
        <v>2892760</v>
      </c>
      <c r="G166" s="55">
        <v>2801850</v>
      </c>
      <c r="H166" s="55">
        <v>1575935</v>
      </c>
      <c r="I166" s="55">
        <v>1689330</v>
      </c>
      <c r="J166" s="55">
        <v>1491145</v>
      </c>
      <c r="K166" s="55">
        <v>3179895</v>
      </c>
      <c r="L166" s="55">
        <v>2219165</v>
      </c>
      <c r="M166" s="55">
        <v>2201570</v>
      </c>
      <c r="N166" s="56">
        <v>2085205</v>
      </c>
      <c r="O166" s="19">
        <f>SUM(C166:N166)</f>
        <v>27875825</v>
      </c>
    </row>
    <row r="167" spans="1:15" ht="15">
      <c r="A167" s="13" t="s">
        <v>23</v>
      </c>
      <c r="B167" s="14" t="s">
        <v>0</v>
      </c>
      <c r="C167" s="55">
        <v>135111.38</v>
      </c>
      <c r="D167" s="55">
        <v>112933.48</v>
      </c>
      <c r="E167" s="55">
        <v>101462.54</v>
      </c>
      <c r="F167" s="55">
        <v>28653.25</v>
      </c>
      <c r="G167" s="55">
        <v>181676.95</v>
      </c>
      <c r="H167" s="55">
        <v>124605.64</v>
      </c>
      <c r="I167" s="55">
        <v>100856.27</v>
      </c>
      <c r="J167" s="55">
        <v>62922.28</v>
      </c>
      <c r="K167" s="55">
        <v>107927.47</v>
      </c>
      <c r="L167" s="55">
        <v>159652.42</v>
      </c>
      <c r="M167" s="55">
        <v>63072.28</v>
      </c>
      <c r="N167" s="56">
        <v>-9851.84</v>
      </c>
      <c r="O167" s="19">
        <f>SUM(C167:N167)</f>
        <v>1169022.1199999999</v>
      </c>
    </row>
    <row r="168" spans="1:15" ht="15">
      <c r="A168" s="13" t="s">
        <v>23</v>
      </c>
      <c r="B168" s="14" t="s">
        <v>8</v>
      </c>
      <c r="C168" s="55">
        <v>335.26</v>
      </c>
      <c r="D168" s="55">
        <v>280.23</v>
      </c>
      <c r="E168" s="55">
        <v>260.16</v>
      </c>
      <c r="F168" s="55">
        <v>73.47</v>
      </c>
      <c r="G168" s="55">
        <v>465.84</v>
      </c>
      <c r="H168" s="55">
        <v>309.2</v>
      </c>
      <c r="I168" s="55">
        <v>250.26</v>
      </c>
      <c r="J168" s="55">
        <v>172.86</v>
      </c>
      <c r="K168" s="55">
        <v>267.81</v>
      </c>
      <c r="L168" s="55">
        <v>409.37</v>
      </c>
      <c r="M168" s="55">
        <v>156.51</v>
      </c>
      <c r="N168" s="56">
        <v>-21.89</v>
      </c>
      <c r="O168" s="19">
        <f>SUM(O167/O165/O215)</f>
        <v>243.95565263627316</v>
      </c>
    </row>
    <row r="169" spans="1:15" ht="15">
      <c r="A169" s="13" t="s">
        <v>23</v>
      </c>
      <c r="B169" s="14" t="s">
        <v>9</v>
      </c>
      <c r="C169" s="51">
        <v>0.0525</v>
      </c>
      <c r="D169" s="51">
        <v>0.0426</v>
      </c>
      <c r="E169" s="51">
        <v>0.0404</v>
      </c>
      <c r="F169" s="51">
        <v>0.0099</v>
      </c>
      <c r="G169" s="51">
        <v>0.0648</v>
      </c>
      <c r="H169" s="51">
        <v>0.0791</v>
      </c>
      <c r="I169" s="51">
        <v>0.0597</v>
      </c>
      <c r="J169" s="51">
        <v>0.0422</v>
      </c>
      <c r="K169" s="51">
        <v>0.0339</v>
      </c>
      <c r="L169" s="51">
        <v>0.0719</v>
      </c>
      <c r="M169" s="51">
        <v>0.0286</v>
      </c>
      <c r="N169" s="59">
        <v>-0.0047</v>
      </c>
      <c r="O169" s="20">
        <v>0.0525</v>
      </c>
    </row>
    <row r="170" spans="1:15" ht="15">
      <c r="A170" s="21"/>
      <c r="B170" s="22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7"/>
      <c r="O170" s="20"/>
    </row>
    <row r="171" spans="1:15" ht="15">
      <c r="A171" s="13" t="s">
        <v>23</v>
      </c>
      <c r="B171" s="24" t="s">
        <v>39</v>
      </c>
      <c r="C171" s="52">
        <v>702</v>
      </c>
      <c r="D171" s="52">
        <v>703</v>
      </c>
      <c r="E171" s="52">
        <v>700</v>
      </c>
      <c r="F171" s="52">
        <v>698</v>
      </c>
      <c r="G171" s="52">
        <v>725</v>
      </c>
      <c r="H171" s="52">
        <v>731</v>
      </c>
      <c r="I171" s="52">
        <v>736</v>
      </c>
      <c r="J171" s="52">
        <v>743</v>
      </c>
      <c r="K171" s="52">
        <v>742</v>
      </c>
      <c r="L171" s="52">
        <v>736</v>
      </c>
      <c r="M171" s="52">
        <v>738</v>
      </c>
      <c r="N171" s="60">
        <v>740</v>
      </c>
      <c r="O171" s="27">
        <f>SUM(C171:N171)</f>
        <v>8694</v>
      </c>
    </row>
    <row r="172" spans="1:15" ht="15">
      <c r="A172" s="13" t="s">
        <v>23</v>
      </c>
      <c r="B172" s="14" t="s">
        <v>7</v>
      </c>
      <c r="C172" s="55">
        <v>46787257.71</v>
      </c>
      <c r="D172" s="55">
        <v>46767370.8</v>
      </c>
      <c r="E172" s="55">
        <v>44139605.56</v>
      </c>
      <c r="F172" s="55">
        <v>42987830.04</v>
      </c>
      <c r="G172" s="55">
        <v>36914118.99</v>
      </c>
      <c r="H172" s="55">
        <v>38303061.1</v>
      </c>
      <c r="I172" s="55">
        <v>36990408.4</v>
      </c>
      <c r="J172" s="55">
        <v>35566308.28</v>
      </c>
      <c r="K172" s="55">
        <v>38545014.58</v>
      </c>
      <c r="L172" s="55">
        <v>39418023.41</v>
      </c>
      <c r="M172" s="55">
        <v>42397057.35</v>
      </c>
      <c r="N172" s="56">
        <v>41938634.15</v>
      </c>
      <c r="O172" s="19">
        <f>SUM(C172:N172)</f>
        <v>490754690.37</v>
      </c>
    </row>
    <row r="173" spans="1:15" ht="15">
      <c r="A173" s="13" t="s">
        <v>23</v>
      </c>
      <c r="B173" s="14" t="s">
        <v>0</v>
      </c>
      <c r="C173" s="55">
        <v>2189042.28</v>
      </c>
      <c r="D173" s="55">
        <v>2397848.32</v>
      </c>
      <c r="E173" s="55">
        <v>2050800.93</v>
      </c>
      <c r="F173" s="55">
        <v>1997384.34</v>
      </c>
      <c r="G173" s="55">
        <v>1848279.24</v>
      </c>
      <c r="H173" s="55">
        <v>1906430.56</v>
      </c>
      <c r="I173" s="55">
        <v>1909874.12</v>
      </c>
      <c r="J173" s="55">
        <v>1919429.11</v>
      </c>
      <c r="K173" s="55">
        <v>1763127.73</v>
      </c>
      <c r="L173" s="55">
        <v>2019053.19</v>
      </c>
      <c r="M173" s="55">
        <v>2480074.93</v>
      </c>
      <c r="N173" s="56">
        <v>2224788.46</v>
      </c>
      <c r="O173" s="19">
        <f>SUM(C173:N173)</f>
        <v>24706133.21</v>
      </c>
    </row>
    <row r="174" spans="1:15" ht="15">
      <c r="A174" s="13" t="s">
        <v>23</v>
      </c>
      <c r="B174" s="14" t="s">
        <v>8</v>
      </c>
      <c r="C174" s="55">
        <v>100.59</v>
      </c>
      <c r="D174" s="55">
        <v>110.03</v>
      </c>
      <c r="E174" s="55">
        <v>97.66</v>
      </c>
      <c r="F174" s="55">
        <v>95.39</v>
      </c>
      <c r="G174" s="55">
        <v>84.98</v>
      </c>
      <c r="H174" s="55">
        <v>84.13</v>
      </c>
      <c r="I174" s="55">
        <v>83.71</v>
      </c>
      <c r="J174" s="55">
        <v>92.26</v>
      </c>
      <c r="K174" s="55">
        <v>76.65</v>
      </c>
      <c r="L174" s="55">
        <v>91.44</v>
      </c>
      <c r="M174" s="55">
        <v>108.4</v>
      </c>
      <c r="N174" s="56">
        <v>100.22</v>
      </c>
      <c r="O174" s="19">
        <f>SUM(O173/O171/O215)</f>
        <v>93.69801413937574</v>
      </c>
    </row>
    <row r="175" spans="1:15" ht="15">
      <c r="A175" s="13" t="s">
        <v>23</v>
      </c>
      <c r="B175" s="14" t="s">
        <v>9</v>
      </c>
      <c r="C175" s="51">
        <v>0.0467</v>
      </c>
      <c r="D175" s="51">
        <v>0.0512</v>
      </c>
      <c r="E175" s="51">
        <v>0.0464</v>
      </c>
      <c r="F175" s="51">
        <v>0.0464</v>
      </c>
      <c r="G175" s="51">
        <v>0.05</v>
      </c>
      <c r="H175" s="51">
        <v>0.0497</v>
      </c>
      <c r="I175" s="51">
        <v>0.0516</v>
      </c>
      <c r="J175" s="51">
        <v>0.0539</v>
      </c>
      <c r="K175" s="51">
        <v>0.0457</v>
      </c>
      <c r="L175" s="51">
        <v>0.0512</v>
      </c>
      <c r="M175" s="51">
        <v>0.0584</v>
      </c>
      <c r="N175" s="59">
        <v>0.053</v>
      </c>
      <c r="O175" s="20">
        <f>ROUNDDOWN(SUM(O173/O172),4)</f>
        <v>0.0503</v>
      </c>
    </row>
    <row r="176" spans="1:15" ht="15">
      <c r="A176" s="21"/>
      <c r="B176" s="22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57"/>
      <c r="O176" s="20"/>
    </row>
    <row r="177" spans="1:15" ht="15">
      <c r="A177" s="13" t="s">
        <v>23</v>
      </c>
      <c r="B177" s="24" t="s">
        <v>16</v>
      </c>
      <c r="C177" s="40">
        <v>55</v>
      </c>
      <c r="D177" s="40">
        <v>55</v>
      </c>
      <c r="E177" s="40">
        <v>55</v>
      </c>
      <c r="F177" s="40">
        <v>55</v>
      </c>
      <c r="G177" s="40">
        <v>55</v>
      </c>
      <c r="H177" s="40">
        <v>55</v>
      </c>
      <c r="I177" s="40">
        <v>54</v>
      </c>
      <c r="J177" s="40">
        <v>54</v>
      </c>
      <c r="K177" s="40">
        <v>54</v>
      </c>
      <c r="L177" s="40">
        <v>55</v>
      </c>
      <c r="M177" s="40">
        <v>54</v>
      </c>
      <c r="N177" s="60">
        <v>53</v>
      </c>
      <c r="O177" s="27">
        <f>SUM(C177:N177)</f>
        <v>654</v>
      </c>
    </row>
    <row r="178" spans="1:15" ht="15">
      <c r="A178" s="13" t="s">
        <v>23</v>
      </c>
      <c r="B178" s="14" t="s">
        <v>0</v>
      </c>
      <c r="C178" s="56">
        <v>1082215.96</v>
      </c>
      <c r="D178" s="56">
        <v>910770.24</v>
      </c>
      <c r="E178" s="56">
        <v>988180.03</v>
      </c>
      <c r="F178" s="56">
        <v>911086.82</v>
      </c>
      <c r="G178" s="56">
        <v>912440</v>
      </c>
      <c r="H178" s="56">
        <v>1005265.56</v>
      </c>
      <c r="I178" s="56">
        <v>1019876.11</v>
      </c>
      <c r="J178" s="56">
        <v>872081.28</v>
      </c>
      <c r="K178" s="56">
        <v>1043826.25</v>
      </c>
      <c r="L178" s="56">
        <v>1019394.76</v>
      </c>
      <c r="M178" s="56">
        <v>918412.5</v>
      </c>
      <c r="N178" s="56">
        <v>1000033.5</v>
      </c>
      <c r="O178" s="19">
        <f>SUM(C178:N178)</f>
        <v>11683583.01</v>
      </c>
    </row>
    <row r="179" spans="1:15" ht="15">
      <c r="A179" s="13" t="s">
        <v>23</v>
      </c>
      <c r="B179" s="14" t="s">
        <v>8</v>
      </c>
      <c r="C179" s="41">
        <v>634.73</v>
      </c>
      <c r="D179" s="41">
        <v>534.18</v>
      </c>
      <c r="E179" s="41">
        <v>598.9</v>
      </c>
      <c r="F179" s="41">
        <v>552.17</v>
      </c>
      <c r="G179" s="41">
        <v>552.99</v>
      </c>
      <c r="H179" s="41">
        <v>589.6</v>
      </c>
      <c r="I179" s="41">
        <v>609.24</v>
      </c>
      <c r="J179" s="41">
        <v>576.77</v>
      </c>
      <c r="K179" s="41">
        <v>623.55</v>
      </c>
      <c r="L179" s="41">
        <v>617.82</v>
      </c>
      <c r="M179" s="41">
        <v>548.63</v>
      </c>
      <c r="N179" s="56">
        <v>628.95</v>
      </c>
      <c r="O179" s="29">
        <f>SUM(O178/O177/O215)</f>
        <v>589.0383131324431</v>
      </c>
    </row>
    <row r="180" spans="1:15" ht="15">
      <c r="A180" s="13"/>
      <c r="B180" s="2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57"/>
      <c r="O180" s="23"/>
    </row>
    <row r="181" spans="1:15" ht="15">
      <c r="A181" s="13" t="s">
        <v>23</v>
      </c>
      <c r="B181" s="24" t="s">
        <v>17</v>
      </c>
      <c r="C181" s="52">
        <v>31</v>
      </c>
      <c r="D181" s="52">
        <v>31</v>
      </c>
      <c r="E181" s="52">
        <v>31</v>
      </c>
      <c r="F181" s="52">
        <v>31</v>
      </c>
      <c r="G181" s="52">
        <v>31</v>
      </c>
      <c r="H181" s="52">
        <v>30</v>
      </c>
      <c r="I181" s="52">
        <v>30</v>
      </c>
      <c r="J181" s="52">
        <v>30</v>
      </c>
      <c r="K181" s="52">
        <v>30</v>
      </c>
      <c r="L181" s="52">
        <v>30</v>
      </c>
      <c r="M181" s="52">
        <v>30</v>
      </c>
      <c r="N181" s="60">
        <v>29</v>
      </c>
      <c r="O181" s="27">
        <f>SUM(C181:N181)</f>
        <v>364</v>
      </c>
    </row>
    <row r="182" spans="1:15" ht="15">
      <c r="A182" s="13" t="s">
        <v>23</v>
      </c>
      <c r="B182" s="24" t="s">
        <v>18</v>
      </c>
      <c r="C182" s="55">
        <v>2220412.25</v>
      </c>
      <c r="D182" s="55">
        <v>2078096</v>
      </c>
      <c r="E182" s="55">
        <v>2209253.5</v>
      </c>
      <c r="F182" s="55">
        <v>2057597</v>
      </c>
      <c r="G182" s="55">
        <v>1982524.5</v>
      </c>
      <c r="H182" s="55">
        <v>1858191</v>
      </c>
      <c r="I182" s="55">
        <v>1660627.75</v>
      </c>
      <c r="J182" s="55">
        <v>1683007</v>
      </c>
      <c r="K182" s="55">
        <v>1981340.75</v>
      </c>
      <c r="L182" s="55">
        <v>1921976</v>
      </c>
      <c r="M182" s="55">
        <v>1965204.5</v>
      </c>
      <c r="N182" s="56">
        <v>1892370</v>
      </c>
      <c r="O182" s="19">
        <f>SUM(C182:N182)</f>
        <v>23510600.25</v>
      </c>
    </row>
    <row r="183" spans="1:15" ht="15">
      <c r="A183" s="13" t="s">
        <v>23</v>
      </c>
      <c r="B183" s="14" t="s">
        <v>0</v>
      </c>
      <c r="C183" s="55">
        <v>561013.75</v>
      </c>
      <c r="D183" s="55">
        <v>510610</v>
      </c>
      <c r="E183" s="55">
        <v>495591.5</v>
      </c>
      <c r="F183" s="55">
        <v>467706</v>
      </c>
      <c r="G183" s="55">
        <v>454786</v>
      </c>
      <c r="H183" s="55">
        <v>530202</v>
      </c>
      <c r="I183" s="55">
        <v>459748.25</v>
      </c>
      <c r="J183" s="55">
        <v>334507</v>
      </c>
      <c r="K183" s="55">
        <v>569330.75</v>
      </c>
      <c r="L183" s="55">
        <v>517300.5</v>
      </c>
      <c r="M183" s="55">
        <v>445213.5</v>
      </c>
      <c r="N183" s="56">
        <v>420004.5</v>
      </c>
      <c r="O183" s="19">
        <f>SUM(C183:N183)</f>
        <v>5766013.75</v>
      </c>
    </row>
    <row r="184" spans="1:15" ht="15">
      <c r="A184" s="13" t="s">
        <v>23</v>
      </c>
      <c r="B184" s="14" t="s">
        <v>8</v>
      </c>
      <c r="C184" s="55">
        <v>583.78</v>
      </c>
      <c r="D184" s="55">
        <v>531.33</v>
      </c>
      <c r="E184" s="55">
        <v>532.89</v>
      </c>
      <c r="F184" s="55">
        <v>502.91</v>
      </c>
      <c r="G184" s="55">
        <v>489.02</v>
      </c>
      <c r="H184" s="55">
        <v>570.11</v>
      </c>
      <c r="I184" s="55">
        <v>494.35</v>
      </c>
      <c r="J184" s="55">
        <v>398.22</v>
      </c>
      <c r="K184" s="55">
        <v>612.18</v>
      </c>
      <c r="L184" s="55">
        <v>574.78</v>
      </c>
      <c r="M184" s="55">
        <v>478.72</v>
      </c>
      <c r="N184" s="56">
        <v>482.76</v>
      </c>
      <c r="O184" s="19">
        <f>SUM(O183/O181/O215)</f>
        <v>522.2994080501702</v>
      </c>
    </row>
    <row r="185" spans="1:15" ht="15">
      <c r="A185" s="13" t="s">
        <v>23</v>
      </c>
      <c r="B185" s="14" t="s">
        <v>9</v>
      </c>
      <c r="C185" s="51">
        <v>0.2526</v>
      </c>
      <c r="D185" s="51">
        <v>0.2457</v>
      </c>
      <c r="E185" s="51">
        <v>0.2243</v>
      </c>
      <c r="F185" s="51">
        <v>0.2273</v>
      </c>
      <c r="G185" s="51">
        <v>0.2293</v>
      </c>
      <c r="H185" s="51">
        <v>0.2853</v>
      </c>
      <c r="I185" s="51">
        <v>0.2768</v>
      </c>
      <c r="J185" s="51">
        <v>0.1987</v>
      </c>
      <c r="K185" s="51">
        <v>0.2873</v>
      </c>
      <c r="L185" s="51">
        <v>0.2691</v>
      </c>
      <c r="M185" s="51">
        <v>0.2265</v>
      </c>
      <c r="N185" s="59">
        <v>0.2219</v>
      </c>
      <c r="O185" s="20">
        <f>ROUNDDOWN(SUM(O183/O182),4)</f>
        <v>0.2452</v>
      </c>
    </row>
    <row r="186" spans="1:15" ht="15">
      <c r="A186" s="21"/>
      <c r="B186" s="22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7"/>
      <c r="O186" s="23"/>
    </row>
    <row r="187" spans="1:15" ht="15">
      <c r="A187" s="13" t="s">
        <v>23</v>
      </c>
      <c r="B187" s="24" t="s">
        <v>42</v>
      </c>
      <c r="C187" s="52">
        <v>3</v>
      </c>
      <c r="D187" s="52">
        <v>3</v>
      </c>
      <c r="E187" s="52">
        <v>3</v>
      </c>
      <c r="F187" s="52">
        <v>3</v>
      </c>
      <c r="G187" s="52">
        <v>3</v>
      </c>
      <c r="H187" s="52">
        <v>4</v>
      </c>
      <c r="I187" s="52">
        <v>3</v>
      </c>
      <c r="J187" s="52">
        <v>3</v>
      </c>
      <c r="K187" s="52">
        <v>3</v>
      </c>
      <c r="L187" s="52">
        <v>3</v>
      </c>
      <c r="M187" s="52">
        <v>3</v>
      </c>
      <c r="N187" s="60">
        <v>3</v>
      </c>
      <c r="O187" s="27">
        <f>SUM(C187:N187)</f>
        <v>37</v>
      </c>
    </row>
    <row r="188" spans="1:15" ht="15">
      <c r="A188" s="13" t="s">
        <v>23</v>
      </c>
      <c r="B188" s="24" t="s">
        <v>43</v>
      </c>
      <c r="C188" s="55">
        <v>789760.5</v>
      </c>
      <c r="D188" s="55">
        <v>727347</v>
      </c>
      <c r="E188" s="55">
        <v>991430</v>
      </c>
      <c r="F188" s="55">
        <v>999298.5</v>
      </c>
      <c r="G188" s="55">
        <v>955386.5</v>
      </c>
      <c r="H188" s="55">
        <v>972200</v>
      </c>
      <c r="I188" s="55">
        <v>903803.5</v>
      </c>
      <c r="J188" s="55">
        <v>863431.5</v>
      </c>
      <c r="K188" s="55">
        <v>827833</v>
      </c>
      <c r="L188" s="55">
        <v>736508</v>
      </c>
      <c r="M188" s="55">
        <v>834913</v>
      </c>
      <c r="N188" s="56">
        <v>821115</v>
      </c>
      <c r="O188" s="19">
        <f>SUM(C188:N188)</f>
        <v>10423026.5</v>
      </c>
    </row>
    <row r="189" spans="1:15" ht="15">
      <c r="A189" s="13" t="s">
        <v>23</v>
      </c>
      <c r="B189" s="14" t="s">
        <v>0</v>
      </c>
      <c r="C189" s="55">
        <v>202208.25</v>
      </c>
      <c r="D189" s="55">
        <v>112683.5</v>
      </c>
      <c r="E189" s="55">
        <v>203694</v>
      </c>
      <c r="F189" s="55">
        <v>209737</v>
      </c>
      <c r="G189" s="55">
        <v>197388</v>
      </c>
      <c r="H189" s="55">
        <v>204459</v>
      </c>
      <c r="I189" s="55">
        <v>306941</v>
      </c>
      <c r="J189" s="55">
        <v>244521</v>
      </c>
      <c r="K189" s="55">
        <v>171242.5</v>
      </c>
      <c r="L189" s="55">
        <v>206446</v>
      </c>
      <c r="M189" s="55">
        <v>220572.5</v>
      </c>
      <c r="N189" s="56">
        <v>271461</v>
      </c>
      <c r="O189" s="19">
        <f>SUM(C189:N189)</f>
        <v>2551353.75</v>
      </c>
    </row>
    <row r="190" spans="1:15" ht="15">
      <c r="A190" s="13" t="s">
        <v>23</v>
      </c>
      <c r="B190" s="14" t="s">
        <v>8</v>
      </c>
      <c r="C190" s="55">
        <v>2174.28</v>
      </c>
      <c r="D190" s="55">
        <v>1211.65</v>
      </c>
      <c r="E190" s="55">
        <v>2263.27</v>
      </c>
      <c r="F190" s="55">
        <v>2330.41</v>
      </c>
      <c r="G190" s="55">
        <v>2193.2</v>
      </c>
      <c r="H190" s="55">
        <v>1648.86</v>
      </c>
      <c r="I190" s="55">
        <v>3300.44</v>
      </c>
      <c r="J190" s="55">
        <v>2910.96</v>
      </c>
      <c r="K190" s="55">
        <v>1841.32</v>
      </c>
      <c r="L190" s="55">
        <v>2293.84</v>
      </c>
      <c r="M190" s="55">
        <v>2371.75</v>
      </c>
      <c r="N190" s="56">
        <v>3016.23</v>
      </c>
      <c r="O190" s="19">
        <f>SUM(O189/O187/O215)</f>
        <v>2273.600719622061</v>
      </c>
    </row>
    <row r="191" spans="1:15" ht="15">
      <c r="A191" s="13" t="s">
        <v>23</v>
      </c>
      <c r="B191" s="14" t="s">
        <v>9</v>
      </c>
      <c r="C191" s="51">
        <v>0.256</v>
      </c>
      <c r="D191" s="51">
        <v>0.1549</v>
      </c>
      <c r="E191" s="51">
        <v>0.2054</v>
      </c>
      <c r="F191" s="51">
        <v>0.2098</v>
      </c>
      <c r="G191" s="51">
        <v>0.2066</v>
      </c>
      <c r="H191" s="51">
        <v>0.2103</v>
      </c>
      <c r="I191" s="51">
        <v>0.3396</v>
      </c>
      <c r="J191" s="51">
        <v>0.2831</v>
      </c>
      <c r="K191" s="51">
        <v>0.2068</v>
      </c>
      <c r="L191" s="51">
        <v>0.2803</v>
      </c>
      <c r="M191" s="51">
        <v>0.2641</v>
      </c>
      <c r="N191" s="59">
        <v>0.3306</v>
      </c>
      <c r="O191" s="20">
        <f>SUM(O189/O188)</f>
        <v>0.24478051072785817</v>
      </c>
    </row>
    <row r="192" spans="1:15" ht="15">
      <c r="A192" s="21"/>
      <c r="B192" s="22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7"/>
      <c r="O192" s="23"/>
    </row>
    <row r="193" spans="1:15" ht="15">
      <c r="A193" s="13" t="s">
        <v>23</v>
      </c>
      <c r="B193" s="14" t="s">
        <v>36</v>
      </c>
      <c r="C193" s="52">
        <v>7</v>
      </c>
      <c r="D193" s="52">
        <v>7</v>
      </c>
      <c r="E193" s="52">
        <v>7</v>
      </c>
      <c r="F193" s="52">
        <v>7</v>
      </c>
      <c r="G193" s="52">
        <v>7</v>
      </c>
      <c r="H193" s="52">
        <v>7</v>
      </c>
      <c r="I193" s="52">
        <v>7</v>
      </c>
      <c r="J193" s="52">
        <v>7</v>
      </c>
      <c r="K193" s="52">
        <v>7</v>
      </c>
      <c r="L193" s="52">
        <v>7</v>
      </c>
      <c r="M193" s="52">
        <v>7</v>
      </c>
      <c r="N193" s="60">
        <v>7</v>
      </c>
      <c r="O193" s="27">
        <f>SUM(C193:N193)</f>
        <v>84</v>
      </c>
    </row>
    <row r="194" spans="1:15" ht="15">
      <c r="A194" s="13" t="s">
        <v>23</v>
      </c>
      <c r="B194" s="31" t="s">
        <v>37</v>
      </c>
      <c r="C194" s="55">
        <v>558485.5</v>
      </c>
      <c r="D194" s="55">
        <v>512863</v>
      </c>
      <c r="E194" s="55">
        <v>491887.5</v>
      </c>
      <c r="F194" s="55">
        <v>385307.5</v>
      </c>
      <c r="G194" s="55">
        <v>394961</v>
      </c>
      <c r="H194" s="55">
        <v>388273</v>
      </c>
      <c r="I194" s="55">
        <v>374248.5</v>
      </c>
      <c r="J194" s="55">
        <v>399839.5</v>
      </c>
      <c r="K194" s="55">
        <v>450461</v>
      </c>
      <c r="L194" s="55">
        <v>386774.5</v>
      </c>
      <c r="M194" s="55">
        <v>424210</v>
      </c>
      <c r="N194" s="56">
        <v>496821.5</v>
      </c>
      <c r="O194" s="19">
        <f>SUM(C194:N194)</f>
        <v>5264132.5</v>
      </c>
    </row>
    <row r="195" spans="1:15" ht="15">
      <c r="A195" s="13" t="s">
        <v>23</v>
      </c>
      <c r="B195" s="31" t="s">
        <v>0</v>
      </c>
      <c r="C195" s="55">
        <v>157731.46</v>
      </c>
      <c r="D195" s="55">
        <v>135197.24</v>
      </c>
      <c r="E195" s="55">
        <v>123788.53</v>
      </c>
      <c r="F195" s="55">
        <v>106943.82</v>
      </c>
      <c r="G195" s="55">
        <v>132599.5</v>
      </c>
      <c r="H195" s="55">
        <v>127472.56</v>
      </c>
      <c r="I195" s="55">
        <v>118832.86</v>
      </c>
      <c r="J195" s="55">
        <v>146406.28</v>
      </c>
      <c r="K195" s="55">
        <v>151708</v>
      </c>
      <c r="L195" s="55">
        <v>140465.76</v>
      </c>
      <c r="M195" s="55">
        <v>113317.5</v>
      </c>
      <c r="N195" s="56">
        <v>138931</v>
      </c>
      <c r="O195" s="19">
        <f>SUM(C195:N195)</f>
        <v>1593394.51</v>
      </c>
    </row>
    <row r="196" spans="1:15" ht="15">
      <c r="A196" s="13" t="s">
        <v>23</v>
      </c>
      <c r="B196" s="14" t="s">
        <v>8</v>
      </c>
      <c r="C196" s="55">
        <v>726.87</v>
      </c>
      <c r="D196" s="55">
        <v>623.03</v>
      </c>
      <c r="E196" s="55">
        <v>589.47</v>
      </c>
      <c r="F196" s="55">
        <v>509.26</v>
      </c>
      <c r="G196" s="55">
        <v>631.43</v>
      </c>
      <c r="H196" s="55">
        <v>587.43</v>
      </c>
      <c r="I196" s="55">
        <v>547.62</v>
      </c>
      <c r="J196" s="55">
        <v>746.97</v>
      </c>
      <c r="K196" s="55">
        <v>699.12</v>
      </c>
      <c r="L196" s="55">
        <v>668.88</v>
      </c>
      <c r="M196" s="55">
        <v>522.2</v>
      </c>
      <c r="N196" s="56">
        <v>661.58</v>
      </c>
      <c r="O196" s="19">
        <f>SUM(O195/O193/O215)</f>
        <v>625.4452145975824</v>
      </c>
    </row>
    <row r="197" spans="1:15" ht="15">
      <c r="A197" s="13" t="s">
        <v>23</v>
      </c>
      <c r="B197" s="14" t="s">
        <v>9</v>
      </c>
      <c r="C197" s="51">
        <v>0.2824</v>
      </c>
      <c r="D197" s="51">
        <v>0.2636</v>
      </c>
      <c r="E197" s="51">
        <v>0.2516</v>
      </c>
      <c r="F197" s="51">
        <v>0.2775</v>
      </c>
      <c r="G197" s="51">
        <v>0.3357</v>
      </c>
      <c r="H197" s="51">
        <v>0.3283</v>
      </c>
      <c r="I197" s="51">
        <v>0.3175</v>
      </c>
      <c r="J197" s="51">
        <v>0.3661</v>
      </c>
      <c r="K197" s="51">
        <v>0.3367</v>
      </c>
      <c r="L197" s="51">
        <v>0.36310000000000003</v>
      </c>
      <c r="M197" s="51">
        <v>0.2671</v>
      </c>
      <c r="N197" s="59">
        <v>0.2796</v>
      </c>
      <c r="O197" s="20">
        <f>SUM(O195/O194)</f>
        <v>0.30268890648174224</v>
      </c>
    </row>
    <row r="198" spans="1:15" ht="15">
      <c r="A198" s="21"/>
      <c r="B198" s="22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7"/>
      <c r="O198" s="23"/>
    </row>
    <row r="199" spans="1:15" ht="15">
      <c r="A199" s="13" t="s">
        <v>23</v>
      </c>
      <c r="B199" s="31" t="s">
        <v>35</v>
      </c>
      <c r="C199" s="52">
        <v>8</v>
      </c>
      <c r="D199" s="52">
        <v>8</v>
      </c>
      <c r="E199" s="52">
        <v>8</v>
      </c>
      <c r="F199" s="52">
        <v>8</v>
      </c>
      <c r="G199" s="52">
        <v>8</v>
      </c>
      <c r="H199" s="52">
        <v>8</v>
      </c>
      <c r="I199" s="52">
        <v>8</v>
      </c>
      <c r="J199" s="52">
        <v>8</v>
      </c>
      <c r="K199" s="52">
        <v>8</v>
      </c>
      <c r="L199" s="52">
        <v>9</v>
      </c>
      <c r="M199" s="52">
        <v>8</v>
      </c>
      <c r="N199" s="60">
        <v>8</v>
      </c>
      <c r="O199" s="27">
        <f>SUM(C199:N199)</f>
        <v>97</v>
      </c>
    </row>
    <row r="200" spans="1:15" ht="15">
      <c r="A200" s="13" t="s">
        <v>23</v>
      </c>
      <c r="B200" s="31" t="s">
        <v>0</v>
      </c>
      <c r="C200" s="55">
        <v>102109</v>
      </c>
      <c r="D200" s="55">
        <v>101258</v>
      </c>
      <c r="E200" s="55">
        <v>89374</v>
      </c>
      <c r="F200" s="55">
        <v>76793</v>
      </c>
      <c r="G200" s="55">
        <v>77419</v>
      </c>
      <c r="H200" s="55">
        <v>78727</v>
      </c>
      <c r="I200" s="55">
        <v>78566</v>
      </c>
      <c r="J200" s="55">
        <v>65338</v>
      </c>
      <c r="K200" s="55">
        <v>92168</v>
      </c>
      <c r="L200" s="55">
        <v>75440</v>
      </c>
      <c r="M200" s="55">
        <v>66877</v>
      </c>
      <c r="N200" s="56">
        <v>79911</v>
      </c>
      <c r="O200" s="19">
        <f>SUM(C200:N200)</f>
        <v>983980</v>
      </c>
    </row>
    <row r="201" spans="1:15" ht="15">
      <c r="A201" s="13" t="s">
        <v>23</v>
      </c>
      <c r="B201" s="31" t="s">
        <v>8</v>
      </c>
      <c r="C201" s="55">
        <v>411.73</v>
      </c>
      <c r="D201" s="55">
        <v>408.3</v>
      </c>
      <c r="E201" s="55">
        <v>372.39</v>
      </c>
      <c r="F201" s="55">
        <v>319.97</v>
      </c>
      <c r="G201" s="55">
        <v>322.58</v>
      </c>
      <c r="H201" s="55">
        <v>317.45</v>
      </c>
      <c r="I201" s="55">
        <v>316.8</v>
      </c>
      <c r="J201" s="55">
        <v>291.69</v>
      </c>
      <c r="K201" s="55">
        <v>371.65</v>
      </c>
      <c r="L201" s="55">
        <v>279.41</v>
      </c>
      <c r="M201" s="55">
        <v>269.67</v>
      </c>
      <c r="N201" s="56">
        <v>332.96</v>
      </c>
      <c r="O201" s="19">
        <f>SUM(O200/O199/O215)</f>
        <v>334.4720103558424</v>
      </c>
    </row>
    <row r="202" spans="1:15" ht="15">
      <c r="A202" s="21"/>
      <c r="B202" s="21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7"/>
      <c r="O202" s="33"/>
    </row>
    <row r="203" spans="1:15" ht="15">
      <c r="A203" s="13" t="s">
        <v>23</v>
      </c>
      <c r="B203" s="14" t="s">
        <v>44</v>
      </c>
      <c r="C203" s="52">
        <v>6</v>
      </c>
      <c r="D203" s="52">
        <v>6</v>
      </c>
      <c r="E203" s="52">
        <v>6</v>
      </c>
      <c r="F203" s="52">
        <v>6</v>
      </c>
      <c r="G203" s="52">
        <v>6</v>
      </c>
      <c r="H203" s="52">
        <v>6</v>
      </c>
      <c r="I203" s="52">
        <v>6</v>
      </c>
      <c r="J203" s="52">
        <v>6</v>
      </c>
      <c r="K203" s="52">
        <v>6</v>
      </c>
      <c r="L203" s="52">
        <v>6</v>
      </c>
      <c r="M203" s="52">
        <v>6</v>
      </c>
      <c r="N203" s="60">
        <v>6</v>
      </c>
      <c r="O203" s="27">
        <f>SUM(C203:N203)</f>
        <v>72</v>
      </c>
    </row>
    <row r="204" spans="1:15" ht="15">
      <c r="A204" s="13" t="s">
        <v>23</v>
      </c>
      <c r="B204" s="31" t="s">
        <v>45</v>
      </c>
      <c r="C204" s="55">
        <v>269814.5</v>
      </c>
      <c r="D204" s="55">
        <v>245161.5</v>
      </c>
      <c r="E204" s="55">
        <v>269759</v>
      </c>
      <c r="F204" s="55">
        <v>187004</v>
      </c>
      <c r="G204" s="55">
        <v>195539.5</v>
      </c>
      <c r="H204" s="55">
        <v>213847</v>
      </c>
      <c r="I204" s="55">
        <v>167169</v>
      </c>
      <c r="J204" s="55">
        <v>276903</v>
      </c>
      <c r="K204" s="55">
        <v>303219</v>
      </c>
      <c r="L204" s="55">
        <v>262121.5</v>
      </c>
      <c r="M204" s="55">
        <v>266880</v>
      </c>
      <c r="N204" s="56">
        <v>302831</v>
      </c>
      <c r="O204" s="19">
        <f>SUM(C204:N204)</f>
        <v>2960249</v>
      </c>
    </row>
    <row r="205" spans="1:15" ht="15">
      <c r="A205" s="13" t="s">
        <v>23</v>
      </c>
      <c r="B205" s="31" t="s">
        <v>0</v>
      </c>
      <c r="C205" s="55">
        <v>59153.5</v>
      </c>
      <c r="D205" s="55">
        <v>51021.5</v>
      </c>
      <c r="E205" s="55">
        <v>75732</v>
      </c>
      <c r="F205" s="55">
        <v>49907</v>
      </c>
      <c r="G205" s="55">
        <v>50247.5</v>
      </c>
      <c r="H205" s="55">
        <v>64405</v>
      </c>
      <c r="I205" s="55">
        <v>55788</v>
      </c>
      <c r="J205" s="55">
        <v>81309</v>
      </c>
      <c r="K205" s="55">
        <v>59377</v>
      </c>
      <c r="L205" s="55">
        <v>79742.5</v>
      </c>
      <c r="M205" s="55">
        <v>72432</v>
      </c>
      <c r="N205" s="56">
        <v>89726</v>
      </c>
      <c r="O205" s="19">
        <f>SUM(C205:N205)</f>
        <v>788841</v>
      </c>
    </row>
    <row r="206" spans="1:15" ht="15">
      <c r="A206" s="13" t="s">
        <v>23</v>
      </c>
      <c r="B206" s="14" t="s">
        <v>8</v>
      </c>
      <c r="C206" s="55">
        <v>318.03</v>
      </c>
      <c r="D206" s="55">
        <v>274.31</v>
      </c>
      <c r="E206" s="55">
        <v>420.73</v>
      </c>
      <c r="F206" s="55">
        <v>277.26</v>
      </c>
      <c r="G206" s="55">
        <v>279.15</v>
      </c>
      <c r="H206" s="55">
        <v>346.26</v>
      </c>
      <c r="I206" s="55">
        <v>299.94</v>
      </c>
      <c r="J206" s="55">
        <v>483.98</v>
      </c>
      <c r="K206" s="55">
        <v>319.23</v>
      </c>
      <c r="L206" s="55">
        <v>443.01</v>
      </c>
      <c r="M206" s="55">
        <v>389.42</v>
      </c>
      <c r="N206" s="56">
        <v>498.48</v>
      </c>
      <c r="O206" s="19">
        <f>SUM(O205/O203/O215)</f>
        <v>361.2453139114724</v>
      </c>
    </row>
    <row r="207" spans="1:15" ht="15">
      <c r="A207" s="13" t="s">
        <v>23</v>
      </c>
      <c r="B207" s="14" t="s">
        <v>9</v>
      </c>
      <c r="C207" s="51">
        <v>0.2192</v>
      </c>
      <c r="D207" s="51">
        <v>0.20809999999999998</v>
      </c>
      <c r="E207" s="51">
        <v>0.2807</v>
      </c>
      <c r="F207" s="51">
        <v>0.2668</v>
      </c>
      <c r="G207" s="51">
        <v>0.2569</v>
      </c>
      <c r="H207" s="51">
        <v>0.3011</v>
      </c>
      <c r="I207" s="51">
        <v>0.3337</v>
      </c>
      <c r="J207" s="51">
        <v>0.2936</v>
      </c>
      <c r="K207" s="51">
        <v>0.1958</v>
      </c>
      <c r="L207" s="51">
        <v>0.3042</v>
      </c>
      <c r="M207" s="51">
        <v>0.2714</v>
      </c>
      <c r="N207" s="59">
        <v>0.2962</v>
      </c>
      <c r="O207" s="20">
        <f>SUM(O205/O204)</f>
        <v>0.26647792128297315</v>
      </c>
    </row>
    <row r="208" spans="1:15" ht="15">
      <c r="A208" s="21"/>
      <c r="B208" s="21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7"/>
      <c r="O208" s="18"/>
    </row>
    <row r="209" spans="1:15" ht="15">
      <c r="A209" s="13" t="s">
        <v>23</v>
      </c>
      <c r="B209" s="22" t="s">
        <v>19</v>
      </c>
      <c r="C209" s="49">
        <v>3591</v>
      </c>
      <c r="D209" s="49">
        <v>3579</v>
      </c>
      <c r="E209" s="49">
        <v>3581</v>
      </c>
      <c r="F209" s="49">
        <v>3579</v>
      </c>
      <c r="G209" s="49">
        <v>3672</v>
      </c>
      <c r="H209" s="49">
        <v>3663</v>
      </c>
      <c r="I209" s="49">
        <v>3663</v>
      </c>
      <c r="J209" s="49">
        <v>3660</v>
      </c>
      <c r="K209" s="49">
        <v>3658</v>
      </c>
      <c r="L209" s="49">
        <v>3650</v>
      </c>
      <c r="M209" s="49">
        <v>3635</v>
      </c>
      <c r="N209" s="58">
        <v>3609</v>
      </c>
      <c r="O209" s="27">
        <f>SUM(C209:N209)</f>
        <v>43540</v>
      </c>
    </row>
    <row r="210" spans="1:15" ht="15">
      <c r="A210" s="13" t="s">
        <v>23</v>
      </c>
      <c r="B210" s="24" t="s">
        <v>20</v>
      </c>
      <c r="C210" s="55">
        <v>13142432.44</v>
      </c>
      <c r="D210" s="55">
        <v>13317045.53</v>
      </c>
      <c r="E210" s="55">
        <v>12616271.55</v>
      </c>
      <c r="F210" s="55">
        <v>11777344.45</v>
      </c>
      <c r="G210" s="55">
        <v>10596532.97</v>
      </c>
      <c r="H210" s="55">
        <v>11172015.56</v>
      </c>
      <c r="I210" s="55">
        <v>10505555.52</v>
      </c>
      <c r="J210" s="55">
        <v>10605600.26</v>
      </c>
      <c r="K210" s="55">
        <v>11051969.75</v>
      </c>
      <c r="L210" s="55">
        <v>11644671.64</v>
      </c>
      <c r="M210" s="55">
        <v>12490770.47</v>
      </c>
      <c r="N210" s="56">
        <v>12253282.86</v>
      </c>
      <c r="O210" s="19">
        <f>SUM(C210:N210)</f>
        <v>141173493</v>
      </c>
    </row>
    <row r="211" spans="1:15" ht="15">
      <c r="A211" s="13" t="s">
        <v>23</v>
      </c>
      <c r="B211" s="24" t="s">
        <v>8</v>
      </c>
      <c r="C211" s="55">
        <v>118.06</v>
      </c>
      <c r="D211" s="55">
        <v>120.03</v>
      </c>
      <c r="E211" s="55">
        <v>117.44</v>
      </c>
      <c r="F211" s="55">
        <v>109.69</v>
      </c>
      <c r="G211" s="55">
        <v>96.19</v>
      </c>
      <c r="H211" s="55">
        <v>98.39</v>
      </c>
      <c r="I211" s="55">
        <v>92.52</v>
      </c>
      <c r="J211" s="55">
        <v>103.49</v>
      </c>
      <c r="K211" s="55">
        <v>97.46</v>
      </c>
      <c r="L211" s="55">
        <v>106.34</v>
      </c>
      <c r="M211" s="55">
        <v>110.85</v>
      </c>
      <c r="N211" s="56">
        <v>113.17</v>
      </c>
      <c r="O211" s="19">
        <f>SUM(O210/O209/O215)</f>
        <v>106.90794444382202</v>
      </c>
    </row>
    <row r="212" spans="1:15" ht="15">
      <c r="A212" s="21"/>
      <c r="B212" s="24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7"/>
      <c r="O212" s="19"/>
    </row>
    <row r="213" spans="1:15" ht="15">
      <c r="A213" s="13" t="s">
        <v>23</v>
      </c>
      <c r="B213" s="24" t="s">
        <v>21</v>
      </c>
      <c r="C213" s="55">
        <v>38460.8</v>
      </c>
      <c r="D213" s="55">
        <v>161478.24</v>
      </c>
      <c r="E213" s="55">
        <v>377770.04</v>
      </c>
      <c r="F213" s="55">
        <v>619654.89</v>
      </c>
      <c r="G213" s="55">
        <v>786675.32</v>
      </c>
      <c r="H213" s="55">
        <v>977745.89</v>
      </c>
      <c r="I213" s="55">
        <v>1083421.05</v>
      </c>
      <c r="J213" s="55">
        <v>1293575.49</v>
      </c>
      <c r="K213" s="55">
        <v>1464603.18</v>
      </c>
      <c r="L213" s="55">
        <v>1730406.91</v>
      </c>
      <c r="M213" s="55">
        <v>1917275.32</v>
      </c>
      <c r="N213" s="56">
        <v>1945358.83</v>
      </c>
      <c r="O213" s="19">
        <f>SUM(C213:N213)</f>
        <v>12396425.96</v>
      </c>
    </row>
    <row r="214" spans="1:15" ht="15">
      <c r="A214" s="13" t="s">
        <v>23</v>
      </c>
      <c r="B214" s="24" t="s">
        <v>46</v>
      </c>
      <c r="C214" s="52">
        <v>12</v>
      </c>
      <c r="D214" s="52">
        <v>12</v>
      </c>
      <c r="E214" s="52">
        <v>12</v>
      </c>
      <c r="F214" s="52">
        <v>12</v>
      </c>
      <c r="G214" s="52">
        <v>13</v>
      </c>
      <c r="H214" s="52">
        <v>12</v>
      </c>
      <c r="I214" s="52">
        <v>12</v>
      </c>
      <c r="J214" s="52">
        <v>12</v>
      </c>
      <c r="K214" s="52">
        <v>12</v>
      </c>
      <c r="L214" s="52">
        <v>13</v>
      </c>
      <c r="M214" s="52">
        <v>12</v>
      </c>
      <c r="N214" s="60">
        <v>12</v>
      </c>
      <c r="O214" s="27">
        <f>AVERAGE(C214:N214)</f>
        <v>12.166666666666666</v>
      </c>
    </row>
    <row r="215" spans="1:15" ht="15">
      <c r="A215" s="13" t="s">
        <v>23</v>
      </c>
      <c r="B215" s="24" t="s">
        <v>22</v>
      </c>
      <c r="C215" s="54">
        <v>31</v>
      </c>
      <c r="D215" s="54">
        <v>31</v>
      </c>
      <c r="E215" s="54">
        <v>30</v>
      </c>
      <c r="F215" s="54">
        <v>30</v>
      </c>
      <c r="G215" s="54">
        <v>30</v>
      </c>
      <c r="H215" s="54">
        <v>31</v>
      </c>
      <c r="I215" s="54">
        <v>31</v>
      </c>
      <c r="J215" s="54">
        <v>28</v>
      </c>
      <c r="K215" s="54">
        <v>31</v>
      </c>
      <c r="L215" s="54">
        <v>30</v>
      </c>
      <c r="M215" s="54">
        <v>31</v>
      </c>
      <c r="N215" s="61">
        <v>30</v>
      </c>
      <c r="O215" s="48">
        <f>(((C214*C215)+(D214*D215)+(E214*E215)+(F214*F215)+(G214*G215)+(H214*H215)+(I214*I215)+(J214*J215)+(K214*K215)+(L214*L215)+(M214*M215)+(N214*N215))/$O$214)/COUNTIF(C215:N215,"&gt;0")</f>
        <v>30.328767123287673</v>
      </c>
    </row>
    <row r="216" spans="1:15" ht="15">
      <c r="A216" s="13"/>
      <c r="B216" s="24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19"/>
    </row>
    <row r="217" spans="1:15" ht="20.25">
      <c r="A217" s="36"/>
      <c r="B217" s="37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1"/>
    </row>
    <row r="218" spans="1:15" ht="15">
      <c r="A218" s="21"/>
      <c r="B218" s="13"/>
      <c r="C218" s="38" t="s">
        <v>31</v>
      </c>
      <c r="D218" s="38" t="s">
        <v>32</v>
      </c>
      <c r="E218" s="38" t="s">
        <v>47</v>
      </c>
      <c r="F218" s="38" t="s">
        <v>1</v>
      </c>
      <c r="G218" s="38" t="s">
        <v>2</v>
      </c>
      <c r="H218" s="38" t="s">
        <v>3</v>
      </c>
      <c r="I218" s="38" t="s">
        <v>4</v>
      </c>
      <c r="J218" s="1" t="s">
        <v>27</v>
      </c>
      <c r="K218" s="38" t="s">
        <v>28</v>
      </c>
      <c r="L218" s="38" t="s">
        <v>29</v>
      </c>
      <c r="M218" s="38" t="s">
        <v>30</v>
      </c>
      <c r="N218" s="38" t="s">
        <v>40</v>
      </c>
      <c r="O218" s="39" t="s">
        <v>26</v>
      </c>
    </row>
    <row r="219" spans="1:15" ht="15">
      <c r="A219" s="13" t="s">
        <v>24</v>
      </c>
      <c r="B219" s="14" t="s">
        <v>6</v>
      </c>
      <c r="C219" s="15">
        <f>SUM(C225+C231+C237+C243+C249+C255+C261+C267+C273+C279)</f>
        <v>7156</v>
      </c>
      <c r="D219" s="15">
        <f aca="true" t="shared" si="92" ref="D219:N221">SUM(D225+D231+D237+D243+D249+D255+D261+D267+D273+D279)</f>
        <v>7151</v>
      </c>
      <c r="E219" s="15">
        <f>SUM(E225+E231+E237+E243+E249+E255+E261+E267+E273+E279)</f>
        <v>7111</v>
      </c>
      <c r="F219" s="15">
        <f t="shared" si="92"/>
        <v>7109</v>
      </c>
      <c r="G219" s="15">
        <f t="shared" si="92"/>
        <v>7067</v>
      </c>
      <c r="H219" s="15">
        <f t="shared" si="92"/>
        <v>7027</v>
      </c>
      <c r="I219" s="15">
        <f t="shared" si="92"/>
        <v>6956</v>
      </c>
      <c r="J219" s="15">
        <f>SUM(J225+J231+J237+J243+J249+J255+J261+J267+J273+J279)</f>
        <v>6899</v>
      </c>
      <c r="K219" s="15">
        <f t="shared" si="92"/>
        <v>6833</v>
      </c>
      <c r="L219" s="15">
        <f t="shared" si="92"/>
        <v>6699</v>
      </c>
      <c r="M219" s="15">
        <f>SUM(M225+M231+M237+M243+M249+M255+M261+M267+M273+M279)</f>
        <v>6735</v>
      </c>
      <c r="N219" s="15">
        <f t="shared" si="92"/>
        <v>6763</v>
      </c>
      <c r="O219" s="16">
        <f>SUM(C219:N219)</f>
        <v>83506</v>
      </c>
    </row>
    <row r="220" spans="1:15" ht="15">
      <c r="A220" s="13" t="s">
        <v>24</v>
      </c>
      <c r="B220" s="14" t="s">
        <v>7</v>
      </c>
      <c r="C220" s="42">
        <f>SUM(C226+C232+C238+C244+C250+C256+C262+C268+C274+C280)</f>
        <v>638502159.54</v>
      </c>
      <c r="D220" s="42">
        <f t="shared" si="92"/>
        <v>594695766.35</v>
      </c>
      <c r="E220" s="42">
        <f>SUM(E226+E232+E238+E244+E250+E256+E262+E268+E274+E280)</f>
        <v>603381830.4300001</v>
      </c>
      <c r="F220" s="42">
        <f t="shared" si="92"/>
        <v>552943831.64</v>
      </c>
      <c r="G220" s="42">
        <f t="shared" si="92"/>
        <v>539788442</v>
      </c>
      <c r="H220" s="42">
        <f t="shared" si="92"/>
        <v>577077639.3399999</v>
      </c>
      <c r="I220" s="42">
        <f t="shared" si="92"/>
        <v>524365083.19</v>
      </c>
      <c r="J220" s="42">
        <f>SUM(J226+J232+J238+J244+J250+J256+J262+J268+J274+J280)</f>
        <v>510458654.94000006</v>
      </c>
      <c r="K220" s="42">
        <f t="shared" si="92"/>
        <v>601996512.6</v>
      </c>
      <c r="L220" s="42">
        <f t="shared" si="92"/>
        <v>550545941.92</v>
      </c>
      <c r="M220" s="42">
        <f>SUM(M226+M232+M238+M244+M250+M256+M262+M268+M274+M280)</f>
        <v>600103931.02</v>
      </c>
      <c r="N220" s="42">
        <f t="shared" si="92"/>
        <v>583562830.47</v>
      </c>
      <c r="O220" s="18">
        <f>SUM(C220:N220)</f>
        <v>6877422623.4400015</v>
      </c>
    </row>
    <row r="221" spans="1:15" ht="15">
      <c r="A221" s="13" t="s">
        <v>24</v>
      </c>
      <c r="B221" s="14" t="s">
        <v>0</v>
      </c>
      <c r="C221" s="42">
        <f>SUM(C227+C233+C239+C245+C251+C257+C263+C269+C275+C281)</f>
        <v>48370037.22</v>
      </c>
      <c r="D221" s="42">
        <f t="shared" si="92"/>
        <v>46860227.4</v>
      </c>
      <c r="E221" s="42">
        <f>SUM(E227+E233+E239+E245+E251+E257+E263+E269+E275+E281)</f>
        <v>45355031.2</v>
      </c>
      <c r="F221" s="42">
        <f t="shared" si="92"/>
        <v>41870651.74</v>
      </c>
      <c r="G221" s="42">
        <f t="shared" si="92"/>
        <v>40505917.5</v>
      </c>
      <c r="H221" s="42">
        <f t="shared" si="92"/>
        <v>44204210.28</v>
      </c>
      <c r="I221" s="42">
        <f t="shared" si="92"/>
        <v>39398527.56999999</v>
      </c>
      <c r="J221" s="42">
        <f>SUM(J227+J233+J239+J245+J251+J257+J263+J269+J275+J281)</f>
        <v>39171420.03</v>
      </c>
      <c r="K221" s="42">
        <f t="shared" si="92"/>
        <v>46793977.35000001</v>
      </c>
      <c r="L221" s="42">
        <f t="shared" si="92"/>
        <v>41634507.099999994</v>
      </c>
      <c r="M221" s="42">
        <f>SUM(M227+M233+M239+M245+M251+M257+M263+M269+M275+M281)</f>
        <v>46613176.75</v>
      </c>
      <c r="N221" s="42">
        <f t="shared" si="92"/>
        <v>45462297.49999999</v>
      </c>
      <c r="O221" s="18">
        <f>SUM(C221:N221)</f>
        <v>526239981.64</v>
      </c>
    </row>
    <row r="222" spans="1:15" ht="15">
      <c r="A222" s="13" t="s">
        <v>24</v>
      </c>
      <c r="B222" s="14" t="s">
        <v>8</v>
      </c>
      <c r="C222" s="19">
        <f aca="true" t="shared" si="93" ref="C222:N222">SUM(C221/C219/C323)</f>
        <v>218.04412818478517</v>
      </c>
      <c r="D222" s="19">
        <f t="shared" si="93"/>
        <v>211.38585354631203</v>
      </c>
      <c r="E222" s="19">
        <f t="shared" si="93"/>
        <v>212.60503070360477</v>
      </c>
      <c r="F222" s="19">
        <f t="shared" si="93"/>
        <v>189.99383670857932</v>
      </c>
      <c r="G222" s="19">
        <f t="shared" si="93"/>
        <v>191.05663647941134</v>
      </c>
      <c r="H222" s="19">
        <f t="shared" si="93"/>
        <v>202.92333386890198</v>
      </c>
      <c r="I222" s="19">
        <f t="shared" si="93"/>
        <v>182.7084882394405</v>
      </c>
      <c r="J222" s="19">
        <f>SUM(J221/J219/J323)</f>
        <v>202.780009680492</v>
      </c>
      <c r="K222" s="19">
        <f t="shared" si="93"/>
        <v>220.91074788856739</v>
      </c>
      <c r="L222" s="19">
        <f t="shared" si="93"/>
        <v>207.16777180673728</v>
      </c>
      <c r="M222" s="19">
        <f>SUM(M221/M219/M323)</f>
        <v>223.25922240582418</v>
      </c>
      <c r="N222" s="19">
        <f t="shared" si="93"/>
        <v>224.07362363842472</v>
      </c>
      <c r="O222" s="19">
        <f>SUM(O221/O219/O323)</f>
        <v>207.183202312097</v>
      </c>
    </row>
    <row r="223" spans="1:15" ht="15">
      <c r="A223" s="13" t="s">
        <v>24</v>
      </c>
      <c r="B223" s="14" t="s">
        <v>9</v>
      </c>
      <c r="C223" s="20">
        <f>SUM(C221/C220)</f>
        <v>0.07575547944089574</v>
      </c>
      <c r="D223" s="20">
        <f aca="true" t="shared" si="94" ref="D223:N223">SUM(D221/D220)</f>
        <v>0.07879697494335458</v>
      </c>
      <c r="E223" s="20">
        <f>SUM(E221/E220)</f>
        <v>0.07516804270966818</v>
      </c>
      <c r="F223" s="20">
        <f t="shared" si="94"/>
        <v>0.07572315548907387</v>
      </c>
      <c r="G223" s="20">
        <f t="shared" si="94"/>
        <v>0.07504035719979348</v>
      </c>
      <c r="H223" s="20">
        <f t="shared" si="94"/>
        <v>0.07660010935539988</v>
      </c>
      <c r="I223" s="20">
        <f t="shared" si="94"/>
        <v>0.07513568090826561</v>
      </c>
      <c r="J223" s="20">
        <f>SUM(J221/J220)</f>
        <v>0.07673769393645458</v>
      </c>
      <c r="K223" s="20">
        <f t="shared" si="94"/>
        <v>0.07773130968466678</v>
      </c>
      <c r="L223" s="20">
        <f t="shared" si="94"/>
        <v>0.07562403775932276</v>
      </c>
      <c r="M223" s="20">
        <f>SUM(M221/M220)</f>
        <v>0.07767517315004306</v>
      </c>
      <c r="N223" s="20">
        <f t="shared" si="94"/>
        <v>0.07790471758351157</v>
      </c>
      <c r="O223" s="20">
        <f>SUM(O221/O220)</f>
        <v>0.0765170341352065</v>
      </c>
    </row>
    <row r="224" spans="1:15" ht="15">
      <c r="A224" s="21"/>
      <c r="B224" s="22"/>
      <c r="C224" s="23"/>
      <c r="D224" s="23"/>
      <c r="E224" s="23"/>
      <c r="F224" s="23"/>
      <c r="G224" s="23"/>
      <c r="H224" s="23"/>
      <c r="I224" s="23"/>
      <c r="J224" s="64"/>
      <c r="K224" s="23"/>
      <c r="L224" s="23"/>
      <c r="M224" s="23"/>
      <c r="N224" s="23"/>
      <c r="O224" s="23"/>
    </row>
    <row r="225" spans="1:15" ht="15">
      <c r="A225" s="13" t="s">
        <v>24</v>
      </c>
      <c r="B225" s="24" t="s">
        <v>33</v>
      </c>
      <c r="C225" s="49">
        <v>4041</v>
      </c>
      <c r="D225" s="49">
        <v>4041</v>
      </c>
      <c r="E225" s="49">
        <v>4006</v>
      </c>
      <c r="F225" s="49">
        <v>3950</v>
      </c>
      <c r="G225" s="49">
        <v>3980</v>
      </c>
      <c r="H225" s="49">
        <v>3931</v>
      </c>
      <c r="I225" s="49">
        <v>3885</v>
      </c>
      <c r="J225" s="49">
        <v>3833</v>
      </c>
      <c r="K225" s="49">
        <v>3791</v>
      </c>
      <c r="L225" s="49">
        <v>3700</v>
      </c>
      <c r="M225" s="49">
        <v>3705</v>
      </c>
      <c r="N225" s="58">
        <v>3704</v>
      </c>
      <c r="O225" s="16">
        <f>SUM(C225:N225)</f>
        <v>46567</v>
      </c>
    </row>
    <row r="226" spans="1:15" ht="15">
      <c r="A226" s="13" t="s">
        <v>24</v>
      </c>
      <c r="B226" s="14" t="s">
        <v>7</v>
      </c>
      <c r="C226" s="55">
        <v>248845339.78</v>
      </c>
      <c r="D226" s="55">
        <v>236156245.76</v>
      </c>
      <c r="E226" s="55">
        <v>241781074.22</v>
      </c>
      <c r="F226" s="55">
        <v>215801226.83</v>
      </c>
      <c r="G226" s="55">
        <v>209523379.9</v>
      </c>
      <c r="H226" s="55">
        <v>227271876.65</v>
      </c>
      <c r="I226" s="55">
        <v>201866466.19</v>
      </c>
      <c r="J226" s="55">
        <v>199767665.43</v>
      </c>
      <c r="K226" s="55">
        <v>237143146.38</v>
      </c>
      <c r="L226" s="55">
        <v>216329253.19</v>
      </c>
      <c r="M226" s="55">
        <v>233572950.07</v>
      </c>
      <c r="N226" s="56">
        <v>225525045.06</v>
      </c>
      <c r="O226" s="18">
        <f>SUM(C226:N226)</f>
        <v>2693583669.4600005</v>
      </c>
    </row>
    <row r="227" spans="1:15" ht="15">
      <c r="A227" s="13" t="s">
        <v>24</v>
      </c>
      <c r="B227" s="14" t="s">
        <v>0</v>
      </c>
      <c r="C227" s="55">
        <v>25554714.07</v>
      </c>
      <c r="D227" s="55">
        <v>24364493.63</v>
      </c>
      <c r="E227" s="55">
        <v>24556805.5</v>
      </c>
      <c r="F227" s="55">
        <v>21879521.62</v>
      </c>
      <c r="G227" s="55">
        <v>21596220.85</v>
      </c>
      <c r="H227" s="55">
        <v>23130119.79</v>
      </c>
      <c r="I227" s="55">
        <v>20467670.11</v>
      </c>
      <c r="J227" s="55">
        <v>20333186.6</v>
      </c>
      <c r="K227" s="55">
        <v>23860863.01</v>
      </c>
      <c r="L227" s="55">
        <v>21884871.18</v>
      </c>
      <c r="M227" s="55">
        <v>24101924.59</v>
      </c>
      <c r="N227" s="56">
        <v>23040682.04</v>
      </c>
      <c r="O227" s="18">
        <f>SUM(C227:N227)</f>
        <v>274771072.99</v>
      </c>
    </row>
    <row r="228" spans="1:15" ht="15">
      <c r="A228" s="13" t="s">
        <v>24</v>
      </c>
      <c r="B228" s="14" t="s">
        <v>8</v>
      </c>
      <c r="C228" s="55">
        <v>204</v>
      </c>
      <c r="D228" s="55">
        <v>194.49</v>
      </c>
      <c r="E228" s="55">
        <v>204.33</v>
      </c>
      <c r="F228" s="55">
        <v>178.68</v>
      </c>
      <c r="G228" s="55">
        <v>180.87</v>
      </c>
      <c r="H228" s="55">
        <v>189.81</v>
      </c>
      <c r="I228" s="55">
        <v>169.95</v>
      </c>
      <c r="J228" s="55">
        <v>189.46</v>
      </c>
      <c r="K228" s="55">
        <v>203.03</v>
      </c>
      <c r="L228" s="55">
        <v>197.16</v>
      </c>
      <c r="M228" s="55">
        <v>209.85</v>
      </c>
      <c r="N228" s="56">
        <v>207.35</v>
      </c>
      <c r="O228" s="19">
        <f>SUM(O227/O225/O323)</f>
        <v>193.99079869776673</v>
      </c>
    </row>
    <row r="229" spans="1:15" ht="15">
      <c r="A229" s="13" t="s">
        <v>24</v>
      </c>
      <c r="B229" s="14" t="s">
        <v>9</v>
      </c>
      <c r="C229" s="51">
        <v>0.1026</v>
      </c>
      <c r="D229" s="51">
        <v>0.10310000000000001</v>
      </c>
      <c r="E229" s="51">
        <v>0.1015</v>
      </c>
      <c r="F229" s="51">
        <v>0.1013</v>
      </c>
      <c r="G229" s="51">
        <v>0.103</v>
      </c>
      <c r="H229" s="51">
        <v>0.1017</v>
      </c>
      <c r="I229" s="51">
        <v>0.1013</v>
      </c>
      <c r="J229" s="51">
        <v>0.1017</v>
      </c>
      <c r="K229" s="51">
        <v>0.1006</v>
      </c>
      <c r="L229" s="51">
        <v>0.1011</v>
      </c>
      <c r="M229" s="51">
        <v>0.1031</v>
      </c>
      <c r="N229" s="59">
        <v>0.1021</v>
      </c>
      <c r="O229" s="20">
        <f>ROUNDDOWN(SUM(O227/O226),4)</f>
        <v>0.102</v>
      </c>
    </row>
    <row r="230" spans="1:15" ht="15">
      <c r="A230" s="21"/>
      <c r="B230" s="22"/>
      <c r="C230" s="43"/>
      <c r="D230" s="43"/>
      <c r="E230" s="43"/>
      <c r="F230" s="43"/>
      <c r="G230" s="43"/>
      <c r="H230" s="43"/>
      <c r="I230" s="43"/>
      <c r="J230" s="65"/>
      <c r="K230" s="43"/>
      <c r="L230" s="43"/>
      <c r="M230" s="43"/>
      <c r="N230" s="57"/>
      <c r="O230" s="23"/>
    </row>
    <row r="231" spans="1:15" ht="15">
      <c r="A231" s="13" t="s">
        <v>24</v>
      </c>
      <c r="B231" s="24" t="s">
        <v>10</v>
      </c>
      <c r="C231" s="52">
        <v>176</v>
      </c>
      <c r="D231" s="52">
        <v>180</v>
      </c>
      <c r="E231" s="52">
        <v>180</v>
      </c>
      <c r="F231" s="52">
        <v>186</v>
      </c>
      <c r="G231" s="52">
        <v>180</v>
      </c>
      <c r="H231" s="52">
        <v>179</v>
      </c>
      <c r="I231" s="52">
        <v>171</v>
      </c>
      <c r="J231" s="52">
        <v>171</v>
      </c>
      <c r="K231" s="52">
        <v>170</v>
      </c>
      <c r="L231" s="52">
        <v>172</v>
      </c>
      <c r="M231" s="52">
        <v>163</v>
      </c>
      <c r="N231" s="60">
        <v>162</v>
      </c>
      <c r="O231" s="27">
        <f>SUM(C231:N231)</f>
        <v>2090</v>
      </c>
    </row>
    <row r="232" spans="1:15" ht="15">
      <c r="A232" s="13" t="s">
        <v>24</v>
      </c>
      <c r="B232" s="14" t="s">
        <v>7</v>
      </c>
      <c r="C232" s="55">
        <v>15937761.09</v>
      </c>
      <c r="D232" s="55">
        <v>15130220.98</v>
      </c>
      <c r="E232" s="55">
        <v>16055735.21</v>
      </c>
      <c r="F232" s="55">
        <v>15255618.33</v>
      </c>
      <c r="G232" s="55">
        <v>14675250.6</v>
      </c>
      <c r="H232" s="55">
        <v>15850808.85</v>
      </c>
      <c r="I232" s="55">
        <v>14448429.61</v>
      </c>
      <c r="J232" s="55">
        <v>13127589.62</v>
      </c>
      <c r="K232" s="55">
        <v>15070721.16</v>
      </c>
      <c r="L232" s="55">
        <v>14567034.63</v>
      </c>
      <c r="M232" s="55">
        <v>14891810.12</v>
      </c>
      <c r="N232" s="56">
        <v>13264564.32</v>
      </c>
      <c r="O232" s="19">
        <f>SUM(C232:N232)</f>
        <v>178275544.51999998</v>
      </c>
    </row>
    <row r="233" spans="1:15" ht="15" customHeight="1">
      <c r="A233" s="13" t="s">
        <v>24</v>
      </c>
      <c r="B233" s="14" t="s">
        <v>0</v>
      </c>
      <c r="C233" s="55">
        <v>1210679.06</v>
      </c>
      <c r="D233" s="55">
        <v>1215060.85</v>
      </c>
      <c r="E233" s="55">
        <v>1209553.23</v>
      </c>
      <c r="F233" s="55">
        <v>1100713.03</v>
      </c>
      <c r="G233" s="55">
        <v>948559.74</v>
      </c>
      <c r="H233" s="55">
        <v>1137552.58</v>
      </c>
      <c r="I233" s="55">
        <v>927758.16</v>
      </c>
      <c r="J233" s="55">
        <v>960795.25</v>
      </c>
      <c r="K233" s="55">
        <v>1182718.96</v>
      </c>
      <c r="L233" s="55">
        <v>898637.97</v>
      </c>
      <c r="M233" s="55">
        <v>989053.18</v>
      </c>
      <c r="N233" s="56">
        <v>979878.23</v>
      </c>
      <c r="O233" s="19">
        <f>SUM(C233:N233)</f>
        <v>12760960.24</v>
      </c>
    </row>
    <row r="234" spans="1:15" ht="15" customHeight="1">
      <c r="A234" s="13" t="s">
        <v>24</v>
      </c>
      <c r="B234" s="14" t="s">
        <v>8</v>
      </c>
      <c r="C234" s="55">
        <v>221.9</v>
      </c>
      <c r="D234" s="55">
        <v>217.75</v>
      </c>
      <c r="E234" s="55">
        <v>223.99</v>
      </c>
      <c r="F234" s="55">
        <v>190.9</v>
      </c>
      <c r="G234" s="55">
        <v>175.66</v>
      </c>
      <c r="H234" s="55">
        <v>205</v>
      </c>
      <c r="I234" s="55">
        <v>175.02</v>
      </c>
      <c r="J234" s="55">
        <v>200.67</v>
      </c>
      <c r="K234" s="55">
        <v>224.42</v>
      </c>
      <c r="L234" s="55">
        <v>174.15</v>
      </c>
      <c r="M234" s="55">
        <v>195.74</v>
      </c>
      <c r="N234" s="56">
        <v>201.62</v>
      </c>
      <c r="O234" s="19">
        <f>SUM(O233/O231/O323)</f>
        <v>200.73608557383497</v>
      </c>
    </row>
    <row r="235" spans="1:15" ht="15" customHeight="1">
      <c r="A235" s="13" t="s">
        <v>24</v>
      </c>
      <c r="B235" s="14" t="s">
        <v>9</v>
      </c>
      <c r="C235" s="51">
        <v>0.0759</v>
      </c>
      <c r="D235" s="51">
        <v>0.0803</v>
      </c>
      <c r="E235" s="51">
        <v>0.0753</v>
      </c>
      <c r="F235" s="51">
        <v>0.0721</v>
      </c>
      <c r="G235" s="51">
        <v>0.0646</v>
      </c>
      <c r="H235" s="51">
        <v>0.0717</v>
      </c>
      <c r="I235" s="51">
        <v>0.0642</v>
      </c>
      <c r="J235" s="51">
        <v>0.0731</v>
      </c>
      <c r="K235" s="51">
        <v>0.0784</v>
      </c>
      <c r="L235" s="51">
        <v>0.0616</v>
      </c>
      <c r="M235" s="51">
        <v>0.0664</v>
      </c>
      <c r="N235" s="59">
        <v>0.0738</v>
      </c>
      <c r="O235" s="20">
        <f>ROUNDDOWN(SUM(O233/O232),4)</f>
        <v>0.0715</v>
      </c>
    </row>
    <row r="236" spans="1:15" ht="15" customHeight="1">
      <c r="A236" s="21"/>
      <c r="B236" s="22"/>
      <c r="C236" s="43"/>
      <c r="D236" s="43"/>
      <c r="E236" s="43"/>
      <c r="F236" s="43"/>
      <c r="G236" s="43"/>
      <c r="H236" s="43"/>
      <c r="I236" s="43"/>
      <c r="J236" s="65"/>
      <c r="K236" s="43"/>
      <c r="L236" s="43"/>
      <c r="M236" s="43"/>
      <c r="N236" s="57"/>
      <c r="O236" s="23"/>
    </row>
    <row r="237" spans="1:15" ht="15" customHeight="1">
      <c r="A237" s="13" t="s">
        <v>24</v>
      </c>
      <c r="B237" s="24" t="s">
        <v>11</v>
      </c>
      <c r="C237" s="52">
        <v>57</v>
      </c>
      <c r="D237" s="52">
        <v>56</v>
      </c>
      <c r="E237" s="52">
        <v>56</v>
      </c>
      <c r="F237" s="52">
        <v>55</v>
      </c>
      <c r="G237" s="52">
        <v>56</v>
      </c>
      <c r="H237" s="52">
        <v>55</v>
      </c>
      <c r="I237" s="52">
        <v>56</v>
      </c>
      <c r="J237" s="52">
        <v>55</v>
      </c>
      <c r="K237" s="52">
        <v>50</v>
      </c>
      <c r="L237" s="52">
        <v>50</v>
      </c>
      <c r="M237" s="52">
        <v>46</v>
      </c>
      <c r="N237" s="60">
        <v>41</v>
      </c>
      <c r="O237" s="27">
        <f>SUM(C237:N237)</f>
        <v>633</v>
      </c>
    </row>
    <row r="238" spans="1:15" ht="15">
      <c r="A238" s="13" t="s">
        <v>24</v>
      </c>
      <c r="B238" s="14" t="s">
        <v>7</v>
      </c>
      <c r="C238" s="55">
        <v>9548288.9</v>
      </c>
      <c r="D238" s="55">
        <v>8008212.3</v>
      </c>
      <c r="E238" s="55">
        <v>7381804.2</v>
      </c>
      <c r="F238" s="55">
        <v>6553263.4</v>
      </c>
      <c r="G238" s="55">
        <v>7004441.6</v>
      </c>
      <c r="H238" s="55">
        <v>6656797</v>
      </c>
      <c r="I238" s="55">
        <v>6874998.7</v>
      </c>
      <c r="J238" s="55">
        <v>6222247.6</v>
      </c>
      <c r="K238" s="55">
        <v>7371452.6</v>
      </c>
      <c r="L238" s="55">
        <v>6018439.5</v>
      </c>
      <c r="M238" s="55">
        <v>6318332.2</v>
      </c>
      <c r="N238" s="56">
        <v>6122977.8</v>
      </c>
      <c r="O238" s="19">
        <f>SUM(C238:N238)</f>
        <v>84081255.80000001</v>
      </c>
    </row>
    <row r="239" spans="1:15" ht="15">
      <c r="A239" s="13" t="s">
        <v>24</v>
      </c>
      <c r="B239" s="14" t="s">
        <v>0</v>
      </c>
      <c r="C239" s="55">
        <v>355212.86</v>
      </c>
      <c r="D239" s="55">
        <v>392754.4</v>
      </c>
      <c r="E239" s="55">
        <v>444139.14</v>
      </c>
      <c r="F239" s="55">
        <v>261495.79</v>
      </c>
      <c r="G239" s="55">
        <v>368082.96</v>
      </c>
      <c r="H239" s="55">
        <v>386184.83</v>
      </c>
      <c r="I239" s="55">
        <v>388507.3</v>
      </c>
      <c r="J239" s="55">
        <v>317239.01</v>
      </c>
      <c r="K239" s="55">
        <v>473013.45</v>
      </c>
      <c r="L239" s="55">
        <v>411324.81</v>
      </c>
      <c r="M239" s="55">
        <v>329835.66</v>
      </c>
      <c r="N239" s="56">
        <v>316649.97</v>
      </c>
      <c r="O239" s="19">
        <f>SUM(C239:N239)</f>
        <v>4444440.180000001</v>
      </c>
    </row>
    <row r="240" spans="1:15" ht="15">
      <c r="A240" s="13" t="s">
        <v>24</v>
      </c>
      <c r="B240" s="14" t="s">
        <v>8</v>
      </c>
      <c r="C240" s="55">
        <v>201.03</v>
      </c>
      <c r="D240" s="55">
        <v>226.24</v>
      </c>
      <c r="E240" s="55">
        <v>264.37</v>
      </c>
      <c r="F240" s="55">
        <v>153.37</v>
      </c>
      <c r="G240" s="55">
        <v>219.1</v>
      </c>
      <c r="H240" s="55">
        <v>226.5</v>
      </c>
      <c r="I240" s="55">
        <v>223.79</v>
      </c>
      <c r="J240" s="55">
        <v>206</v>
      </c>
      <c r="K240" s="55">
        <v>305.17</v>
      </c>
      <c r="L240" s="55">
        <v>274.22</v>
      </c>
      <c r="M240" s="55">
        <v>231.3</v>
      </c>
      <c r="N240" s="56">
        <v>257.44</v>
      </c>
      <c r="O240" s="19">
        <f>SUM(O239/O237/O323)</f>
        <v>230.83504148542494</v>
      </c>
    </row>
    <row r="241" spans="1:15" ht="15">
      <c r="A241" s="13" t="s">
        <v>24</v>
      </c>
      <c r="B241" s="14" t="s">
        <v>9</v>
      </c>
      <c r="C241" s="51">
        <v>0.037200000000000004</v>
      </c>
      <c r="D241" s="51">
        <v>0.049</v>
      </c>
      <c r="E241" s="51">
        <v>0.0601</v>
      </c>
      <c r="F241" s="51">
        <v>0.0399</v>
      </c>
      <c r="G241" s="51">
        <v>0.0525</v>
      </c>
      <c r="H241" s="51">
        <v>0.058</v>
      </c>
      <c r="I241" s="51">
        <v>0.0565</v>
      </c>
      <c r="J241" s="51">
        <v>0.0509</v>
      </c>
      <c r="K241" s="51">
        <v>0.0641</v>
      </c>
      <c r="L241" s="51">
        <v>0.0683</v>
      </c>
      <c r="M241" s="51">
        <v>0.0522</v>
      </c>
      <c r="N241" s="59">
        <v>0.0517</v>
      </c>
      <c r="O241" s="20">
        <f>SUM(O239/O238)</f>
        <v>0.05285887012168056</v>
      </c>
    </row>
    <row r="242" spans="1:15" ht="15">
      <c r="A242" s="21"/>
      <c r="B242" s="22"/>
      <c r="C242" s="53"/>
      <c r="D242" s="53"/>
      <c r="E242" s="53"/>
      <c r="F242" s="53"/>
      <c r="G242" s="53"/>
      <c r="H242" s="53"/>
      <c r="I242" s="53"/>
      <c r="J242" s="66"/>
      <c r="K242" s="53"/>
      <c r="L242" s="53"/>
      <c r="M242" s="53"/>
      <c r="N242" s="57"/>
      <c r="O242" s="23"/>
    </row>
    <row r="243" spans="1:15" ht="15">
      <c r="A243" s="13" t="s">
        <v>24</v>
      </c>
      <c r="B243" s="24" t="s">
        <v>12</v>
      </c>
      <c r="C243" s="52">
        <v>363</v>
      </c>
      <c r="D243" s="52">
        <v>358</v>
      </c>
      <c r="E243" s="52">
        <v>349</v>
      </c>
      <c r="F243" s="52">
        <v>399</v>
      </c>
      <c r="G243" s="52">
        <v>346</v>
      </c>
      <c r="H243" s="52">
        <v>356</v>
      </c>
      <c r="I243" s="52">
        <v>345</v>
      </c>
      <c r="J243" s="52">
        <v>336</v>
      </c>
      <c r="K243" s="52">
        <v>334</v>
      </c>
      <c r="L243" s="52">
        <v>340</v>
      </c>
      <c r="M243" s="52">
        <v>330</v>
      </c>
      <c r="N243" s="60">
        <v>323</v>
      </c>
      <c r="O243" s="27">
        <f>SUM(C243:N243)</f>
        <v>4179</v>
      </c>
    </row>
    <row r="244" spans="1:15" ht="15">
      <c r="A244" s="13" t="s">
        <v>24</v>
      </c>
      <c r="B244" s="14" t="s">
        <v>7</v>
      </c>
      <c r="C244" s="55">
        <v>19732584.4</v>
      </c>
      <c r="D244" s="55">
        <v>19004853.07</v>
      </c>
      <c r="E244" s="55">
        <v>18705542.75</v>
      </c>
      <c r="F244" s="55">
        <v>16467331.5</v>
      </c>
      <c r="G244" s="55">
        <v>15779095.25</v>
      </c>
      <c r="H244" s="55">
        <v>17299742.25</v>
      </c>
      <c r="I244" s="55">
        <v>15427647</v>
      </c>
      <c r="J244" s="55">
        <v>14880937.5</v>
      </c>
      <c r="K244" s="55">
        <v>17678301.75</v>
      </c>
      <c r="L244" s="55">
        <v>15814981.25</v>
      </c>
      <c r="M244" s="55">
        <v>17384596.6</v>
      </c>
      <c r="N244" s="56">
        <v>16956015.75</v>
      </c>
      <c r="O244" s="19">
        <f>SUM(C244:N244)</f>
        <v>205131629.07</v>
      </c>
    </row>
    <row r="245" spans="1:15" ht="15">
      <c r="A245" s="13" t="s">
        <v>24</v>
      </c>
      <c r="B245" s="14" t="s">
        <v>0</v>
      </c>
      <c r="C245" s="55">
        <v>1567802.86</v>
      </c>
      <c r="D245" s="55">
        <v>1428256.85</v>
      </c>
      <c r="E245" s="55">
        <v>1369998.52</v>
      </c>
      <c r="F245" s="55">
        <v>1194571.14</v>
      </c>
      <c r="G245" s="55">
        <v>1069867.66</v>
      </c>
      <c r="H245" s="55">
        <v>1307822.01</v>
      </c>
      <c r="I245" s="55">
        <v>1258718.11</v>
      </c>
      <c r="J245" s="55">
        <v>1083582.79</v>
      </c>
      <c r="K245" s="55">
        <v>1438109.93</v>
      </c>
      <c r="L245" s="55">
        <v>1270661.69</v>
      </c>
      <c r="M245" s="55">
        <v>1422231.19</v>
      </c>
      <c r="N245" s="56">
        <v>1385286.32</v>
      </c>
      <c r="O245" s="19">
        <f>SUM(C245:N245)</f>
        <v>15796909.07</v>
      </c>
    </row>
    <row r="246" spans="1:15" ht="15">
      <c r="A246" s="13" t="s">
        <v>24</v>
      </c>
      <c r="B246" s="14" t="s">
        <v>8</v>
      </c>
      <c r="C246" s="55">
        <v>139.32</v>
      </c>
      <c r="D246" s="55">
        <v>128.69</v>
      </c>
      <c r="E246" s="55">
        <v>130.85</v>
      </c>
      <c r="F246" s="55">
        <v>96.58</v>
      </c>
      <c r="G246" s="55">
        <v>103.07</v>
      </c>
      <c r="H246" s="55">
        <v>118.51</v>
      </c>
      <c r="I246" s="55">
        <v>117.69</v>
      </c>
      <c r="J246" s="55">
        <v>115.18</v>
      </c>
      <c r="K246" s="55">
        <v>138.89</v>
      </c>
      <c r="L246" s="55">
        <v>124.57</v>
      </c>
      <c r="M246" s="55">
        <v>139.03</v>
      </c>
      <c r="N246" s="56">
        <v>142.96</v>
      </c>
      <c r="O246" s="19">
        <f>SUM(O245/O243/O323)</f>
        <v>124.27624675235276</v>
      </c>
    </row>
    <row r="247" spans="1:15" ht="15">
      <c r="A247" s="13" t="s">
        <v>24</v>
      </c>
      <c r="B247" s="14" t="s">
        <v>9</v>
      </c>
      <c r="C247" s="51">
        <v>0.0794</v>
      </c>
      <c r="D247" s="51">
        <v>0.0751</v>
      </c>
      <c r="E247" s="51">
        <v>0.0732</v>
      </c>
      <c r="F247" s="51">
        <v>0.0725</v>
      </c>
      <c r="G247" s="51">
        <v>0.0678</v>
      </c>
      <c r="H247" s="51">
        <v>0.0755</v>
      </c>
      <c r="I247" s="51">
        <v>0.0815</v>
      </c>
      <c r="J247" s="51">
        <v>0.0728</v>
      </c>
      <c r="K247" s="51">
        <v>0.0813</v>
      </c>
      <c r="L247" s="51">
        <v>0.0803</v>
      </c>
      <c r="M247" s="51">
        <v>0.0818</v>
      </c>
      <c r="N247" s="59">
        <v>0.0816</v>
      </c>
      <c r="O247" s="20">
        <f>ROUNDDOWN(SUM(O245/O244),4)</f>
        <v>0.077</v>
      </c>
    </row>
    <row r="248" spans="1:15" ht="15">
      <c r="A248" s="21"/>
      <c r="B248" s="22"/>
      <c r="C248" s="53"/>
      <c r="D248" s="53"/>
      <c r="E248" s="53"/>
      <c r="F248" s="53"/>
      <c r="G248" s="53"/>
      <c r="H248" s="53"/>
      <c r="I248" s="53"/>
      <c r="J248" s="66"/>
      <c r="K248" s="53"/>
      <c r="L248" s="53"/>
      <c r="M248" s="53"/>
      <c r="N248" s="57"/>
      <c r="O248" s="23"/>
    </row>
    <row r="249" spans="1:15" ht="15">
      <c r="A249" s="13" t="s">
        <v>24</v>
      </c>
      <c r="B249" s="24" t="s">
        <v>13</v>
      </c>
      <c r="C249" s="52">
        <v>28</v>
      </c>
      <c r="D249" s="52">
        <v>28</v>
      </c>
      <c r="E249" s="52">
        <v>28</v>
      </c>
      <c r="F249" s="52">
        <v>28</v>
      </c>
      <c r="G249" s="52">
        <v>28</v>
      </c>
      <c r="H249" s="52">
        <v>28</v>
      </c>
      <c r="I249" s="52">
        <v>28</v>
      </c>
      <c r="J249" s="52">
        <v>28</v>
      </c>
      <c r="K249" s="52">
        <v>28</v>
      </c>
      <c r="L249" s="52">
        <v>28</v>
      </c>
      <c r="M249" s="52">
        <v>28</v>
      </c>
      <c r="N249" s="60">
        <v>28</v>
      </c>
      <c r="O249" s="27">
        <f>SUM(C249:N249)</f>
        <v>336</v>
      </c>
    </row>
    <row r="250" spans="1:15" ht="15">
      <c r="A250" s="13" t="s">
        <v>24</v>
      </c>
      <c r="B250" s="14" t="s">
        <v>7</v>
      </c>
      <c r="C250" s="55">
        <v>2183471.5</v>
      </c>
      <c r="D250" s="55">
        <v>2029959.5</v>
      </c>
      <c r="E250" s="55">
        <v>2295385.5</v>
      </c>
      <c r="F250" s="55">
        <v>1826385.5</v>
      </c>
      <c r="G250" s="55">
        <v>1651573.5</v>
      </c>
      <c r="H250" s="55">
        <v>1718098</v>
      </c>
      <c r="I250" s="55">
        <v>1561558.5</v>
      </c>
      <c r="J250" s="55">
        <v>1614411</v>
      </c>
      <c r="K250" s="55">
        <v>2319456.5</v>
      </c>
      <c r="L250" s="55">
        <v>2107276</v>
      </c>
      <c r="M250" s="55">
        <v>1968105</v>
      </c>
      <c r="N250" s="56">
        <v>2017151.5</v>
      </c>
      <c r="O250" s="19">
        <f>SUM(C250:N250)</f>
        <v>23292832</v>
      </c>
    </row>
    <row r="251" spans="1:15" ht="15">
      <c r="A251" s="13" t="s">
        <v>24</v>
      </c>
      <c r="B251" s="14" t="s">
        <v>0</v>
      </c>
      <c r="C251" s="55">
        <v>132503.51</v>
      </c>
      <c r="D251" s="55">
        <v>104431.06</v>
      </c>
      <c r="E251" s="55">
        <v>129570.92</v>
      </c>
      <c r="F251" s="55">
        <v>104371.44</v>
      </c>
      <c r="G251" s="55">
        <v>114999.82</v>
      </c>
      <c r="H251" s="55">
        <v>114864.57</v>
      </c>
      <c r="I251" s="55">
        <v>83377.79</v>
      </c>
      <c r="J251" s="55">
        <v>98705.04</v>
      </c>
      <c r="K251" s="55">
        <v>139663.44</v>
      </c>
      <c r="L251" s="55">
        <v>156078.81</v>
      </c>
      <c r="M251" s="55">
        <v>135324.29</v>
      </c>
      <c r="N251" s="56">
        <v>96602.99</v>
      </c>
      <c r="O251" s="19">
        <f>SUM(C251:N251)</f>
        <v>1410493.6800000002</v>
      </c>
    </row>
    <row r="252" spans="1:15" ht="15">
      <c r="A252" s="13" t="s">
        <v>24</v>
      </c>
      <c r="B252" s="14" t="s">
        <v>8</v>
      </c>
      <c r="C252" s="55">
        <v>152.65</v>
      </c>
      <c r="D252" s="55">
        <v>120.31</v>
      </c>
      <c r="E252" s="55">
        <v>154.25</v>
      </c>
      <c r="F252" s="55">
        <v>120.24</v>
      </c>
      <c r="G252" s="55">
        <v>136.9</v>
      </c>
      <c r="H252" s="55">
        <v>132.33</v>
      </c>
      <c r="I252" s="55">
        <v>96.06</v>
      </c>
      <c r="J252" s="55">
        <v>125.9</v>
      </c>
      <c r="K252" s="55">
        <v>160.9</v>
      </c>
      <c r="L252" s="55">
        <v>185.81</v>
      </c>
      <c r="M252" s="55">
        <v>155.9</v>
      </c>
      <c r="N252" s="56">
        <v>115</v>
      </c>
      <c r="O252" s="19">
        <f>SUM(O251/O249/O323)</f>
        <v>138.01308023483367</v>
      </c>
    </row>
    <row r="253" spans="1:15" ht="15">
      <c r="A253" s="13" t="s">
        <v>24</v>
      </c>
      <c r="B253" s="14" t="s">
        <v>9</v>
      </c>
      <c r="C253" s="51">
        <v>0.060599999999999994</v>
      </c>
      <c r="D253" s="51">
        <v>0.051399999999999994</v>
      </c>
      <c r="E253" s="51">
        <v>0.0564</v>
      </c>
      <c r="F253" s="51">
        <v>0.0571</v>
      </c>
      <c r="G253" s="51">
        <v>0.0696</v>
      </c>
      <c r="H253" s="51">
        <v>0.0668</v>
      </c>
      <c r="I253" s="51">
        <v>0.0533</v>
      </c>
      <c r="J253" s="51">
        <v>0.0611</v>
      </c>
      <c r="K253" s="51">
        <v>0.0602</v>
      </c>
      <c r="L253" s="51">
        <v>0.07400000000000001</v>
      </c>
      <c r="M253" s="51">
        <v>0.0687</v>
      </c>
      <c r="N253" s="59">
        <v>0.0478</v>
      </c>
      <c r="O253" s="20">
        <f>ROUNDDOWN(SUM(O251/O250),4)</f>
        <v>0.0605</v>
      </c>
    </row>
    <row r="254" spans="1:15" ht="15">
      <c r="A254" s="21"/>
      <c r="B254" s="22"/>
      <c r="C254" s="53"/>
      <c r="D254" s="53"/>
      <c r="E254" s="53"/>
      <c r="F254" s="53"/>
      <c r="G254" s="53"/>
      <c r="H254" s="53"/>
      <c r="I254" s="53"/>
      <c r="J254" s="66"/>
      <c r="K254" s="53"/>
      <c r="L254" s="53"/>
      <c r="M254" s="53"/>
      <c r="N254" s="57"/>
      <c r="O254" s="23"/>
    </row>
    <row r="255" spans="1:15" ht="15">
      <c r="A255" s="13" t="s">
        <v>24</v>
      </c>
      <c r="B255" s="24" t="s">
        <v>14</v>
      </c>
      <c r="C255" s="52">
        <v>685</v>
      </c>
      <c r="D255" s="52">
        <v>695</v>
      </c>
      <c r="E255" s="52">
        <v>727</v>
      </c>
      <c r="F255" s="52">
        <v>714</v>
      </c>
      <c r="G255" s="52">
        <v>706</v>
      </c>
      <c r="H255" s="52">
        <v>715</v>
      </c>
      <c r="I255" s="52">
        <v>710</v>
      </c>
      <c r="J255" s="52">
        <v>695</v>
      </c>
      <c r="K255" s="52">
        <v>700</v>
      </c>
      <c r="L255" s="52">
        <v>683</v>
      </c>
      <c r="M255" s="52">
        <v>690</v>
      </c>
      <c r="N255" s="60">
        <v>695</v>
      </c>
      <c r="O255" s="27">
        <f>SUM(C255:N255)</f>
        <v>8415</v>
      </c>
    </row>
    <row r="256" spans="1:15" ht="15">
      <c r="A256" s="13" t="s">
        <v>24</v>
      </c>
      <c r="B256" s="14" t="s">
        <v>7</v>
      </c>
      <c r="C256" s="55">
        <v>97043300.45</v>
      </c>
      <c r="D256" s="55">
        <v>93621212.79</v>
      </c>
      <c r="E256" s="55">
        <v>95313189.72</v>
      </c>
      <c r="F256" s="55">
        <v>88682768.17</v>
      </c>
      <c r="G256" s="55">
        <v>84343411.2</v>
      </c>
      <c r="H256" s="55">
        <v>91994560.21</v>
      </c>
      <c r="I256" s="55">
        <v>80750916.24</v>
      </c>
      <c r="J256" s="55">
        <v>80539317.93</v>
      </c>
      <c r="K256" s="55">
        <v>88222736.97</v>
      </c>
      <c r="L256" s="55">
        <v>84017239.6</v>
      </c>
      <c r="M256" s="55">
        <v>93442261.87</v>
      </c>
      <c r="N256" s="56">
        <v>88452145.56</v>
      </c>
      <c r="O256" s="19">
        <f>SUM(C256:N256)</f>
        <v>1066423060.71</v>
      </c>
    </row>
    <row r="257" spans="1:15" ht="15">
      <c r="A257" s="13" t="s">
        <v>24</v>
      </c>
      <c r="B257" s="14" t="s">
        <v>0</v>
      </c>
      <c r="C257" s="55">
        <v>6350542.82</v>
      </c>
      <c r="D257" s="55">
        <v>6197642.43</v>
      </c>
      <c r="E257" s="55">
        <v>5743068.39</v>
      </c>
      <c r="F257" s="55">
        <v>5581191.7</v>
      </c>
      <c r="G257" s="55">
        <v>5273620.31</v>
      </c>
      <c r="H257" s="55">
        <v>5479827.23</v>
      </c>
      <c r="I257" s="55">
        <v>5053802.9</v>
      </c>
      <c r="J257" s="55">
        <v>5246666.27</v>
      </c>
      <c r="K257" s="55">
        <v>5963501.63</v>
      </c>
      <c r="L257" s="55">
        <v>5258443.99</v>
      </c>
      <c r="M257" s="55">
        <v>5589922.6</v>
      </c>
      <c r="N257" s="56">
        <v>5567981.74</v>
      </c>
      <c r="O257" s="19">
        <f>SUM(C257:N257)</f>
        <v>67306212.01</v>
      </c>
    </row>
    <row r="258" spans="1:15" ht="15">
      <c r="A258" s="13" t="s">
        <v>24</v>
      </c>
      <c r="B258" s="14" t="s">
        <v>8</v>
      </c>
      <c r="C258" s="55">
        <v>299.06</v>
      </c>
      <c r="D258" s="55">
        <v>287.66</v>
      </c>
      <c r="E258" s="55">
        <v>263.32</v>
      </c>
      <c r="F258" s="55">
        <v>252.15</v>
      </c>
      <c r="G258" s="55">
        <v>248.99</v>
      </c>
      <c r="H258" s="55">
        <v>247.23</v>
      </c>
      <c r="I258" s="55">
        <v>229.61</v>
      </c>
      <c r="J258" s="55">
        <v>269.61</v>
      </c>
      <c r="K258" s="55">
        <v>274.82</v>
      </c>
      <c r="L258" s="55">
        <v>256.63</v>
      </c>
      <c r="M258" s="55">
        <v>261.33</v>
      </c>
      <c r="N258" s="56">
        <v>267.05</v>
      </c>
      <c r="O258" s="19">
        <f>SUM(O257/O255/O323)</f>
        <v>262.95983008814983</v>
      </c>
    </row>
    <row r="259" spans="1:15" ht="15">
      <c r="A259" s="13" t="s">
        <v>24</v>
      </c>
      <c r="B259" s="14" t="s">
        <v>9</v>
      </c>
      <c r="C259" s="51">
        <v>0.0654</v>
      </c>
      <c r="D259" s="51">
        <v>0.0661</v>
      </c>
      <c r="E259" s="51">
        <v>0.0602</v>
      </c>
      <c r="F259" s="51">
        <v>0.0629</v>
      </c>
      <c r="G259" s="51">
        <v>0.0625</v>
      </c>
      <c r="H259" s="51">
        <v>0.0595</v>
      </c>
      <c r="I259" s="51">
        <v>0.0625</v>
      </c>
      <c r="J259" s="51">
        <v>0.0651</v>
      </c>
      <c r="K259" s="51">
        <v>0.0675</v>
      </c>
      <c r="L259" s="51">
        <v>0.0625</v>
      </c>
      <c r="M259" s="51">
        <v>0.0598</v>
      </c>
      <c r="N259" s="59">
        <v>0.0629</v>
      </c>
      <c r="O259" s="20">
        <f>SUM(O257/O256)</f>
        <v>0.06311398776878388</v>
      </c>
    </row>
    <row r="260" spans="1:15" ht="15">
      <c r="A260" s="21"/>
      <c r="B260" s="22"/>
      <c r="C260" s="53"/>
      <c r="D260" s="53"/>
      <c r="E260" s="53"/>
      <c r="F260" s="53"/>
      <c r="G260" s="53"/>
      <c r="H260" s="53"/>
      <c r="I260" s="53"/>
      <c r="J260" s="66"/>
      <c r="K260" s="53"/>
      <c r="L260" s="53"/>
      <c r="M260" s="53"/>
      <c r="N260" s="57"/>
      <c r="O260" s="23"/>
    </row>
    <row r="261" spans="1:15" ht="15">
      <c r="A261" s="13" t="s">
        <v>24</v>
      </c>
      <c r="B261" s="24" t="s">
        <v>38</v>
      </c>
      <c r="C261" s="52">
        <v>38</v>
      </c>
      <c r="D261" s="52">
        <v>38</v>
      </c>
      <c r="E261" s="52">
        <v>38</v>
      </c>
      <c r="F261" s="52">
        <v>39</v>
      </c>
      <c r="G261" s="52">
        <v>38</v>
      </c>
      <c r="H261" s="52">
        <v>40</v>
      </c>
      <c r="I261" s="52">
        <v>38</v>
      </c>
      <c r="J261" s="52">
        <v>38</v>
      </c>
      <c r="K261" s="52">
        <v>38</v>
      </c>
      <c r="L261" s="52">
        <v>38</v>
      </c>
      <c r="M261" s="52">
        <v>33</v>
      </c>
      <c r="N261" s="60">
        <v>33</v>
      </c>
      <c r="O261" s="27">
        <f>SUM(C261:N261)</f>
        <v>449</v>
      </c>
    </row>
    <row r="262" spans="1:15" ht="15">
      <c r="A262" s="13" t="s">
        <v>24</v>
      </c>
      <c r="B262" s="14" t="s">
        <v>7</v>
      </c>
      <c r="C262" s="55">
        <v>6385378</v>
      </c>
      <c r="D262" s="55">
        <v>4997592</v>
      </c>
      <c r="E262" s="55">
        <v>5431314</v>
      </c>
      <c r="F262" s="55">
        <v>4861422</v>
      </c>
      <c r="G262" s="55">
        <v>4630638</v>
      </c>
      <c r="H262" s="55">
        <v>5094202</v>
      </c>
      <c r="I262" s="55">
        <v>4570804</v>
      </c>
      <c r="J262" s="55">
        <v>4788586</v>
      </c>
      <c r="K262" s="55">
        <v>6078849.01</v>
      </c>
      <c r="L262" s="55">
        <v>4671160</v>
      </c>
      <c r="M262" s="55">
        <v>4743154</v>
      </c>
      <c r="N262" s="56">
        <v>4402938</v>
      </c>
      <c r="O262" s="19">
        <f>SUM(C262:N262)</f>
        <v>60656037.01</v>
      </c>
    </row>
    <row r="263" spans="1:15" ht="15">
      <c r="A263" s="13" t="s">
        <v>24</v>
      </c>
      <c r="B263" s="14" t="s">
        <v>0</v>
      </c>
      <c r="C263" s="55">
        <v>311843.8</v>
      </c>
      <c r="D263" s="55">
        <v>428752.27</v>
      </c>
      <c r="E263" s="55">
        <v>322208.05</v>
      </c>
      <c r="F263" s="55">
        <v>376435</v>
      </c>
      <c r="G263" s="55">
        <v>438613.61</v>
      </c>
      <c r="H263" s="55">
        <v>384846.32</v>
      </c>
      <c r="I263" s="55">
        <v>448293.68</v>
      </c>
      <c r="J263" s="55">
        <v>356758.06</v>
      </c>
      <c r="K263" s="55">
        <v>599041.51</v>
      </c>
      <c r="L263" s="55">
        <v>330720.34</v>
      </c>
      <c r="M263" s="55">
        <v>336282.14</v>
      </c>
      <c r="N263" s="56">
        <v>346008.06</v>
      </c>
      <c r="O263" s="19">
        <f>SUM(C263:N263)</f>
        <v>4679802.839999999</v>
      </c>
    </row>
    <row r="264" spans="1:15" ht="15">
      <c r="A264" s="13" t="s">
        <v>24</v>
      </c>
      <c r="B264" s="14" t="s">
        <v>8</v>
      </c>
      <c r="C264" s="55">
        <v>264.72</v>
      </c>
      <c r="D264" s="55">
        <v>363.97</v>
      </c>
      <c r="E264" s="55">
        <v>282.64</v>
      </c>
      <c r="F264" s="55">
        <v>311.36</v>
      </c>
      <c r="G264" s="55">
        <v>384.75</v>
      </c>
      <c r="H264" s="55">
        <v>310.36</v>
      </c>
      <c r="I264" s="55">
        <v>380.55</v>
      </c>
      <c r="J264" s="55">
        <v>335.3</v>
      </c>
      <c r="K264" s="55">
        <v>508.52</v>
      </c>
      <c r="L264" s="55">
        <v>290.11</v>
      </c>
      <c r="M264" s="55">
        <v>328.72</v>
      </c>
      <c r="N264" s="56">
        <v>349.5</v>
      </c>
      <c r="O264" s="19">
        <f>SUM(O263/O261/O323)</f>
        <v>342.66488134972684</v>
      </c>
    </row>
    <row r="265" spans="1:15" ht="15">
      <c r="A265" s="13" t="s">
        <v>24</v>
      </c>
      <c r="B265" s="14" t="s">
        <v>9</v>
      </c>
      <c r="C265" s="51">
        <v>0.048799999999999996</v>
      </c>
      <c r="D265" s="51">
        <v>0.0857</v>
      </c>
      <c r="E265" s="51">
        <v>0.0593</v>
      </c>
      <c r="F265" s="51">
        <v>0.0774</v>
      </c>
      <c r="G265" s="51">
        <v>0.0947</v>
      </c>
      <c r="H265" s="51">
        <v>0.0755</v>
      </c>
      <c r="I265" s="51">
        <v>0.098</v>
      </c>
      <c r="J265" s="51">
        <v>0.0745</v>
      </c>
      <c r="K265" s="51">
        <v>0.0985</v>
      </c>
      <c r="L265" s="51">
        <v>0.0708</v>
      </c>
      <c r="M265" s="51">
        <v>0.0708</v>
      </c>
      <c r="N265" s="59">
        <v>0.0785</v>
      </c>
      <c r="O265" s="20">
        <f>SUM(O263/O262)</f>
        <v>0.07715312556981703</v>
      </c>
    </row>
    <row r="266" spans="1:15" ht="15">
      <c r="A266" s="21"/>
      <c r="B266" s="22"/>
      <c r="C266" s="53"/>
      <c r="D266" s="53"/>
      <c r="E266" s="53"/>
      <c r="F266" s="53"/>
      <c r="G266" s="53"/>
      <c r="H266" s="53"/>
      <c r="I266" s="53"/>
      <c r="J266" s="66"/>
      <c r="K266" s="53"/>
      <c r="L266" s="53"/>
      <c r="M266" s="53"/>
      <c r="N266" s="57"/>
      <c r="O266" s="23"/>
    </row>
    <row r="267" spans="1:15" ht="15">
      <c r="A267" s="13" t="s">
        <v>24</v>
      </c>
      <c r="B267" s="24" t="s">
        <v>15</v>
      </c>
      <c r="C267" s="52">
        <v>88</v>
      </c>
      <c r="D267" s="52">
        <v>88</v>
      </c>
      <c r="E267" s="52">
        <v>88</v>
      </c>
      <c r="F267" s="52">
        <v>90</v>
      </c>
      <c r="G267" s="52">
        <v>90</v>
      </c>
      <c r="H267" s="52">
        <v>93</v>
      </c>
      <c r="I267" s="52">
        <v>90</v>
      </c>
      <c r="J267" s="52">
        <v>90</v>
      </c>
      <c r="K267" s="52">
        <v>91</v>
      </c>
      <c r="L267" s="52">
        <v>89</v>
      </c>
      <c r="M267" s="52">
        <v>84</v>
      </c>
      <c r="N267" s="60">
        <v>81</v>
      </c>
      <c r="O267" s="27">
        <f>SUM(C267:N267)</f>
        <v>1062</v>
      </c>
    </row>
    <row r="268" spans="1:15" ht="15">
      <c r="A268" s="13" t="s">
        <v>24</v>
      </c>
      <c r="B268" s="14" t="s">
        <v>7</v>
      </c>
      <c r="C268" s="55">
        <v>13607910</v>
      </c>
      <c r="D268" s="55">
        <v>12880310</v>
      </c>
      <c r="E268" s="55">
        <v>15046690</v>
      </c>
      <c r="F268" s="55">
        <v>13733875</v>
      </c>
      <c r="G268" s="55">
        <v>14659595</v>
      </c>
      <c r="H268" s="55">
        <v>14388915</v>
      </c>
      <c r="I268" s="55">
        <v>11641640</v>
      </c>
      <c r="J268" s="55">
        <v>11912740</v>
      </c>
      <c r="K268" s="55">
        <v>13962480</v>
      </c>
      <c r="L268" s="55">
        <v>11831680</v>
      </c>
      <c r="M268" s="55">
        <v>13591700</v>
      </c>
      <c r="N268" s="56">
        <v>14036545</v>
      </c>
      <c r="O268" s="19">
        <f>SUM(C268:N268)</f>
        <v>161294080</v>
      </c>
    </row>
    <row r="269" spans="1:15" ht="15">
      <c r="A269" s="13" t="s">
        <v>24</v>
      </c>
      <c r="B269" s="14" t="s">
        <v>0</v>
      </c>
      <c r="C269" s="55">
        <v>774782.34</v>
      </c>
      <c r="D269" s="55">
        <v>966590.94</v>
      </c>
      <c r="E269" s="55">
        <v>728328.89</v>
      </c>
      <c r="F269" s="55">
        <v>798342.49</v>
      </c>
      <c r="G269" s="55">
        <v>772334.11</v>
      </c>
      <c r="H269" s="55">
        <v>1005993.4</v>
      </c>
      <c r="I269" s="55">
        <v>963702.63</v>
      </c>
      <c r="J269" s="55">
        <v>803974.9</v>
      </c>
      <c r="K269" s="55">
        <v>1110499.27</v>
      </c>
      <c r="L269" s="55">
        <v>407727.15</v>
      </c>
      <c r="M269" s="55">
        <v>989053.17</v>
      </c>
      <c r="N269" s="56">
        <v>858053.9</v>
      </c>
      <c r="O269" s="19">
        <f>SUM(C269:N269)</f>
        <v>10179383.190000001</v>
      </c>
    </row>
    <row r="270" spans="1:15" ht="15">
      <c r="A270" s="13" t="s">
        <v>24</v>
      </c>
      <c r="B270" s="14" t="s">
        <v>8</v>
      </c>
      <c r="C270" s="55">
        <v>284.01</v>
      </c>
      <c r="D270" s="55">
        <v>354.32</v>
      </c>
      <c r="E270" s="55">
        <v>275.88</v>
      </c>
      <c r="F270" s="55">
        <v>286.14</v>
      </c>
      <c r="G270" s="55">
        <v>286.05</v>
      </c>
      <c r="H270" s="55">
        <v>348.94</v>
      </c>
      <c r="I270" s="55">
        <v>345.41</v>
      </c>
      <c r="J270" s="55">
        <v>319.04</v>
      </c>
      <c r="K270" s="55">
        <v>393.65</v>
      </c>
      <c r="L270" s="55">
        <v>152.71</v>
      </c>
      <c r="M270" s="55">
        <v>379.82</v>
      </c>
      <c r="N270" s="56">
        <v>353.11</v>
      </c>
      <c r="O270" s="19">
        <f>SUM(O269/O267/O323)</f>
        <v>315.1267917343859</v>
      </c>
    </row>
    <row r="271" spans="1:15" ht="15">
      <c r="A271" s="13" t="s">
        <v>24</v>
      </c>
      <c r="B271" s="14" t="s">
        <v>9</v>
      </c>
      <c r="C271" s="51">
        <v>0.056900000000000006</v>
      </c>
      <c r="D271" s="51">
        <v>0.075</v>
      </c>
      <c r="E271" s="51">
        <v>0.0484</v>
      </c>
      <c r="F271" s="51">
        <v>0.0581</v>
      </c>
      <c r="G271" s="51">
        <v>0.0526</v>
      </c>
      <c r="H271" s="51">
        <v>0.0699</v>
      </c>
      <c r="I271" s="51">
        <v>0.0827</v>
      </c>
      <c r="J271" s="51">
        <v>0.0674</v>
      </c>
      <c r="K271" s="51">
        <v>0.0795</v>
      </c>
      <c r="L271" s="51">
        <v>0.0344</v>
      </c>
      <c r="M271" s="51">
        <v>0.0727</v>
      </c>
      <c r="N271" s="59">
        <v>0.0611</v>
      </c>
      <c r="O271" s="20">
        <f>SUM(O269/O268)</f>
        <v>0.0631107055510035</v>
      </c>
    </row>
    <row r="272" spans="1:15" ht="15">
      <c r="A272" s="21"/>
      <c r="B272" s="22"/>
      <c r="C272" s="53"/>
      <c r="D272" s="53"/>
      <c r="E272" s="53"/>
      <c r="F272" s="53"/>
      <c r="G272" s="53"/>
      <c r="H272" s="53"/>
      <c r="I272" s="53"/>
      <c r="J272" s="66"/>
      <c r="K272" s="53"/>
      <c r="L272" s="53"/>
      <c r="M272" s="53"/>
      <c r="N272" s="57"/>
      <c r="O272" s="20"/>
    </row>
    <row r="273" spans="1:15" ht="15">
      <c r="A273" s="13" t="s">
        <v>24</v>
      </c>
      <c r="B273" s="24" t="s">
        <v>41</v>
      </c>
      <c r="C273" s="52">
        <v>31</v>
      </c>
      <c r="D273" s="52">
        <v>31</v>
      </c>
      <c r="E273" s="52">
        <v>31</v>
      </c>
      <c r="F273" s="52">
        <v>31</v>
      </c>
      <c r="G273" s="52">
        <v>31</v>
      </c>
      <c r="H273" s="52">
        <v>31</v>
      </c>
      <c r="I273" s="52">
        <v>31</v>
      </c>
      <c r="J273" s="52">
        <v>31</v>
      </c>
      <c r="K273" s="52">
        <v>31</v>
      </c>
      <c r="L273" s="52">
        <v>31</v>
      </c>
      <c r="M273" s="52">
        <v>30</v>
      </c>
      <c r="N273" s="60">
        <v>30</v>
      </c>
      <c r="O273" s="27">
        <f>SUM(C273:N273)</f>
        <v>370</v>
      </c>
    </row>
    <row r="274" spans="1:15" ht="15">
      <c r="A274" s="13" t="s">
        <v>24</v>
      </c>
      <c r="B274" s="14" t="s">
        <v>7</v>
      </c>
      <c r="C274" s="55">
        <v>9211755</v>
      </c>
      <c r="D274" s="55">
        <v>8776175</v>
      </c>
      <c r="E274" s="55">
        <v>9238950</v>
      </c>
      <c r="F274" s="55">
        <v>6741780</v>
      </c>
      <c r="G274" s="55">
        <v>9814995</v>
      </c>
      <c r="H274" s="55">
        <v>9490250</v>
      </c>
      <c r="I274" s="55">
        <v>6342580</v>
      </c>
      <c r="J274" s="55">
        <v>6825430</v>
      </c>
      <c r="K274" s="55">
        <v>8810360</v>
      </c>
      <c r="L274" s="55">
        <v>7551940</v>
      </c>
      <c r="M274" s="55">
        <v>7966275</v>
      </c>
      <c r="N274" s="56">
        <v>8951745</v>
      </c>
      <c r="O274" s="19">
        <f>SUM(C274:N274)</f>
        <v>99722235</v>
      </c>
    </row>
    <row r="275" spans="1:15" ht="15">
      <c r="A275" s="13" t="s">
        <v>24</v>
      </c>
      <c r="B275" s="14" t="s">
        <v>0</v>
      </c>
      <c r="C275" s="55">
        <v>510432.86</v>
      </c>
      <c r="D275" s="55">
        <v>765921.3</v>
      </c>
      <c r="E275" s="55">
        <v>479681.76</v>
      </c>
      <c r="F275" s="55">
        <v>448930.79</v>
      </c>
      <c r="G275" s="55">
        <v>549521.44</v>
      </c>
      <c r="H275" s="55">
        <v>854133.02</v>
      </c>
      <c r="I275" s="55">
        <v>253184.24</v>
      </c>
      <c r="J275" s="55">
        <v>125036.2</v>
      </c>
      <c r="K275" s="55">
        <v>387004.88</v>
      </c>
      <c r="L275" s="55">
        <v>686182.39</v>
      </c>
      <c r="M275" s="55">
        <v>768731.71</v>
      </c>
      <c r="N275" s="56">
        <v>673713.4</v>
      </c>
      <c r="O275" s="19">
        <f>SUM(C275:N275)</f>
        <v>6502473.99</v>
      </c>
    </row>
    <row r="276" spans="1:15" ht="15">
      <c r="A276" s="13" t="s">
        <v>24</v>
      </c>
      <c r="B276" s="14" t="s">
        <v>8</v>
      </c>
      <c r="C276" s="55">
        <v>531.15</v>
      </c>
      <c r="D276" s="55">
        <v>797</v>
      </c>
      <c r="E276" s="55">
        <v>515.79</v>
      </c>
      <c r="F276" s="55">
        <v>467.15</v>
      </c>
      <c r="G276" s="55">
        <v>590.88</v>
      </c>
      <c r="H276" s="55">
        <v>888.8</v>
      </c>
      <c r="I276" s="55">
        <v>263.46</v>
      </c>
      <c r="J276" s="55">
        <v>144.05</v>
      </c>
      <c r="K276" s="55">
        <v>402.71</v>
      </c>
      <c r="L276" s="55">
        <v>737.83</v>
      </c>
      <c r="M276" s="55">
        <v>826.59</v>
      </c>
      <c r="N276" s="56">
        <v>748.57</v>
      </c>
      <c r="O276" s="19">
        <f>SUM(O275/O273/O323)</f>
        <v>577.7836940392448</v>
      </c>
    </row>
    <row r="277" spans="1:15" ht="15">
      <c r="A277" s="13" t="s">
        <v>24</v>
      </c>
      <c r="B277" s="14" t="s">
        <v>9</v>
      </c>
      <c r="C277" s="51">
        <v>0.0554</v>
      </c>
      <c r="D277" s="51">
        <v>0.0873</v>
      </c>
      <c r="E277" s="51">
        <v>0.0519</v>
      </c>
      <c r="F277" s="51">
        <v>0.0666</v>
      </c>
      <c r="G277" s="51">
        <v>0.056</v>
      </c>
      <c r="H277" s="51">
        <v>0.09</v>
      </c>
      <c r="I277" s="51">
        <v>0.0399</v>
      </c>
      <c r="J277" s="51">
        <v>0.0183</v>
      </c>
      <c r="K277" s="51">
        <v>0.0439</v>
      </c>
      <c r="L277" s="51">
        <v>0.0909</v>
      </c>
      <c r="M277" s="51">
        <v>0.0965</v>
      </c>
      <c r="N277" s="59">
        <v>0.0753</v>
      </c>
      <c r="O277" s="20">
        <f>SUM(O275/O274)</f>
        <v>0.06520585895412392</v>
      </c>
    </row>
    <row r="278" spans="1:15" ht="15">
      <c r="A278" s="21"/>
      <c r="B278" s="22"/>
      <c r="C278" s="53"/>
      <c r="D278" s="53"/>
      <c r="E278" s="53"/>
      <c r="F278" s="53"/>
      <c r="G278" s="53"/>
      <c r="H278" s="53"/>
      <c r="I278" s="53"/>
      <c r="J278" s="66"/>
      <c r="K278" s="53"/>
      <c r="L278" s="53"/>
      <c r="M278" s="53"/>
      <c r="N278" s="57"/>
      <c r="O278" s="20"/>
    </row>
    <row r="279" spans="1:15" ht="15">
      <c r="A279" s="13" t="s">
        <v>24</v>
      </c>
      <c r="B279" s="24" t="s">
        <v>39</v>
      </c>
      <c r="C279" s="49">
        <v>1649</v>
      </c>
      <c r="D279" s="49">
        <v>1636</v>
      </c>
      <c r="E279" s="49">
        <v>1608</v>
      </c>
      <c r="F279" s="49">
        <v>1617</v>
      </c>
      <c r="G279" s="49">
        <v>1612</v>
      </c>
      <c r="H279" s="49">
        <v>1599</v>
      </c>
      <c r="I279" s="49">
        <v>1602</v>
      </c>
      <c r="J279" s="49">
        <v>1622</v>
      </c>
      <c r="K279" s="49">
        <v>1600</v>
      </c>
      <c r="L279" s="49">
        <v>1568</v>
      </c>
      <c r="M279" s="49">
        <v>1626</v>
      </c>
      <c r="N279" s="58">
        <v>1666</v>
      </c>
      <c r="O279" s="27">
        <f>SUM(C279:N279)</f>
        <v>19405</v>
      </c>
    </row>
    <row r="280" spans="1:15" ht="15">
      <c r="A280" s="13" t="s">
        <v>24</v>
      </c>
      <c r="B280" s="14" t="s">
        <v>7</v>
      </c>
      <c r="C280" s="55">
        <v>216006370.42</v>
      </c>
      <c r="D280" s="55">
        <v>194090984.95</v>
      </c>
      <c r="E280" s="55">
        <v>192132144.83</v>
      </c>
      <c r="F280" s="55">
        <v>183020160.91</v>
      </c>
      <c r="G280" s="55">
        <v>177706061.95</v>
      </c>
      <c r="H280" s="55">
        <v>187312389.38</v>
      </c>
      <c r="I280" s="55">
        <v>180880042.95</v>
      </c>
      <c r="J280" s="55">
        <v>170779729.86</v>
      </c>
      <c r="K280" s="55">
        <v>205339008.23</v>
      </c>
      <c r="L280" s="55">
        <v>187636937.75</v>
      </c>
      <c r="M280" s="55">
        <v>206224746.16</v>
      </c>
      <c r="N280" s="56">
        <v>203833702.48</v>
      </c>
      <c r="O280" s="19">
        <f>SUM(C280:N280)</f>
        <v>2304962279.87</v>
      </c>
    </row>
    <row r="281" spans="1:15" ht="15">
      <c r="A281" s="13" t="s">
        <v>24</v>
      </c>
      <c r="B281" s="14" t="s">
        <v>0</v>
      </c>
      <c r="C281" s="55">
        <v>11601523.04</v>
      </c>
      <c r="D281" s="55">
        <v>10996323.67</v>
      </c>
      <c r="E281" s="55">
        <v>10371676.8</v>
      </c>
      <c r="F281" s="55">
        <v>10125078.74</v>
      </c>
      <c r="G281" s="55">
        <v>9374097</v>
      </c>
      <c r="H281" s="55">
        <v>10402866.53</v>
      </c>
      <c r="I281" s="55">
        <v>9553512.65</v>
      </c>
      <c r="J281" s="55">
        <v>9845475.91</v>
      </c>
      <c r="K281" s="55">
        <v>11639561.27</v>
      </c>
      <c r="L281" s="55">
        <v>10329858.77</v>
      </c>
      <c r="M281" s="55">
        <v>11950818.22</v>
      </c>
      <c r="N281" s="56">
        <v>12197440.85</v>
      </c>
      <c r="O281" s="19">
        <f>SUM(C281:N281)</f>
        <v>128388233.44999999</v>
      </c>
    </row>
    <row r="282" spans="1:15" ht="15">
      <c r="A282" s="13" t="s">
        <v>24</v>
      </c>
      <c r="B282" s="14" t="s">
        <v>8</v>
      </c>
      <c r="C282" s="55">
        <v>226.95</v>
      </c>
      <c r="D282" s="55">
        <v>216.82</v>
      </c>
      <c r="E282" s="55">
        <v>215</v>
      </c>
      <c r="F282" s="55">
        <v>201.99</v>
      </c>
      <c r="G282" s="55">
        <v>193.84</v>
      </c>
      <c r="H282" s="55">
        <v>209.87</v>
      </c>
      <c r="I282" s="55">
        <v>192.37</v>
      </c>
      <c r="J282" s="55">
        <v>216.78</v>
      </c>
      <c r="K282" s="55">
        <v>234.67</v>
      </c>
      <c r="L282" s="55">
        <v>219.6</v>
      </c>
      <c r="M282" s="55">
        <v>237.09</v>
      </c>
      <c r="N282" s="56">
        <v>244.05</v>
      </c>
      <c r="O282" s="19">
        <f>SUM(O281/O279/O323)</f>
        <v>217.5203822486084</v>
      </c>
    </row>
    <row r="283" spans="1:15" ht="15">
      <c r="A283" s="13" t="s">
        <v>24</v>
      </c>
      <c r="B283" s="14" t="s">
        <v>9</v>
      </c>
      <c r="C283" s="51">
        <v>0.0537</v>
      </c>
      <c r="D283" s="51">
        <v>0.056600000000000004</v>
      </c>
      <c r="E283" s="51">
        <v>0.0539</v>
      </c>
      <c r="F283" s="51">
        <v>0.0553</v>
      </c>
      <c r="G283" s="51">
        <v>0.0527</v>
      </c>
      <c r="H283" s="51">
        <v>0.0555</v>
      </c>
      <c r="I283" s="51">
        <v>0.0528</v>
      </c>
      <c r="J283" s="51">
        <v>0.0576</v>
      </c>
      <c r="K283" s="51">
        <v>0.0566</v>
      </c>
      <c r="L283" s="51">
        <v>0.055</v>
      </c>
      <c r="M283" s="51">
        <v>0.0579</v>
      </c>
      <c r="N283" s="59">
        <v>0.0598</v>
      </c>
      <c r="O283" s="20">
        <f>SUM(O281/O280)</f>
        <v>0.05570079587473384</v>
      </c>
    </row>
    <row r="284" spans="1:15" ht="15">
      <c r="A284" s="21"/>
      <c r="B284" s="22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7"/>
      <c r="O284" s="20"/>
    </row>
    <row r="285" spans="1:15" ht="15">
      <c r="A285" s="13" t="s">
        <v>24</v>
      </c>
      <c r="B285" s="24" t="s">
        <v>16</v>
      </c>
      <c r="C285" s="52">
        <v>205</v>
      </c>
      <c r="D285" s="52">
        <v>203</v>
      </c>
      <c r="E285" s="52">
        <v>212</v>
      </c>
      <c r="F285" s="52">
        <v>201</v>
      </c>
      <c r="G285" s="52">
        <v>201</v>
      </c>
      <c r="H285" s="52">
        <v>201</v>
      </c>
      <c r="I285" s="52">
        <v>199</v>
      </c>
      <c r="J285" s="52">
        <v>198</v>
      </c>
      <c r="K285" s="52">
        <v>193</v>
      </c>
      <c r="L285" s="52">
        <v>188</v>
      </c>
      <c r="M285" s="52">
        <v>187</v>
      </c>
      <c r="N285" s="60">
        <v>184</v>
      </c>
      <c r="O285" s="27">
        <f>SUM(C285:N285)</f>
        <v>2372</v>
      </c>
    </row>
    <row r="286" spans="1:15" ht="15">
      <c r="A286" s="13" t="s">
        <v>24</v>
      </c>
      <c r="B286" s="14" t="s">
        <v>0</v>
      </c>
      <c r="C286" s="55">
        <v>8574512.91</v>
      </c>
      <c r="D286" s="55">
        <v>7542857.64</v>
      </c>
      <c r="E286" s="55">
        <v>7761558.53</v>
      </c>
      <c r="F286" s="55">
        <v>7270981.3</v>
      </c>
      <c r="G286" s="55">
        <v>7947164.4</v>
      </c>
      <c r="H286" s="55">
        <v>8649503.96</v>
      </c>
      <c r="I286" s="55">
        <v>7753517.43</v>
      </c>
      <c r="J286" s="55">
        <v>7275779.48</v>
      </c>
      <c r="K286" s="55">
        <v>7844497.17</v>
      </c>
      <c r="L286" s="55">
        <v>7394270.14</v>
      </c>
      <c r="M286" s="55">
        <v>7522508.52</v>
      </c>
      <c r="N286" s="56">
        <v>7530451.77</v>
      </c>
      <c r="O286" s="19">
        <f>SUM(C286:N286)</f>
        <v>93067603.25</v>
      </c>
    </row>
    <row r="287" spans="1:15" ht="15">
      <c r="A287" s="13" t="s">
        <v>24</v>
      </c>
      <c r="B287" s="14" t="s">
        <v>8</v>
      </c>
      <c r="C287" s="55">
        <v>1349.25</v>
      </c>
      <c r="D287" s="55">
        <v>1198.61</v>
      </c>
      <c r="E287" s="55">
        <v>1220.37</v>
      </c>
      <c r="F287" s="55">
        <v>1166.9</v>
      </c>
      <c r="G287" s="55">
        <v>1317.94</v>
      </c>
      <c r="H287" s="55">
        <v>1388.14</v>
      </c>
      <c r="I287" s="55">
        <v>1256.85</v>
      </c>
      <c r="J287" s="55">
        <v>1312.37</v>
      </c>
      <c r="K287" s="55">
        <v>1311.13</v>
      </c>
      <c r="L287" s="55">
        <v>1311.04</v>
      </c>
      <c r="M287" s="55">
        <v>1297.66</v>
      </c>
      <c r="N287" s="56">
        <v>1364.21</v>
      </c>
      <c r="O287" s="29">
        <f>SUM(O286/O285/O323)</f>
        <v>1289.9480687934579</v>
      </c>
    </row>
    <row r="288" spans="1:15" ht="15">
      <c r="A288" s="13"/>
      <c r="B288" s="22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7"/>
      <c r="O288" s="23"/>
    </row>
    <row r="289" spans="1:15" ht="15">
      <c r="A289" s="13" t="s">
        <v>24</v>
      </c>
      <c r="B289" s="24" t="s">
        <v>17</v>
      </c>
      <c r="C289" s="52">
        <v>99</v>
      </c>
      <c r="D289" s="52">
        <v>96</v>
      </c>
      <c r="E289" s="52">
        <v>96</v>
      </c>
      <c r="F289" s="52">
        <v>95</v>
      </c>
      <c r="G289" s="52">
        <v>95</v>
      </c>
      <c r="H289" s="52">
        <v>95</v>
      </c>
      <c r="I289" s="52">
        <v>92</v>
      </c>
      <c r="J289" s="52">
        <v>92</v>
      </c>
      <c r="K289" s="52">
        <v>86</v>
      </c>
      <c r="L289" s="52">
        <v>82</v>
      </c>
      <c r="M289" s="52">
        <v>84</v>
      </c>
      <c r="N289" s="60">
        <v>80</v>
      </c>
      <c r="O289" s="27">
        <f>SUM(C289:N289)</f>
        <v>1092</v>
      </c>
    </row>
    <row r="290" spans="1:15" ht="15">
      <c r="A290" s="13" t="s">
        <v>24</v>
      </c>
      <c r="B290" s="24" t="s">
        <v>18</v>
      </c>
      <c r="C290" s="55">
        <v>14604024.15</v>
      </c>
      <c r="D290" s="55">
        <v>13868527.86</v>
      </c>
      <c r="E290" s="55">
        <v>13679294.31</v>
      </c>
      <c r="F290" s="55">
        <v>12875960.31</v>
      </c>
      <c r="G290" s="55">
        <v>12627159.7</v>
      </c>
      <c r="H290" s="55">
        <v>13917745.53</v>
      </c>
      <c r="I290" s="55">
        <v>12925199.71</v>
      </c>
      <c r="J290" s="55">
        <v>12155627.91</v>
      </c>
      <c r="K290" s="55">
        <v>13765235.4</v>
      </c>
      <c r="L290" s="55">
        <v>11881702.95</v>
      </c>
      <c r="M290" s="55">
        <v>12356703.51</v>
      </c>
      <c r="N290" s="56">
        <v>12632733.81</v>
      </c>
      <c r="O290" s="19">
        <f>SUM(C290:N290)</f>
        <v>157289915.15</v>
      </c>
    </row>
    <row r="291" spans="1:15" ht="15">
      <c r="A291" s="13" t="s">
        <v>24</v>
      </c>
      <c r="B291" s="14" t="s">
        <v>0</v>
      </c>
      <c r="C291" s="55">
        <v>3415837.4</v>
      </c>
      <c r="D291" s="55">
        <v>3305294.11</v>
      </c>
      <c r="E291" s="55">
        <v>3253118.31</v>
      </c>
      <c r="F291" s="55">
        <v>3181361.06</v>
      </c>
      <c r="G291" s="55">
        <v>3226194.45</v>
      </c>
      <c r="H291" s="55">
        <v>3362185.28</v>
      </c>
      <c r="I291" s="55">
        <v>3466287.96</v>
      </c>
      <c r="J291" s="55">
        <v>2784837.91</v>
      </c>
      <c r="K291" s="55">
        <v>3426726.65</v>
      </c>
      <c r="L291" s="55">
        <v>3046211.2</v>
      </c>
      <c r="M291" s="55">
        <v>2812052.51</v>
      </c>
      <c r="N291" s="56">
        <v>3106698.56</v>
      </c>
      <c r="O291" s="19">
        <f>SUM(C291:N291)</f>
        <v>38386805.400000006</v>
      </c>
    </row>
    <row r="292" spans="1:15" ht="15">
      <c r="A292" s="13" t="s">
        <v>24</v>
      </c>
      <c r="B292" s="14" t="s">
        <v>8</v>
      </c>
      <c r="C292" s="55">
        <v>1113.01</v>
      </c>
      <c r="D292" s="55">
        <v>1110.65</v>
      </c>
      <c r="E292" s="55">
        <v>1129.55</v>
      </c>
      <c r="F292" s="55">
        <v>1080.26</v>
      </c>
      <c r="G292" s="55">
        <v>1132</v>
      </c>
      <c r="H292" s="55">
        <v>1141.66</v>
      </c>
      <c r="I292" s="55">
        <v>1215.39</v>
      </c>
      <c r="J292" s="55">
        <v>1081.07</v>
      </c>
      <c r="K292" s="55">
        <v>1285.34</v>
      </c>
      <c r="L292" s="55">
        <v>1238.3</v>
      </c>
      <c r="M292" s="55">
        <v>1079.9</v>
      </c>
      <c r="N292" s="56">
        <v>1294.46</v>
      </c>
      <c r="O292" s="19">
        <f>SUM(O291/O289/O323)</f>
        <v>1155.7069215715792</v>
      </c>
    </row>
    <row r="293" spans="1:15" ht="15">
      <c r="A293" s="13" t="s">
        <v>24</v>
      </c>
      <c r="B293" s="14" t="s">
        <v>9</v>
      </c>
      <c r="C293" s="51">
        <v>0.23379999999999998</v>
      </c>
      <c r="D293" s="51">
        <v>0.23829999999999998</v>
      </c>
      <c r="E293" s="51">
        <v>0.2378</v>
      </c>
      <c r="F293" s="51">
        <v>0.247</v>
      </c>
      <c r="G293" s="51">
        <v>0.2554</v>
      </c>
      <c r="H293" s="51">
        <v>0.2415</v>
      </c>
      <c r="I293" s="51">
        <v>0.2681</v>
      </c>
      <c r="J293" s="51">
        <v>0.229</v>
      </c>
      <c r="K293" s="51">
        <v>0.2489</v>
      </c>
      <c r="L293" s="51">
        <v>0.2563</v>
      </c>
      <c r="M293" s="51">
        <v>0.2275</v>
      </c>
      <c r="N293" s="59">
        <v>0.2459</v>
      </c>
      <c r="O293" s="20">
        <f>ROUNDDOWN(SUM(O291/O290),4)</f>
        <v>0.244</v>
      </c>
    </row>
    <row r="294" spans="1:15" ht="15">
      <c r="A294" s="21"/>
      <c r="B294" s="22"/>
      <c r="C294" s="53"/>
      <c r="D294" s="53"/>
      <c r="E294" s="53"/>
      <c r="F294" s="53"/>
      <c r="G294" s="53"/>
      <c r="H294" s="53"/>
      <c r="I294" s="53"/>
      <c r="J294" s="66"/>
      <c r="K294" s="53"/>
      <c r="L294" s="53"/>
      <c r="M294" s="53"/>
      <c r="N294" s="57"/>
      <c r="O294" s="23"/>
    </row>
    <row r="295" spans="1:15" ht="15">
      <c r="A295" s="13" t="s">
        <v>24</v>
      </c>
      <c r="B295" s="24" t="s">
        <v>42</v>
      </c>
      <c r="C295" s="52">
        <v>14</v>
      </c>
      <c r="D295" s="52">
        <v>14</v>
      </c>
      <c r="E295" s="52">
        <v>17</v>
      </c>
      <c r="F295" s="52">
        <v>14</v>
      </c>
      <c r="G295" s="52">
        <v>14</v>
      </c>
      <c r="H295" s="52">
        <v>14</v>
      </c>
      <c r="I295" s="52">
        <v>14</v>
      </c>
      <c r="J295" s="52">
        <v>14</v>
      </c>
      <c r="K295" s="52">
        <v>15</v>
      </c>
      <c r="L295" s="52">
        <v>15</v>
      </c>
      <c r="M295" s="52">
        <v>15</v>
      </c>
      <c r="N295" s="60">
        <v>14</v>
      </c>
      <c r="O295" s="27">
        <f>SUM(C295:N295)</f>
        <v>174</v>
      </c>
    </row>
    <row r="296" spans="1:15" ht="15">
      <c r="A296" s="13" t="s">
        <v>24</v>
      </c>
      <c r="B296" s="24" t="s">
        <v>43</v>
      </c>
      <c r="C296" s="55">
        <v>6234345.38</v>
      </c>
      <c r="D296" s="55">
        <v>6047602.6</v>
      </c>
      <c r="E296" s="55">
        <v>5843099.25</v>
      </c>
      <c r="F296" s="55">
        <v>5347811.1</v>
      </c>
      <c r="G296" s="55">
        <v>5509137.2</v>
      </c>
      <c r="H296" s="55">
        <v>6187745.5</v>
      </c>
      <c r="I296" s="55">
        <v>5268107.76</v>
      </c>
      <c r="J296" s="55">
        <v>5324251.76</v>
      </c>
      <c r="K296" s="55">
        <v>5892474.26</v>
      </c>
      <c r="L296" s="55">
        <v>5363151.5</v>
      </c>
      <c r="M296" s="55">
        <v>5817378.8</v>
      </c>
      <c r="N296" s="56">
        <v>5606745.5</v>
      </c>
      <c r="O296" s="19">
        <f>SUM(C296:N296)</f>
        <v>68441850.60999998</v>
      </c>
    </row>
    <row r="297" spans="1:15" ht="15">
      <c r="A297" s="13" t="s">
        <v>24</v>
      </c>
      <c r="B297" s="14" t="s">
        <v>0</v>
      </c>
      <c r="C297" s="55">
        <v>1237401.63</v>
      </c>
      <c r="D297" s="55">
        <v>1090053.6</v>
      </c>
      <c r="E297" s="55">
        <v>1122623.5</v>
      </c>
      <c r="F297" s="55">
        <v>1274278.85</v>
      </c>
      <c r="G297" s="55">
        <v>1411603.95</v>
      </c>
      <c r="H297" s="55">
        <v>1354328.75</v>
      </c>
      <c r="I297" s="55">
        <v>1236130.76</v>
      </c>
      <c r="J297" s="55">
        <v>1190875.76</v>
      </c>
      <c r="K297" s="55">
        <v>1091064.26</v>
      </c>
      <c r="L297" s="55">
        <v>1306373.75</v>
      </c>
      <c r="M297" s="55">
        <v>1415808.05</v>
      </c>
      <c r="N297" s="56">
        <v>1189236.25</v>
      </c>
      <c r="O297" s="19">
        <f>SUM(C297:N297)</f>
        <v>14919779.110000001</v>
      </c>
    </row>
    <row r="298" spans="1:15" ht="15">
      <c r="A298" s="13" t="s">
        <v>24</v>
      </c>
      <c r="B298" s="14" t="s">
        <v>8</v>
      </c>
      <c r="C298" s="55">
        <v>2851.16</v>
      </c>
      <c r="D298" s="55">
        <v>2511.64</v>
      </c>
      <c r="E298" s="55">
        <v>2201.22</v>
      </c>
      <c r="F298" s="55">
        <v>2936.13</v>
      </c>
      <c r="G298" s="55">
        <v>3360.96</v>
      </c>
      <c r="H298" s="55">
        <v>3120.57</v>
      </c>
      <c r="I298" s="55">
        <v>2848.23</v>
      </c>
      <c r="J298" s="55">
        <v>3037.95</v>
      </c>
      <c r="K298" s="55">
        <v>2346.37</v>
      </c>
      <c r="L298" s="55">
        <v>2903.05</v>
      </c>
      <c r="M298" s="55">
        <v>3044.75</v>
      </c>
      <c r="N298" s="56">
        <v>2831.51</v>
      </c>
      <c r="O298" s="19">
        <f>SUM(O297/O295/O323)</f>
        <v>2819.04187246103</v>
      </c>
    </row>
    <row r="299" spans="1:15" ht="15">
      <c r="A299" s="13" t="s">
        <v>24</v>
      </c>
      <c r="B299" s="14" t="s">
        <v>9</v>
      </c>
      <c r="C299" s="51">
        <v>0.1984</v>
      </c>
      <c r="D299" s="51">
        <v>0.1802</v>
      </c>
      <c r="E299" s="51">
        <v>0.1921</v>
      </c>
      <c r="F299" s="51">
        <v>0.2382</v>
      </c>
      <c r="G299" s="51">
        <v>0.2562</v>
      </c>
      <c r="H299" s="51">
        <v>0.2188</v>
      </c>
      <c r="I299" s="51">
        <v>0.2346</v>
      </c>
      <c r="J299" s="51">
        <v>0.2236</v>
      </c>
      <c r="K299" s="51">
        <v>0.1851</v>
      </c>
      <c r="L299" s="51">
        <v>0.24350000000000002</v>
      </c>
      <c r="M299" s="51">
        <v>0.2433</v>
      </c>
      <c r="N299" s="59">
        <v>0.2121</v>
      </c>
      <c r="O299" s="20">
        <f>ROUNDDOWN(SUM(O297/O296),4)</f>
        <v>0.2179</v>
      </c>
    </row>
    <row r="300" spans="1:15" ht="15">
      <c r="A300" s="21"/>
      <c r="B300" s="22"/>
      <c r="C300" s="53"/>
      <c r="D300" s="53"/>
      <c r="E300" s="53"/>
      <c r="F300" s="53"/>
      <c r="G300" s="53"/>
      <c r="H300" s="53"/>
      <c r="I300" s="53"/>
      <c r="J300" s="66"/>
      <c r="K300" s="53"/>
      <c r="L300" s="53"/>
      <c r="M300" s="53"/>
      <c r="N300" s="57"/>
      <c r="O300" s="23"/>
    </row>
    <row r="301" spans="1:15" ht="15">
      <c r="A301" s="13" t="s">
        <v>24</v>
      </c>
      <c r="B301" s="14" t="s">
        <v>36</v>
      </c>
      <c r="C301" s="52">
        <v>25</v>
      </c>
      <c r="D301" s="52">
        <v>26</v>
      </c>
      <c r="E301" s="52">
        <v>26</v>
      </c>
      <c r="F301" s="52">
        <v>25</v>
      </c>
      <c r="G301" s="52">
        <v>25</v>
      </c>
      <c r="H301" s="52">
        <v>25</v>
      </c>
      <c r="I301" s="52">
        <v>26</v>
      </c>
      <c r="J301" s="52">
        <v>25</v>
      </c>
      <c r="K301" s="52">
        <v>25</v>
      </c>
      <c r="L301" s="52">
        <v>25</v>
      </c>
      <c r="M301" s="52">
        <v>25</v>
      </c>
      <c r="N301" s="60">
        <v>25</v>
      </c>
      <c r="O301" s="27">
        <f>SUM(C301:N301)</f>
        <v>303</v>
      </c>
    </row>
    <row r="302" spans="1:15" ht="15">
      <c r="A302" s="13" t="s">
        <v>24</v>
      </c>
      <c r="B302" s="31" t="s">
        <v>37</v>
      </c>
      <c r="C302" s="55">
        <v>4739781</v>
      </c>
      <c r="D302" s="55">
        <v>4690569.9</v>
      </c>
      <c r="E302" s="55">
        <v>4583455.5</v>
      </c>
      <c r="F302" s="55">
        <v>3898482.01</v>
      </c>
      <c r="G302" s="55">
        <v>4022477.61</v>
      </c>
      <c r="H302" s="55">
        <v>4514823.5</v>
      </c>
      <c r="I302" s="55">
        <v>3949993.52</v>
      </c>
      <c r="J302" s="55">
        <v>4023335.05</v>
      </c>
      <c r="K302" s="55">
        <v>4558792.51</v>
      </c>
      <c r="L302" s="55">
        <v>3905511.55</v>
      </c>
      <c r="M302" s="55">
        <v>4171426.5</v>
      </c>
      <c r="N302" s="56">
        <v>4245579.06</v>
      </c>
      <c r="O302" s="19">
        <f>SUM(C302:N302)</f>
        <v>51304227.70999999</v>
      </c>
    </row>
    <row r="303" spans="1:15" ht="15">
      <c r="A303" s="13" t="s">
        <v>24</v>
      </c>
      <c r="B303" s="31" t="s">
        <v>0</v>
      </c>
      <c r="C303" s="55">
        <v>1462921.12</v>
      </c>
      <c r="D303" s="55">
        <v>938013.68</v>
      </c>
      <c r="E303" s="55">
        <v>1238967.96</v>
      </c>
      <c r="F303" s="55">
        <v>1024049.14</v>
      </c>
      <c r="G303" s="55">
        <v>1161752.38</v>
      </c>
      <c r="H303" s="55">
        <v>1366269.92</v>
      </c>
      <c r="I303" s="55">
        <v>1007139.36</v>
      </c>
      <c r="J303" s="55">
        <v>1181124.71</v>
      </c>
      <c r="K303" s="55">
        <v>1040388.76</v>
      </c>
      <c r="L303" s="55">
        <v>1142307.46</v>
      </c>
      <c r="M303" s="55">
        <v>1175507.75</v>
      </c>
      <c r="N303" s="56">
        <v>1192471.91</v>
      </c>
      <c r="O303" s="19">
        <f>SUM(C303:N303)</f>
        <v>13930914.149999999</v>
      </c>
    </row>
    <row r="304" spans="1:15" ht="15">
      <c r="A304" s="13" t="s">
        <v>24</v>
      </c>
      <c r="B304" s="14" t="s">
        <v>8</v>
      </c>
      <c r="C304" s="55">
        <v>1887.64</v>
      </c>
      <c r="D304" s="55">
        <v>1163.79</v>
      </c>
      <c r="E304" s="55">
        <v>1588.42</v>
      </c>
      <c r="F304" s="55">
        <v>1321.35</v>
      </c>
      <c r="G304" s="55">
        <v>1549</v>
      </c>
      <c r="H304" s="55">
        <v>1762.93</v>
      </c>
      <c r="I304" s="55">
        <v>1249.55</v>
      </c>
      <c r="J304" s="55">
        <v>1687.32</v>
      </c>
      <c r="K304" s="55">
        <v>1342.44</v>
      </c>
      <c r="L304" s="55">
        <v>1523.08</v>
      </c>
      <c r="M304" s="55">
        <v>1516.78</v>
      </c>
      <c r="N304" s="56">
        <v>1589.96</v>
      </c>
      <c r="O304" s="19">
        <f>SUM(O303/O301/O323)</f>
        <v>1511.559924047199</v>
      </c>
    </row>
    <row r="305" spans="1:15" ht="15">
      <c r="A305" s="13" t="s">
        <v>24</v>
      </c>
      <c r="B305" s="14" t="s">
        <v>9</v>
      </c>
      <c r="C305" s="51">
        <v>0.3086</v>
      </c>
      <c r="D305" s="51">
        <v>0.1999</v>
      </c>
      <c r="E305" s="51">
        <v>0.2703</v>
      </c>
      <c r="F305" s="51">
        <v>0.2626</v>
      </c>
      <c r="G305" s="51">
        <v>0.2888</v>
      </c>
      <c r="H305" s="51">
        <v>0.3026</v>
      </c>
      <c r="I305" s="51">
        <v>0.2549</v>
      </c>
      <c r="J305" s="51">
        <v>0.2935</v>
      </c>
      <c r="K305" s="51">
        <v>0.2282</v>
      </c>
      <c r="L305" s="51">
        <v>0.2924</v>
      </c>
      <c r="M305" s="51">
        <v>0.2817</v>
      </c>
      <c r="N305" s="59">
        <v>0.2808</v>
      </c>
      <c r="O305" s="20">
        <f>SUM(O303/O302)</f>
        <v>0.27153540306162033</v>
      </c>
    </row>
    <row r="306" spans="1:15" ht="15">
      <c r="A306" s="21"/>
      <c r="B306" s="22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7"/>
      <c r="O306" s="23"/>
    </row>
    <row r="307" spans="1:15" ht="15">
      <c r="A307" s="13" t="s">
        <v>24</v>
      </c>
      <c r="B307" s="31" t="s">
        <v>35</v>
      </c>
      <c r="C307" s="52">
        <v>48</v>
      </c>
      <c r="D307" s="52">
        <v>48</v>
      </c>
      <c r="E307" s="52">
        <v>54</v>
      </c>
      <c r="F307" s="52">
        <v>49</v>
      </c>
      <c r="G307" s="52">
        <v>49</v>
      </c>
      <c r="H307" s="52">
        <v>49</v>
      </c>
      <c r="I307" s="52">
        <v>49</v>
      </c>
      <c r="J307" s="52">
        <v>49</v>
      </c>
      <c r="K307" s="52">
        <v>49</v>
      </c>
      <c r="L307" s="52">
        <v>49</v>
      </c>
      <c r="M307" s="52">
        <v>48</v>
      </c>
      <c r="N307" s="60">
        <v>49</v>
      </c>
      <c r="O307" s="27">
        <f>SUM(C307:N307)</f>
        <v>590</v>
      </c>
    </row>
    <row r="308" spans="1:15" ht="15">
      <c r="A308" s="13" t="s">
        <v>24</v>
      </c>
      <c r="B308" s="31" t="s">
        <v>0</v>
      </c>
      <c r="C308" s="55">
        <v>1287835</v>
      </c>
      <c r="D308" s="55">
        <v>1148159</v>
      </c>
      <c r="E308" s="55">
        <v>1171539</v>
      </c>
      <c r="F308" s="55">
        <v>1012250</v>
      </c>
      <c r="G308" s="55">
        <v>1156414</v>
      </c>
      <c r="H308" s="55">
        <v>1365960.01</v>
      </c>
      <c r="I308" s="55">
        <v>1065331</v>
      </c>
      <c r="J308" s="55">
        <v>1171416.1</v>
      </c>
      <c r="K308" s="55">
        <v>1168177</v>
      </c>
      <c r="L308" s="55">
        <v>1034864.93</v>
      </c>
      <c r="M308" s="55">
        <v>1100260</v>
      </c>
      <c r="N308" s="56">
        <v>1010500</v>
      </c>
      <c r="O308" s="19">
        <f>SUM(C308:N308)</f>
        <v>13692706.04</v>
      </c>
    </row>
    <row r="309" spans="1:15" ht="15">
      <c r="A309" s="13" t="s">
        <v>24</v>
      </c>
      <c r="B309" s="31" t="s">
        <v>8</v>
      </c>
      <c r="C309" s="55">
        <v>865.48</v>
      </c>
      <c r="D309" s="55">
        <v>771.61</v>
      </c>
      <c r="E309" s="55">
        <v>723.17</v>
      </c>
      <c r="F309" s="55">
        <v>666.39</v>
      </c>
      <c r="G309" s="55">
        <v>786.68</v>
      </c>
      <c r="H309" s="55">
        <v>899.25</v>
      </c>
      <c r="I309" s="55">
        <v>701.34</v>
      </c>
      <c r="J309" s="55">
        <v>853.8</v>
      </c>
      <c r="K309" s="55">
        <v>769.04</v>
      </c>
      <c r="L309" s="55">
        <v>703.99</v>
      </c>
      <c r="M309" s="55">
        <v>739.42</v>
      </c>
      <c r="N309" s="56">
        <v>687.41</v>
      </c>
      <c r="O309" s="19">
        <f>SUM(O308/O307/O323)</f>
        <v>763.0019618295796</v>
      </c>
    </row>
    <row r="310" spans="1:15" ht="15">
      <c r="A310" s="21"/>
      <c r="B310" s="21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7"/>
      <c r="O310" s="33"/>
    </row>
    <row r="311" spans="1:15" ht="15">
      <c r="A311" s="13" t="s">
        <v>24</v>
      </c>
      <c r="B311" s="14" t="s">
        <v>44</v>
      </c>
      <c r="C311" s="52">
        <v>19</v>
      </c>
      <c r="D311" s="52">
        <v>19</v>
      </c>
      <c r="E311" s="52">
        <v>19</v>
      </c>
      <c r="F311" s="52">
        <v>18</v>
      </c>
      <c r="G311" s="52">
        <v>18</v>
      </c>
      <c r="H311" s="52">
        <v>18</v>
      </c>
      <c r="I311" s="52">
        <v>18</v>
      </c>
      <c r="J311" s="52">
        <v>18</v>
      </c>
      <c r="K311" s="52">
        <v>18</v>
      </c>
      <c r="L311" s="52">
        <v>17</v>
      </c>
      <c r="M311" s="52">
        <v>15</v>
      </c>
      <c r="N311" s="60">
        <v>16</v>
      </c>
      <c r="O311" s="27">
        <f>SUM(C311:N311)</f>
        <v>213</v>
      </c>
    </row>
    <row r="312" spans="1:15" ht="15">
      <c r="A312" s="13" t="s">
        <v>24</v>
      </c>
      <c r="B312" s="31" t="s">
        <v>45</v>
      </c>
      <c r="C312" s="55">
        <v>4307871.76</v>
      </c>
      <c r="D312" s="55">
        <v>4208460.25</v>
      </c>
      <c r="E312" s="55">
        <v>4312293.76</v>
      </c>
      <c r="F312" s="55">
        <v>3648874.25</v>
      </c>
      <c r="G312" s="55">
        <v>4403779.62</v>
      </c>
      <c r="H312" s="55">
        <v>4773360.5</v>
      </c>
      <c r="I312" s="55">
        <v>3820590.85</v>
      </c>
      <c r="J312" s="55">
        <v>3683392.5</v>
      </c>
      <c r="K312" s="55">
        <v>4256436</v>
      </c>
      <c r="L312" s="55">
        <v>3415097.8</v>
      </c>
      <c r="M312" s="55">
        <v>3857203.21</v>
      </c>
      <c r="N312" s="56">
        <v>3962272.05</v>
      </c>
      <c r="O312" s="19">
        <f>SUM(C312:N312)</f>
        <v>48649632.55</v>
      </c>
    </row>
    <row r="313" spans="1:15" ht="15">
      <c r="A313" s="13" t="s">
        <v>24</v>
      </c>
      <c r="B313" s="31" t="s">
        <v>0</v>
      </c>
      <c r="C313" s="55">
        <v>1170517.76</v>
      </c>
      <c r="D313" s="55">
        <v>1061337.25</v>
      </c>
      <c r="E313" s="55">
        <v>975309.76</v>
      </c>
      <c r="F313" s="55">
        <v>779042.25</v>
      </c>
      <c r="G313" s="55">
        <v>991199.62</v>
      </c>
      <c r="H313" s="55">
        <v>1200760</v>
      </c>
      <c r="I313" s="55">
        <v>978628.35</v>
      </c>
      <c r="J313" s="55">
        <v>947525</v>
      </c>
      <c r="K313" s="55">
        <v>1118140.5</v>
      </c>
      <c r="L313" s="55">
        <v>864512.8</v>
      </c>
      <c r="M313" s="55">
        <v>1018880.21</v>
      </c>
      <c r="N313" s="56">
        <v>1031545.05</v>
      </c>
      <c r="O313" s="19">
        <f>SUM(C313:N313)</f>
        <v>12137398.55</v>
      </c>
    </row>
    <row r="314" spans="1:15" ht="15">
      <c r="A314" s="13" t="s">
        <v>24</v>
      </c>
      <c r="B314" s="14" t="s">
        <v>8</v>
      </c>
      <c r="C314" s="55">
        <v>1987.3</v>
      </c>
      <c r="D314" s="55">
        <v>1801.93</v>
      </c>
      <c r="E314" s="55">
        <v>1711.07</v>
      </c>
      <c r="F314" s="55">
        <v>1396.13</v>
      </c>
      <c r="G314" s="55">
        <v>1835.55</v>
      </c>
      <c r="H314" s="55">
        <v>2151.9</v>
      </c>
      <c r="I314" s="55">
        <v>1753.81</v>
      </c>
      <c r="J314" s="55">
        <v>1880.01</v>
      </c>
      <c r="K314" s="55">
        <v>2003.84</v>
      </c>
      <c r="L314" s="55">
        <v>1695.12</v>
      </c>
      <c r="M314" s="55">
        <v>2191.14</v>
      </c>
      <c r="N314" s="56">
        <v>2149.05</v>
      </c>
      <c r="O314" s="19">
        <f>SUM(O313/O311/O323)</f>
        <v>1873.4167161875362</v>
      </c>
    </row>
    <row r="315" spans="1:15" ht="15">
      <c r="A315" s="13" t="s">
        <v>24</v>
      </c>
      <c r="B315" s="14" t="s">
        <v>9</v>
      </c>
      <c r="C315" s="51">
        <v>0.2717</v>
      </c>
      <c r="D315" s="51">
        <v>0.2521</v>
      </c>
      <c r="E315" s="51">
        <v>0.2261</v>
      </c>
      <c r="F315" s="51">
        <v>0.2135</v>
      </c>
      <c r="G315" s="51">
        <v>0.225</v>
      </c>
      <c r="H315" s="51">
        <v>0.2515</v>
      </c>
      <c r="I315" s="51">
        <v>0.2561</v>
      </c>
      <c r="J315" s="51">
        <v>0.2572</v>
      </c>
      <c r="K315" s="51">
        <v>0.2626</v>
      </c>
      <c r="L315" s="51">
        <v>0.2531</v>
      </c>
      <c r="M315" s="51">
        <v>0.2641</v>
      </c>
      <c r="N315" s="59">
        <v>0.2603</v>
      </c>
      <c r="O315" s="20">
        <f>SUM(O313/O312)</f>
        <v>0.249485924431715</v>
      </c>
    </row>
    <row r="316" spans="1:15" ht="15">
      <c r="A316" s="21"/>
      <c r="B316" s="21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7"/>
      <c r="O316" s="18"/>
    </row>
    <row r="317" spans="1:15" ht="15">
      <c r="A317" s="13" t="s">
        <v>24</v>
      </c>
      <c r="B317" s="22" t="s">
        <v>19</v>
      </c>
      <c r="C317" s="49">
        <v>7361</v>
      </c>
      <c r="D317" s="49">
        <v>7354</v>
      </c>
      <c r="E317" s="49">
        <v>7323</v>
      </c>
      <c r="F317" s="49">
        <v>7310</v>
      </c>
      <c r="G317" s="49">
        <v>7268</v>
      </c>
      <c r="H317" s="49">
        <v>7228</v>
      </c>
      <c r="I317" s="49">
        <v>7155</v>
      </c>
      <c r="J317" s="49">
        <v>7097</v>
      </c>
      <c r="K317" s="49">
        <v>7026</v>
      </c>
      <c r="L317" s="49">
        <v>6887</v>
      </c>
      <c r="M317" s="49">
        <v>6922</v>
      </c>
      <c r="N317" s="58">
        <v>6947</v>
      </c>
      <c r="O317" s="27">
        <f>SUM(C317:N317)</f>
        <v>85878</v>
      </c>
    </row>
    <row r="318" spans="1:15" ht="15">
      <c r="A318" s="13" t="s">
        <v>24</v>
      </c>
      <c r="B318" s="24" t="s">
        <v>20</v>
      </c>
      <c r="C318" s="55">
        <v>56944550.13</v>
      </c>
      <c r="D318" s="55">
        <v>54403085.04</v>
      </c>
      <c r="E318" s="55">
        <v>53116589.73</v>
      </c>
      <c r="F318" s="55">
        <v>49141633.04</v>
      </c>
      <c r="G318" s="55">
        <v>48453081.9</v>
      </c>
      <c r="H318" s="55">
        <v>52853714.24</v>
      </c>
      <c r="I318" s="55">
        <v>47152045</v>
      </c>
      <c r="J318" s="55">
        <v>46447199.51</v>
      </c>
      <c r="K318" s="55">
        <v>54638474.52</v>
      </c>
      <c r="L318" s="55">
        <v>49028777.24</v>
      </c>
      <c r="M318" s="55">
        <v>54135685.27</v>
      </c>
      <c r="N318" s="56">
        <v>52992749.27</v>
      </c>
      <c r="O318" s="19">
        <f>SUM(C318:N318)</f>
        <v>619307584.89</v>
      </c>
    </row>
    <row r="319" spans="1:15" ht="15">
      <c r="A319" s="13" t="s">
        <v>24</v>
      </c>
      <c r="B319" s="24" t="s">
        <v>8</v>
      </c>
      <c r="C319" s="55">
        <v>249.55</v>
      </c>
      <c r="D319" s="55">
        <v>238.64</v>
      </c>
      <c r="E319" s="55">
        <v>241.78</v>
      </c>
      <c r="F319" s="55">
        <v>216.86</v>
      </c>
      <c r="G319" s="55">
        <v>222.22</v>
      </c>
      <c r="H319" s="55">
        <v>235.88</v>
      </c>
      <c r="I319" s="55">
        <v>212.58</v>
      </c>
      <c r="J319" s="55">
        <v>233.74</v>
      </c>
      <c r="K319" s="55">
        <v>250.86</v>
      </c>
      <c r="L319" s="55">
        <v>237.3</v>
      </c>
      <c r="M319" s="55">
        <v>252.28</v>
      </c>
      <c r="N319" s="56">
        <v>254.27</v>
      </c>
      <c r="O319" s="19">
        <f>SUM(O318/O317/O323)</f>
        <v>237.0897937941272</v>
      </c>
    </row>
    <row r="320" spans="1:15" ht="15">
      <c r="A320" s="21"/>
      <c r="B320" s="24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7"/>
      <c r="O320" s="19"/>
    </row>
    <row r="321" spans="1:15" ht="15">
      <c r="A321" s="13" t="s">
        <v>24</v>
      </c>
      <c r="B321" s="24" t="s">
        <v>21</v>
      </c>
      <c r="C321" s="55">
        <v>3023753.7</v>
      </c>
      <c r="D321" s="55">
        <v>7669838.88</v>
      </c>
      <c r="E321" s="55">
        <v>8487956.83</v>
      </c>
      <c r="F321" s="55">
        <v>8217175</v>
      </c>
      <c r="G321" s="55">
        <v>8502165.61</v>
      </c>
      <c r="H321" s="55">
        <v>9511065.06</v>
      </c>
      <c r="I321" s="55">
        <v>8687110.46</v>
      </c>
      <c r="J321" s="55">
        <v>8754037.68</v>
      </c>
      <c r="K321" s="55">
        <v>10435847.5</v>
      </c>
      <c r="L321" s="55">
        <v>9464474.67</v>
      </c>
      <c r="M321" s="55">
        <v>10553271.27</v>
      </c>
      <c r="N321" s="56">
        <v>10360794.48</v>
      </c>
      <c r="O321" s="19">
        <f>SUM(C321:N321)</f>
        <v>103667491.14</v>
      </c>
    </row>
    <row r="322" spans="1:15" ht="15">
      <c r="A322" s="13" t="s">
        <v>24</v>
      </c>
      <c r="B322" s="24" t="s">
        <v>46</v>
      </c>
      <c r="C322" s="52">
        <v>15</v>
      </c>
      <c r="D322" s="52">
        <v>15</v>
      </c>
      <c r="E322" s="52">
        <v>15</v>
      </c>
      <c r="F322" s="52">
        <v>15</v>
      </c>
      <c r="G322" s="52">
        <v>15</v>
      </c>
      <c r="H322" s="52">
        <v>15</v>
      </c>
      <c r="I322" s="52">
        <v>15</v>
      </c>
      <c r="J322" s="52">
        <v>15</v>
      </c>
      <c r="K322" s="52">
        <v>15</v>
      </c>
      <c r="L322" s="52">
        <v>15</v>
      </c>
      <c r="M322" s="52">
        <v>15</v>
      </c>
      <c r="N322" s="60">
        <v>15</v>
      </c>
      <c r="O322" s="27">
        <f>AVERAGE(C322:N322)</f>
        <v>15</v>
      </c>
    </row>
    <row r="323" spans="1:15" ht="15">
      <c r="A323" s="13" t="s">
        <v>24</v>
      </c>
      <c r="B323" s="24" t="s">
        <v>22</v>
      </c>
      <c r="C323" s="54">
        <v>31</v>
      </c>
      <c r="D323" s="54">
        <v>31</v>
      </c>
      <c r="E323" s="54">
        <v>30</v>
      </c>
      <c r="F323" s="54">
        <v>31</v>
      </c>
      <c r="G323" s="54">
        <v>30</v>
      </c>
      <c r="H323" s="54">
        <v>31</v>
      </c>
      <c r="I323" s="54">
        <v>31</v>
      </c>
      <c r="J323" s="54">
        <v>28</v>
      </c>
      <c r="K323" s="54">
        <v>31</v>
      </c>
      <c r="L323" s="54">
        <v>30</v>
      </c>
      <c r="M323" s="54">
        <v>31</v>
      </c>
      <c r="N323" s="61">
        <v>30</v>
      </c>
      <c r="O323" s="48">
        <f>(((C322*C323)+(D322*D323)+(E322*E323)+(F322*F323)+(G322*G323)+(H322*H323)+(I322*I323)+(J322*J323)+(K322*K323)+(L322*L323)+(M322*M323)+(N322*N323))/$O$322)/COUNTIF(C323:N323,"&gt;0")</f>
        <v>30.416666666666668</v>
      </c>
    </row>
    <row r="324" spans="1:15" ht="15">
      <c r="A324" s="13"/>
      <c r="B324" s="24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19"/>
    </row>
    <row r="325" spans="1:15" ht="20.25">
      <c r="A325" s="36"/>
      <c r="B325" s="37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1"/>
    </row>
    <row r="326" spans="1:15" ht="15">
      <c r="A326" s="21"/>
      <c r="B326" s="13"/>
      <c r="C326" s="38" t="s">
        <v>31</v>
      </c>
      <c r="D326" s="38" t="s">
        <v>32</v>
      </c>
      <c r="E326" s="38" t="s">
        <v>47</v>
      </c>
      <c r="F326" s="38" t="s">
        <v>1</v>
      </c>
      <c r="G326" s="38" t="s">
        <v>2</v>
      </c>
      <c r="H326" s="38" t="s">
        <v>3</v>
      </c>
      <c r="I326" s="38" t="s">
        <v>4</v>
      </c>
      <c r="J326" s="38" t="s">
        <v>27</v>
      </c>
      <c r="K326" s="38" t="s">
        <v>28</v>
      </c>
      <c r="L326" s="38" t="s">
        <v>29</v>
      </c>
      <c r="M326" s="38" t="s">
        <v>30</v>
      </c>
      <c r="N326" s="38" t="s">
        <v>40</v>
      </c>
      <c r="O326" s="39" t="s">
        <v>26</v>
      </c>
    </row>
    <row r="327" spans="1:15" ht="15">
      <c r="A327" s="13" t="s">
        <v>25</v>
      </c>
      <c r="B327" s="14" t="s">
        <v>6</v>
      </c>
      <c r="C327" s="15">
        <f>SUM(C333+C339+C345+C351+C357+C363+C369+C375+C381+C387)</f>
        <v>2020</v>
      </c>
      <c r="D327" s="15">
        <f aca="true" t="shared" si="95" ref="D327:N329">SUM(D333+D339+D345+D351+D357+D363+D369+D375+D381+D387)</f>
        <v>2021</v>
      </c>
      <c r="E327" s="15">
        <f>SUM(E333+E339+E345+E351+E357+E363+E369+E375+E381+E387)</f>
        <v>2019</v>
      </c>
      <c r="F327" s="15">
        <f t="shared" si="95"/>
        <v>2018</v>
      </c>
      <c r="G327" s="15">
        <f t="shared" si="95"/>
        <v>2030</v>
      </c>
      <c r="H327" s="15">
        <f t="shared" si="95"/>
        <v>2042</v>
      </c>
      <c r="I327" s="15">
        <f t="shared" si="95"/>
        <v>2024</v>
      </c>
      <c r="J327" s="15">
        <f t="shared" si="95"/>
        <v>2007</v>
      </c>
      <c r="K327" s="15">
        <f t="shared" si="95"/>
        <v>2026</v>
      </c>
      <c r="L327" s="15">
        <f t="shared" si="95"/>
        <v>2019</v>
      </c>
      <c r="M327" s="15">
        <f t="shared" si="95"/>
        <v>2018</v>
      </c>
      <c r="N327" s="15">
        <f t="shared" si="95"/>
        <v>1979</v>
      </c>
      <c r="O327" s="16">
        <f>SUM(C327:N327)</f>
        <v>24223</v>
      </c>
    </row>
    <row r="328" spans="1:15" ht="15">
      <c r="A328" s="13" t="s">
        <v>25</v>
      </c>
      <c r="B328" s="14" t="s">
        <v>7</v>
      </c>
      <c r="C328" s="42">
        <f>SUM(C334+C340+C346+C352+C358+C364+C370+C376+C382+C388)</f>
        <v>88746393.19999999</v>
      </c>
      <c r="D328" s="42">
        <f t="shared" si="95"/>
        <v>87050521.13</v>
      </c>
      <c r="E328" s="42">
        <f>SUM(E334+E340+E346+E352+E358+E364+E370+E376+E382+E388)</f>
        <v>86246600.47999999</v>
      </c>
      <c r="F328" s="42">
        <f t="shared" si="95"/>
        <v>79504382.43</v>
      </c>
      <c r="G328" s="42">
        <f t="shared" si="95"/>
        <v>74511314.25999999</v>
      </c>
      <c r="H328" s="42">
        <f t="shared" si="95"/>
        <v>82968546.89</v>
      </c>
      <c r="I328" s="42">
        <f t="shared" si="95"/>
        <v>75237283.82000001</v>
      </c>
      <c r="J328" s="42">
        <f t="shared" si="95"/>
        <v>75748055.46000001</v>
      </c>
      <c r="K328" s="42">
        <f t="shared" si="95"/>
        <v>88816990.42000002</v>
      </c>
      <c r="L328" s="42">
        <f t="shared" si="95"/>
        <v>81228556.44</v>
      </c>
      <c r="M328" s="42">
        <f t="shared" si="95"/>
        <v>86386577.09</v>
      </c>
      <c r="N328" s="42">
        <f t="shared" si="95"/>
        <v>87594059.69</v>
      </c>
      <c r="O328" s="18">
        <f>SUM(C328:N328)</f>
        <v>994039281.3100002</v>
      </c>
    </row>
    <row r="329" spans="1:15" ht="15">
      <c r="A329" s="13" t="s">
        <v>25</v>
      </c>
      <c r="B329" s="14" t="s">
        <v>0</v>
      </c>
      <c r="C329" s="42">
        <f>SUM(C335+C341+C347+C353+C359+C365+C371+C377+C383+C389)</f>
        <v>7002252.82</v>
      </c>
      <c r="D329" s="42">
        <f t="shared" si="95"/>
        <v>6534559.550000001</v>
      </c>
      <c r="E329" s="42">
        <f>SUM(E335+E341+E347+E353+E359+E365+E371+E377+E383+E389)</f>
        <v>6514420.459999999</v>
      </c>
      <c r="F329" s="42">
        <f t="shared" si="95"/>
        <v>6084844.11</v>
      </c>
      <c r="G329" s="42">
        <f t="shared" si="95"/>
        <v>5728258.09</v>
      </c>
      <c r="H329" s="42">
        <f t="shared" si="95"/>
        <v>6490830.469999999</v>
      </c>
      <c r="I329" s="42">
        <f t="shared" si="95"/>
        <v>5931774.53</v>
      </c>
      <c r="J329" s="42">
        <f t="shared" si="95"/>
        <v>5846369.76</v>
      </c>
      <c r="K329" s="42">
        <f t="shared" si="95"/>
        <v>6784981.28</v>
      </c>
      <c r="L329" s="42">
        <f t="shared" si="95"/>
        <v>6364041.339999999</v>
      </c>
      <c r="M329" s="42">
        <f t="shared" si="95"/>
        <v>6554423.93</v>
      </c>
      <c r="N329" s="42">
        <f t="shared" si="95"/>
        <v>6679775.12</v>
      </c>
      <c r="O329" s="18">
        <f>SUM(C329:N329)</f>
        <v>76516531.46000001</v>
      </c>
    </row>
    <row r="330" spans="1:15" ht="15">
      <c r="A330" s="13" t="s">
        <v>25</v>
      </c>
      <c r="B330" s="14" t="s">
        <v>8</v>
      </c>
      <c r="C330" s="19">
        <f aca="true" t="shared" si="96" ref="C330:N330">SUM(C329/C327/C431)</f>
        <v>111.82134813158736</v>
      </c>
      <c r="D330" s="19">
        <f t="shared" si="96"/>
        <v>104.30096167658937</v>
      </c>
      <c r="E330" s="19">
        <f t="shared" si="96"/>
        <v>107.55193098893841</v>
      </c>
      <c r="F330" s="19">
        <f t="shared" si="96"/>
        <v>97.26724175964706</v>
      </c>
      <c r="G330" s="19">
        <f t="shared" si="96"/>
        <v>94.0600671592775</v>
      </c>
      <c r="H330" s="19">
        <f t="shared" si="96"/>
        <v>102.5375259865407</v>
      </c>
      <c r="I330" s="19">
        <f t="shared" si="96"/>
        <v>94.53931100981767</v>
      </c>
      <c r="J330" s="19">
        <f t="shared" si="96"/>
        <v>104.03533632286995</v>
      </c>
      <c r="K330" s="19">
        <f t="shared" si="96"/>
        <v>108.03078177244213</v>
      </c>
      <c r="L330" s="19">
        <f t="shared" si="96"/>
        <v>105.06919828297835</v>
      </c>
      <c r="M330" s="19">
        <f t="shared" si="96"/>
        <v>104.77355302279483</v>
      </c>
      <c r="N330" s="19">
        <f t="shared" si="96"/>
        <v>112.5109503116052</v>
      </c>
      <c r="O330" s="19">
        <f>SUM(O329/O327/O431)</f>
        <v>103.85220630002394</v>
      </c>
    </row>
    <row r="331" spans="1:15" ht="15">
      <c r="A331" s="13" t="s">
        <v>25</v>
      </c>
      <c r="B331" s="14" t="s">
        <v>9</v>
      </c>
      <c r="C331" s="20">
        <f>SUM(C329/C328)</f>
        <v>0.07890182989431058</v>
      </c>
      <c r="D331" s="20">
        <f aca="true" t="shared" si="97" ref="D331:N331">SUM(D329/D328)</f>
        <v>0.0750662886927625</v>
      </c>
      <c r="E331" s="20">
        <f>SUM(E329/E328)</f>
        <v>0.07553248967199176</v>
      </c>
      <c r="F331" s="20">
        <f t="shared" si="97"/>
        <v>0.07653470065448818</v>
      </c>
      <c r="G331" s="20">
        <f t="shared" si="97"/>
        <v>0.0768776949767897</v>
      </c>
      <c r="H331" s="20">
        <f t="shared" si="97"/>
        <v>0.07823242316881318</v>
      </c>
      <c r="I331" s="20">
        <f t="shared" si="97"/>
        <v>0.07884089149458612</v>
      </c>
      <c r="J331" s="20">
        <f t="shared" si="97"/>
        <v>0.07718178010638531</v>
      </c>
      <c r="K331" s="20">
        <f t="shared" si="97"/>
        <v>0.07639283033477053</v>
      </c>
      <c r="L331" s="20">
        <f t="shared" si="97"/>
        <v>0.0783473401340185</v>
      </c>
      <c r="M331" s="20">
        <f t="shared" si="97"/>
        <v>0.07587317556489608</v>
      </c>
      <c r="N331" s="20">
        <f t="shared" si="97"/>
        <v>0.07625831184945733</v>
      </c>
      <c r="O331" s="20">
        <f>SUM(O329/O328)</f>
        <v>0.07697535992658386</v>
      </c>
    </row>
    <row r="332" spans="1:15" ht="15">
      <c r="A332" s="21"/>
      <c r="B332" s="22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23"/>
    </row>
    <row r="333" spans="1:15" ht="15">
      <c r="A333" s="13" t="s">
        <v>25</v>
      </c>
      <c r="B333" s="24" t="s">
        <v>33</v>
      </c>
      <c r="C333" s="49">
        <v>1271</v>
      </c>
      <c r="D333" s="49">
        <v>1273</v>
      </c>
      <c r="E333" s="49">
        <v>1274</v>
      </c>
      <c r="F333" s="49">
        <v>1281</v>
      </c>
      <c r="G333" s="49">
        <v>1291</v>
      </c>
      <c r="H333" s="49">
        <v>1299</v>
      </c>
      <c r="I333" s="49">
        <v>1282</v>
      </c>
      <c r="J333" s="49">
        <v>1265</v>
      </c>
      <c r="K333" s="49">
        <v>1285</v>
      </c>
      <c r="L333" s="49">
        <v>1280</v>
      </c>
      <c r="M333" s="49">
        <v>1282</v>
      </c>
      <c r="N333" s="58">
        <v>1268</v>
      </c>
      <c r="O333" s="16">
        <f>SUM(C333:N333)</f>
        <v>15351</v>
      </c>
    </row>
    <row r="334" spans="1:15" ht="15">
      <c r="A334" s="13" t="s">
        <v>25</v>
      </c>
      <c r="B334" s="14" t="s">
        <v>7</v>
      </c>
      <c r="C334" s="55">
        <v>48813131.65</v>
      </c>
      <c r="D334" s="55">
        <v>47746871.98</v>
      </c>
      <c r="E334" s="55">
        <v>47293721.97</v>
      </c>
      <c r="F334" s="55">
        <v>42883213.02</v>
      </c>
      <c r="G334" s="55">
        <v>41211130.91</v>
      </c>
      <c r="H334" s="55">
        <v>45404476.34</v>
      </c>
      <c r="I334" s="55">
        <v>40008986.21</v>
      </c>
      <c r="J334" s="55">
        <v>41409799.99</v>
      </c>
      <c r="K334" s="55">
        <v>48259837.47</v>
      </c>
      <c r="L334" s="55">
        <v>44069013.34</v>
      </c>
      <c r="M334" s="55">
        <v>48357424.54</v>
      </c>
      <c r="N334" s="56">
        <v>47734050.96</v>
      </c>
      <c r="O334" s="18">
        <f>SUM(C334:N334)</f>
        <v>543191658.38</v>
      </c>
    </row>
    <row r="335" spans="1:15" ht="15">
      <c r="A335" s="13" t="s">
        <v>25</v>
      </c>
      <c r="B335" s="14" t="s">
        <v>0</v>
      </c>
      <c r="C335" s="55">
        <v>4777987.9</v>
      </c>
      <c r="D335" s="55">
        <v>4539272.25</v>
      </c>
      <c r="E335" s="55">
        <v>4572596.42</v>
      </c>
      <c r="F335" s="55">
        <v>3994795.63</v>
      </c>
      <c r="G335" s="55">
        <v>3874128.33</v>
      </c>
      <c r="H335" s="55">
        <v>4479829.93</v>
      </c>
      <c r="I335" s="55">
        <v>3947209.83</v>
      </c>
      <c r="J335" s="55">
        <v>4053231.2</v>
      </c>
      <c r="K335" s="55">
        <v>4651503.18</v>
      </c>
      <c r="L335" s="55">
        <v>4269280.59</v>
      </c>
      <c r="M335" s="55">
        <v>4377692.07</v>
      </c>
      <c r="N335" s="56">
        <v>4455287.48</v>
      </c>
      <c r="O335" s="18">
        <f>SUM(C335:N335)</f>
        <v>51992814.81</v>
      </c>
    </row>
    <row r="336" spans="1:15" ht="15">
      <c r="A336" s="13" t="s">
        <v>25</v>
      </c>
      <c r="B336" s="14" t="s">
        <v>8</v>
      </c>
      <c r="C336" s="55">
        <v>121.27</v>
      </c>
      <c r="D336" s="55">
        <v>115.03</v>
      </c>
      <c r="E336" s="55">
        <v>119.64</v>
      </c>
      <c r="F336" s="55">
        <v>100.6</v>
      </c>
      <c r="G336" s="55">
        <v>100.03</v>
      </c>
      <c r="H336" s="55">
        <v>111.25</v>
      </c>
      <c r="I336" s="55">
        <v>99.32</v>
      </c>
      <c r="J336" s="55">
        <v>114.43</v>
      </c>
      <c r="K336" s="55">
        <v>116.77</v>
      </c>
      <c r="L336" s="55">
        <v>111.18</v>
      </c>
      <c r="M336" s="55">
        <v>110.15</v>
      </c>
      <c r="N336" s="56">
        <v>117.12</v>
      </c>
      <c r="O336" s="19">
        <f>SUM(O335/O333/O431)</f>
        <v>111.351235468128</v>
      </c>
    </row>
    <row r="337" spans="1:15" ht="15">
      <c r="A337" s="13" t="s">
        <v>25</v>
      </c>
      <c r="B337" s="14" t="s">
        <v>9</v>
      </c>
      <c r="C337" s="51">
        <v>0.0978</v>
      </c>
      <c r="D337" s="51">
        <v>0.095</v>
      </c>
      <c r="E337" s="51">
        <v>0.0966</v>
      </c>
      <c r="F337" s="51">
        <v>0.0931</v>
      </c>
      <c r="G337" s="51">
        <v>0.094</v>
      </c>
      <c r="H337" s="51">
        <v>0.0986</v>
      </c>
      <c r="I337" s="51">
        <v>0.0986</v>
      </c>
      <c r="J337" s="51">
        <v>0.0978</v>
      </c>
      <c r="K337" s="51">
        <v>0.0963</v>
      </c>
      <c r="L337" s="51">
        <v>0.0968</v>
      </c>
      <c r="M337" s="51">
        <v>0.0905</v>
      </c>
      <c r="N337" s="59">
        <v>0.0933</v>
      </c>
      <c r="O337" s="20">
        <f>ROUNDDOWN(SUM(O335/O334),4)</f>
        <v>0.0957</v>
      </c>
    </row>
    <row r="338" spans="1:15" ht="15">
      <c r="A338" s="21"/>
      <c r="B338" s="22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7"/>
      <c r="O338" s="23"/>
    </row>
    <row r="339" spans="1:15" ht="15">
      <c r="A339" s="13" t="s">
        <v>25</v>
      </c>
      <c r="B339" s="24" t="s">
        <v>10</v>
      </c>
      <c r="C339" s="52">
        <v>55</v>
      </c>
      <c r="D339" s="52">
        <v>55</v>
      </c>
      <c r="E339" s="52">
        <v>55</v>
      </c>
      <c r="F339" s="52">
        <v>55</v>
      </c>
      <c r="G339" s="52">
        <v>55</v>
      </c>
      <c r="H339" s="52">
        <v>55</v>
      </c>
      <c r="I339" s="52">
        <v>55</v>
      </c>
      <c r="J339" s="52">
        <v>55</v>
      </c>
      <c r="K339" s="52">
        <v>54</v>
      </c>
      <c r="L339" s="52">
        <v>54</v>
      </c>
      <c r="M339" s="52">
        <v>54</v>
      </c>
      <c r="N339" s="60">
        <v>55</v>
      </c>
      <c r="O339" s="27">
        <f>SUM(C339:N339)</f>
        <v>657</v>
      </c>
    </row>
    <row r="340" spans="1:15" ht="15">
      <c r="A340" s="13" t="s">
        <v>25</v>
      </c>
      <c r="B340" s="14" t="s">
        <v>7</v>
      </c>
      <c r="C340" s="55">
        <v>2367821.3</v>
      </c>
      <c r="D340" s="55">
        <v>2393626.5</v>
      </c>
      <c r="E340" s="55">
        <v>2511384.9</v>
      </c>
      <c r="F340" s="55">
        <v>2219925.8</v>
      </c>
      <c r="G340" s="55">
        <v>2180345.8</v>
      </c>
      <c r="H340" s="55">
        <v>2271028.3</v>
      </c>
      <c r="I340" s="55">
        <v>1938420.2</v>
      </c>
      <c r="J340" s="55">
        <v>2001398.25</v>
      </c>
      <c r="K340" s="55">
        <v>2402814.95</v>
      </c>
      <c r="L340" s="55">
        <v>2488029.7</v>
      </c>
      <c r="M340" s="55">
        <v>2661729.65</v>
      </c>
      <c r="N340" s="56">
        <v>2440692.1</v>
      </c>
      <c r="O340" s="19">
        <f>SUM(C340:N340)</f>
        <v>27877217.45</v>
      </c>
    </row>
    <row r="341" spans="1:15" ht="15">
      <c r="A341" s="13" t="s">
        <v>25</v>
      </c>
      <c r="B341" s="14" t="s">
        <v>0</v>
      </c>
      <c r="C341" s="55">
        <v>154219.05</v>
      </c>
      <c r="D341" s="55">
        <v>156925.53</v>
      </c>
      <c r="E341" s="55">
        <v>137585.67</v>
      </c>
      <c r="F341" s="55">
        <v>126550.87</v>
      </c>
      <c r="G341" s="55">
        <v>131372.9</v>
      </c>
      <c r="H341" s="55">
        <v>131326.56</v>
      </c>
      <c r="I341" s="55">
        <v>135712</v>
      </c>
      <c r="J341" s="55">
        <v>132235.95</v>
      </c>
      <c r="K341" s="55">
        <v>156292.78</v>
      </c>
      <c r="L341" s="55">
        <v>139028.71</v>
      </c>
      <c r="M341" s="55">
        <v>156191.27</v>
      </c>
      <c r="N341" s="56">
        <v>134475.12</v>
      </c>
      <c r="O341" s="19">
        <f>SUM(C341:N341)</f>
        <v>1691916.4100000001</v>
      </c>
    </row>
    <row r="342" spans="1:15" ht="15">
      <c r="A342" s="13" t="s">
        <v>25</v>
      </c>
      <c r="B342" s="14" t="s">
        <v>8</v>
      </c>
      <c r="C342" s="55">
        <v>90.45</v>
      </c>
      <c r="D342" s="55">
        <v>92.04</v>
      </c>
      <c r="E342" s="55">
        <v>83.39</v>
      </c>
      <c r="F342" s="55">
        <v>74.22</v>
      </c>
      <c r="G342" s="55">
        <v>79.62</v>
      </c>
      <c r="H342" s="55">
        <v>77.02</v>
      </c>
      <c r="I342" s="55">
        <v>79.6</v>
      </c>
      <c r="J342" s="55">
        <v>85.87</v>
      </c>
      <c r="K342" s="55">
        <v>93.36</v>
      </c>
      <c r="L342" s="55">
        <v>85.82</v>
      </c>
      <c r="M342" s="55">
        <v>93.3</v>
      </c>
      <c r="N342" s="56">
        <v>81.5</v>
      </c>
      <c r="O342" s="19">
        <f>SUM(O341/O339/O431)</f>
        <v>84.66461049602803</v>
      </c>
    </row>
    <row r="343" spans="1:15" ht="15">
      <c r="A343" s="13" t="s">
        <v>25</v>
      </c>
      <c r="B343" s="14" t="s">
        <v>9</v>
      </c>
      <c r="C343" s="51">
        <v>0.06509999999999999</v>
      </c>
      <c r="D343" s="51">
        <v>0.0655</v>
      </c>
      <c r="E343" s="51">
        <v>0.0547</v>
      </c>
      <c r="F343" s="51">
        <v>0.057</v>
      </c>
      <c r="G343" s="51">
        <v>0.0602</v>
      </c>
      <c r="H343" s="51">
        <v>0.0578</v>
      </c>
      <c r="I343" s="51">
        <v>0.07</v>
      </c>
      <c r="J343" s="51">
        <v>0.066</v>
      </c>
      <c r="K343" s="51">
        <v>0.065</v>
      </c>
      <c r="L343" s="51">
        <v>0.0558</v>
      </c>
      <c r="M343" s="51">
        <v>0.0586</v>
      </c>
      <c r="N343" s="59">
        <v>0.055</v>
      </c>
      <c r="O343" s="20">
        <f>SUM(O341/O340)</f>
        <v>0.06069172481201133</v>
      </c>
    </row>
    <row r="344" spans="1:15" ht="15">
      <c r="A344" s="21"/>
      <c r="B344" s="22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7"/>
      <c r="O344" s="23"/>
    </row>
    <row r="345" spans="1:15" ht="15">
      <c r="A345" s="13" t="s">
        <v>25</v>
      </c>
      <c r="B345" s="24" t="s">
        <v>11</v>
      </c>
      <c r="C345" s="52">
        <v>0</v>
      </c>
      <c r="D345" s="52">
        <v>0</v>
      </c>
      <c r="E345" s="52">
        <v>0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60">
        <v>0</v>
      </c>
      <c r="O345" s="27">
        <f>SUM(C345:N345)</f>
        <v>0</v>
      </c>
    </row>
    <row r="346" spans="1:15" ht="15">
      <c r="A346" s="13" t="s">
        <v>25</v>
      </c>
      <c r="B346" s="14" t="s">
        <v>7</v>
      </c>
      <c r="C346" s="55">
        <v>0</v>
      </c>
      <c r="D346" s="55">
        <v>0</v>
      </c>
      <c r="E346" s="55">
        <v>0</v>
      </c>
      <c r="F346" s="55">
        <v>0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62">
        <v>0</v>
      </c>
      <c r="O346" s="19">
        <f>SUM(C346:N346)</f>
        <v>0</v>
      </c>
    </row>
    <row r="347" spans="1:15" ht="15">
      <c r="A347" s="13" t="s">
        <v>25</v>
      </c>
      <c r="B347" s="14" t="s">
        <v>0</v>
      </c>
      <c r="C347" s="55">
        <v>0</v>
      </c>
      <c r="D347" s="55">
        <v>0</v>
      </c>
      <c r="E347" s="55">
        <v>0</v>
      </c>
      <c r="F347" s="55">
        <v>0</v>
      </c>
      <c r="G347" s="55">
        <v>0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63">
        <v>0</v>
      </c>
      <c r="O347" s="19">
        <f>SUM(C347:N347)</f>
        <v>0</v>
      </c>
    </row>
    <row r="348" spans="1:15" ht="15">
      <c r="A348" s="13" t="s">
        <v>25</v>
      </c>
      <c r="B348" s="14" t="s">
        <v>8</v>
      </c>
      <c r="C348" s="55">
        <v>0</v>
      </c>
      <c r="D348" s="55">
        <v>0</v>
      </c>
      <c r="E348" s="55">
        <v>0</v>
      </c>
      <c r="F348" s="55">
        <v>0</v>
      </c>
      <c r="G348" s="55">
        <v>0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62">
        <v>0</v>
      </c>
      <c r="O348" s="62">
        <v>0</v>
      </c>
    </row>
    <row r="349" spans="1:15" ht="15">
      <c r="A349" s="13" t="s">
        <v>25</v>
      </c>
      <c r="B349" s="14" t="s">
        <v>9</v>
      </c>
      <c r="C349" s="51">
        <v>0</v>
      </c>
      <c r="D349" s="51">
        <v>0</v>
      </c>
      <c r="E349" s="51">
        <v>0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9">
        <v>0</v>
      </c>
      <c r="O349" s="59">
        <v>0</v>
      </c>
    </row>
    <row r="350" spans="1:15" ht="15">
      <c r="A350" s="21"/>
      <c r="B350" s="22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7"/>
      <c r="O350" s="23"/>
    </row>
    <row r="351" spans="1:15" ht="15">
      <c r="A351" s="13" t="s">
        <v>25</v>
      </c>
      <c r="B351" s="24" t="s">
        <v>12</v>
      </c>
      <c r="C351" s="52">
        <v>148</v>
      </c>
      <c r="D351" s="52">
        <v>148</v>
      </c>
      <c r="E351" s="52">
        <v>147</v>
      </c>
      <c r="F351" s="52">
        <v>141</v>
      </c>
      <c r="G351" s="52">
        <v>140</v>
      </c>
      <c r="H351" s="52">
        <v>142</v>
      </c>
      <c r="I351" s="52">
        <v>143</v>
      </c>
      <c r="J351" s="52">
        <v>142</v>
      </c>
      <c r="K351" s="52">
        <v>141</v>
      </c>
      <c r="L351" s="52">
        <v>138</v>
      </c>
      <c r="M351" s="52">
        <v>136</v>
      </c>
      <c r="N351" s="60">
        <v>129</v>
      </c>
      <c r="O351" s="27">
        <f>SUM(C351:N351)</f>
        <v>1695</v>
      </c>
    </row>
    <row r="352" spans="1:15" ht="15">
      <c r="A352" s="13" t="s">
        <v>25</v>
      </c>
      <c r="B352" s="14" t="s">
        <v>7</v>
      </c>
      <c r="C352" s="55">
        <v>4232657.5</v>
      </c>
      <c r="D352" s="55">
        <v>4021699.25</v>
      </c>
      <c r="E352" s="55">
        <v>4065305.25</v>
      </c>
      <c r="F352" s="55">
        <v>3233876.5</v>
      </c>
      <c r="G352" s="55">
        <v>3224645.25</v>
      </c>
      <c r="H352" s="55">
        <v>3354180</v>
      </c>
      <c r="I352" s="55">
        <v>3239785</v>
      </c>
      <c r="J352" s="55">
        <v>3323343.5</v>
      </c>
      <c r="K352" s="55">
        <v>3742383.5</v>
      </c>
      <c r="L352" s="55">
        <v>3279140.25</v>
      </c>
      <c r="M352" s="55">
        <v>3728186</v>
      </c>
      <c r="N352" s="56">
        <v>3835690.5</v>
      </c>
      <c r="O352" s="19">
        <f>SUM(C352:N352)</f>
        <v>43280892.5</v>
      </c>
    </row>
    <row r="353" spans="1:15" ht="15">
      <c r="A353" s="13" t="s">
        <v>25</v>
      </c>
      <c r="B353" s="14" t="s">
        <v>0</v>
      </c>
      <c r="C353" s="55">
        <v>233705.98</v>
      </c>
      <c r="D353" s="55">
        <v>234107.2</v>
      </c>
      <c r="E353" s="55">
        <v>254371.56</v>
      </c>
      <c r="F353" s="55">
        <v>191917.86</v>
      </c>
      <c r="G353" s="55">
        <v>198687.94</v>
      </c>
      <c r="H353" s="55">
        <v>183532.98</v>
      </c>
      <c r="I353" s="55">
        <v>153038.86</v>
      </c>
      <c r="J353" s="55">
        <v>210586.06</v>
      </c>
      <c r="K353" s="55">
        <v>258147.95</v>
      </c>
      <c r="L353" s="55">
        <v>215199.13</v>
      </c>
      <c r="M353" s="55">
        <v>238215.85</v>
      </c>
      <c r="N353" s="56">
        <v>201467.8</v>
      </c>
      <c r="O353" s="19">
        <f>SUM(C353:N353)</f>
        <v>2572979.17</v>
      </c>
    </row>
    <row r="354" spans="1:15" ht="15">
      <c r="A354" s="13" t="s">
        <v>25</v>
      </c>
      <c r="B354" s="14" t="s">
        <v>8</v>
      </c>
      <c r="C354" s="55">
        <v>50.94</v>
      </c>
      <c r="D354" s="55">
        <v>51.03</v>
      </c>
      <c r="E354" s="55">
        <v>57.68</v>
      </c>
      <c r="F354" s="55">
        <v>43.91</v>
      </c>
      <c r="G354" s="55">
        <v>47.31</v>
      </c>
      <c r="H354" s="55">
        <v>41.69</v>
      </c>
      <c r="I354" s="55">
        <v>34.52</v>
      </c>
      <c r="J354" s="55">
        <v>52.96</v>
      </c>
      <c r="K354" s="55">
        <v>59.06</v>
      </c>
      <c r="L354" s="55">
        <v>51.98</v>
      </c>
      <c r="M354" s="55">
        <v>56.5</v>
      </c>
      <c r="N354" s="56">
        <v>52.06</v>
      </c>
      <c r="O354" s="19">
        <f>SUM(O353/O351/O431)</f>
        <v>49.90625132743362</v>
      </c>
    </row>
    <row r="355" spans="1:15" ht="15">
      <c r="A355" s="13" t="s">
        <v>25</v>
      </c>
      <c r="B355" s="14" t="s">
        <v>9</v>
      </c>
      <c r="C355" s="51">
        <v>0.0552</v>
      </c>
      <c r="D355" s="51">
        <v>0.0582</v>
      </c>
      <c r="E355" s="51">
        <v>0.0625</v>
      </c>
      <c r="F355" s="51">
        <v>0.0593</v>
      </c>
      <c r="G355" s="51">
        <v>0.0616</v>
      </c>
      <c r="H355" s="51">
        <v>0.0547</v>
      </c>
      <c r="I355" s="51">
        <v>0.0472</v>
      </c>
      <c r="J355" s="51">
        <v>0.0633</v>
      </c>
      <c r="K355" s="51">
        <v>0.0689</v>
      </c>
      <c r="L355" s="51">
        <v>0.06559999999999999</v>
      </c>
      <c r="M355" s="51">
        <v>0.0638</v>
      </c>
      <c r="N355" s="59">
        <v>0.0525</v>
      </c>
      <c r="O355" s="20">
        <f>SUM(O353/O352)</f>
        <v>0.05944838521987503</v>
      </c>
    </row>
    <row r="356" spans="1:15" ht="15">
      <c r="A356" s="21"/>
      <c r="B356" s="22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7"/>
      <c r="O356" s="23"/>
    </row>
    <row r="357" spans="1:15" ht="15">
      <c r="A357" s="13" t="s">
        <v>25</v>
      </c>
      <c r="B357" s="24" t="s">
        <v>13</v>
      </c>
      <c r="C357" s="52">
        <v>0</v>
      </c>
      <c r="D357" s="52">
        <v>0</v>
      </c>
      <c r="E357" s="52">
        <v>0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60">
        <v>0</v>
      </c>
      <c r="O357" s="27">
        <f>SUM(C357:N357)</f>
        <v>0</v>
      </c>
    </row>
    <row r="358" spans="1:15" ht="15">
      <c r="A358" s="13" t="s">
        <v>25</v>
      </c>
      <c r="B358" s="14" t="s">
        <v>7</v>
      </c>
      <c r="C358" s="55">
        <v>0</v>
      </c>
      <c r="D358" s="55">
        <v>0</v>
      </c>
      <c r="E358" s="55">
        <v>0</v>
      </c>
      <c r="F358" s="55">
        <v>0</v>
      </c>
      <c r="G358" s="55">
        <v>0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62">
        <v>0</v>
      </c>
      <c r="O358" s="19">
        <f>SUM(C358:N358)</f>
        <v>0</v>
      </c>
    </row>
    <row r="359" spans="1:15" ht="15">
      <c r="A359" s="13" t="s">
        <v>25</v>
      </c>
      <c r="B359" s="14" t="s">
        <v>0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  <c r="L359" s="55">
        <v>0</v>
      </c>
      <c r="M359" s="55">
        <v>0</v>
      </c>
      <c r="N359" s="63">
        <v>0</v>
      </c>
      <c r="O359" s="19">
        <f>SUM(C359:N359)</f>
        <v>0</v>
      </c>
    </row>
    <row r="360" spans="1:15" ht="15">
      <c r="A360" s="13" t="s">
        <v>25</v>
      </c>
      <c r="B360" s="14" t="s">
        <v>8</v>
      </c>
      <c r="C360" s="55">
        <v>0</v>
      </c>
      <c r="D360" s="55">
        <v>0</v>
      </c>
      <c r="E360" s="55">
        <v>0</v>
      </c>
      <c r="F360" s="55">
        <v>0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0</v>
      </c>
      <c r="N360" s="62">
        <v>0</v>
      </c>
      <c r="O360" s="62">
        <v>0</v>
      </c>
    </row>
    <row r="361" spans="1:15" ht="15">
      <c r="A361" s="13" t="s">
        <v>25</v>
      </c>
      <c r="B361" s="14" t="s">
        <v>9</v>
      </c>
      <c r="C361" s="51">
        <v>0</v>
      </c>
      <c r="D361" s="51">
        <v>0</v>
      </c>
      <c r="E361" s="51">
        <v>0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9">
        <v>0</v>
      </c>
      <c r="O361" s="59">
        <v>0</v>
      </c>
    </row>
    <row r="362" spans="1:15" ht="15">
      <c r="A362" s="21"/>
      <c r="B362" s="22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7"/>
      <c r="O362" s="23"/>
    </row>
    <row r="363" spans="1:15" ht="15">
      <c r="A363" s="13" t="s">
        <v>25</v>
      </c>
      <c r="B363" s="24" t="s">
        <v>14</v>
      </c>
      <c r="C363" s="52">
        <v>178</v>
      </c>
      <c r="D363" s="52">
        <v>179</v>
      </c>
      <c r="E363" s="52">
        <v>179</v>
      </c>
      <c r="F363" s="52">
        <v>174</v>
      </c>
      <c r="G363" s="52">
        <v>175</v>
      </c>
      <c r="H363" s="52">
        <v>177</v>
      </c>
      <c r="I363" s="52">
        <v>178</v>
      </c>
      <c r="J363" s="52">
        <v>175</v>
      </c>
      <c r="K363" s="52">
        <v>175</v>
      </c>
      <c r="L363" s="52">
        <v>173</v>
      </c>
      <c r="M363" s="52">
        <v>173</v>
      </c>
      <c r="N363" s="60">
        <v>169</v>
      </c>
      <c r="O363" s="27">
        <f>SUM(C363:N363)</f>
        <v>2105</v>
      </c>
    </row>
    <row r="364" spans="1:15" ht="15">
      <c r="A364" s="13" t="s">
        <v>25</v>
      </c>
      <c r="B364" s="14" t="s">
        <v>7</v>
      </c>
      <c r="C364" s="55">
        <v>11390482.53</v>
      </c>
      <c r="D364" s="55">
        <v>11232516.2</v>
      </c>
      <c r="E364" s="55">
        <v>11077474.25</v>
      </c>
      <c r="F364" s="55">
        <v>11814844.33</v>
      </c>
      <c r="G364" s="55">
        <v>9332431.28</v>
      </c>
      <c r="H364" s="55">
        <v>10805022.29</v>
      </c>
      <c r="I364" s="55">
        <v>10529588.6</v>
      </c>
      <c r="J364" s="55">
        <v>9825697.54</v>
      </c>
      <c r="K364" s="55">
        <v>12019769.6</v>
      </c>
      <c r="L364" s="55">
        <v>10273047.07</v>
      </c>
      <c r="M364" s="55">
        <v>9337314.69</v>
      </c>
      <c r="N364" s="56">
        <v>11155046.33</v>
      </c>
      <c r="O364" s="19">
        <f>SUM(C364:N364)</f>
        <v>128793234.70999996</v>
      </c>
    </row>
    <row r="365" spans="1:15" ht="15">
      <c r="A365" s="13" t="s">
        <v>25</v>
      </c>
      <c r="B365" s="14" t="s">
        <v>0</v>
      </c>
      <c r="C365" s="55">
        <v>613736.51</v>
      </c>
      <c r="D365" s="55">
        <v>521141.3</v>
      </c>
      <c r="E365" s="55">
        <v>493828.85</v>
      </c>
      <c r="F365" s="55">
        <v>655229.62</v>
      </c>
      <c r="G365" s="55">
        <v>502942.31</v>
      </c>
      <c r="H365" s="55">
        <v>557828.93</v>
      </c>
      <c r="I365" s="55">
        <v>665191.19</v>
      </c>
      <c r="J365" s="55">
        <v>513728.21</v>
      </c>
      <c r="K365" s="55">
        <v>536193.33</v>
      </c>
      <c r="L365" s="55">
        <v>523957.85</v>
      </c>
      <c r="M365" s="55">
        <v>509736</v>
      </c>
      <c r="N365" s="56">
        <v>583812.68</v>
      </c>
      <c r="O365" s="19">
        <f>SUM(C365:N365)</f>
        <v>6677326.78</v>
      </c>
    </row>
    <row r="366" spans="1:15" ht="15">
      <c r="A366" s="13" t="s">
        <v>25</v>
      </c>
      <c r="B366" s="14" t="s">
        <v>8</v>
      </c>
      <c r="C366" s="55">
        <v>111.22</v>
      </c>
      <c r="D366" s="55">
        <v>93.92</v>
      </c>
      <c r="E366" s="55">
        <v>91.96</v>
      </c>
      <c r="F366" s="55">
        <v>121.47</v>
      </c>
      <c r="G366" s="55">
        <v>95.8</v>
      </c>
      <c r="H366" s="55">
        <v>101.66</v>
      </c>
      <c r="I366" s="55">
        <v>120.55</v>
      </c>
      <c r="J366" s="55">
        <v>104.84</v>
      </c>
      <c r="K366" s="55">
        <v>98.84</v>
      </c>
      <c r="L366" s="55">
        <v>100.96</v>
      </c>
      <c r="M366" s="55">
        <v>95.05</v>
      </c>
      <c r="N366" s="56">
        <v>115.15</v>
      </c>
      <c r="O366" s="19">
        <f>SUM(O365/O363/O431)</f>
        <v>104.28909818110826</v>
      </c>
    </row>
    <row r="367" spans="1:15" ht="15">
      <c r="A367" s="13" t="s">
        <v>25</v>
      </c>
      <c r="B367" s="14" t="s">
        <v>9</v>
      </c>
      <c r="C367" s="51">
        <v>0.0538</v>
      </c>
      <c r="D367" s="51">
        <v>0.0463</v>
      </c>
      <c r="E367" s="51">
        <v>0.0445</v>
      </c>
      <c r="F367" s="51">
        <v>0.0554</v>
      </c>
      <c r="G367" s="51">
        <v>0.0538</v>
      </c>
      <c r="H367" s="51">
        <v>0.0516</v>
      </c>
      <c r="I367" s="51">
        <v>0.0631</v>
      </c>
      <c r="J367" s="51">
        <v>0.0522</v>
      </c>
      <c r="K367" s="51">
        <v>0.0446</v>
      </c>
      <c r="L367" s="51">
        <v>0.051</v>
      </c>
      <c r="M367" s="51">
        <v>0.0545</v>
      </c>
      <c r="N367" s="59">
        <v>0.0523</v>
      </c>
      <c r="O367" s="20">
        <f>ROUNDDOWN(SUM(O365/O364),4)</f>
        <v>0.0518</v>
      </c>
    </row>
    <row r="368" spans="1:15" ht="15">
      <c r="A368" s="21"/>
      <c r="B368" s="22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7"/>
      <c r="O368" s="23"/>
    </row>
    <row r="369" spans="1:15" ht="15">
      <c r="A369" s="13" t="s">
        <v>25</v>
      </c>
      <c r="B369" s="24" t="s">
        <v>38</v>
      </c>
      <c r="C369" s="52">
        <v>0</v>
      </c>
      <c r="D369" s="52">
        <v>0</v>
      </c>
      <c r="E369" s="52">
        <v>0</v>
      </c>
      <c r="F369" s="52">
        <v>0</v>
      </c>
      <c r="G369" s="52">
        <v>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60">
        <v>0</v>
      </c>
      <c r="O369" s="27">
        <f>SUM(C369:N369)</f>
        <v>0</v>
      </c>
    </row>
    <row r="370" spans="1:15" ht="15">
      <c r="A370" s="13" t="s">
        <v>25</v>
      </c>
      <c r="B370" s="14" t="s">
        <v>7</v>
      </c>
      <c r="C370" s="55">
        <v>0</v>
      </c>
      <c r="D370" s="55">
        <v>0</v>
      </c>
      <c r="E370" s="55">
        <v>0</v>
      </c>
      <c r="F370" s="55">
        <v>0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62">
        <v>0</v>
      </c>
      <c r="O370" s="19">
        <f>SUM(C370:N370)</f>
        <v>0</v>
      </c>
    </row>
    <row r="371" spans="1:15" ht="15">
      <c r="A371" s="13" t="s">
        <v>25</v>
      </c>
      <c r="B371" s="14" t="s">
        <v>0</v>
      </c>
      <c r="C371" s="55">
        <v>0</v>
      </c>
      <c r="D371" s="55">
        <v>0</v>
      </c>
      <c r="E371" s="55">
        <v>0</v>
      </c>
      <c r="F371" s="55">
        <v>0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0</v>
      </c>
      <c r="M371" s="55">
        <v>0</v>
      </c>
      <c r="N371" s="63">
        <v>0</v>
      </c>
      <c r="O371" s="19">
        <f>SUM(C371:N371)</f>
        <v>0</v>
      </c>
    </row>
    <row r="372" spans="1:15" ht="15">
      <c r="A372" s="13" t="s">
        <v>25</v>
      </c>
      <c r="B372" s="14" t="s">
        <v>8</v>
      </c>
      <c r="C372" s="55">
        <v>0</v>
      </c>
      <c r="D372" s="55">
        <v>0</v>
      </c>
      <c r="E372" s="55">
        <v>0</v>
      </c>
      <c r="F372" s="55">
        <v>0</v>
      </c>
      <c r="G372" s="55">
        <v>0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62">
        <v>0</v>
      </c>
      <c r="O372" s="62">
        <v>0</v>
      </c>
    </row>
    <row r="373" spans="1:15" ht="15">
      <c r="A373" s="13" t="s">
        <v>25</v>
      </c>
      <c r="B373" s="14" t="s">
        <v>9</v>
      </c>
      <c r="C373" s="51">
        <v>0</v>
      </c>
      <c r="D373" s="51">
        <v>0</v>
      </c>
      <c r="E373" s="51">
        <v>0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9">
        <v>0</v>
      </c>
      <c r="O373" s="59">
        <v>0</v>
      </c>
    </row>
    <row r="374" spans="1:15" ht="15">
      <c r="A374" s="21"/>
      <c r="B374" s="22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7"/>
      <c r="O374" s="23"/>
    </row>
    <row r="375" spans="1:15" ht="15">
      <c r="A375" s="13" t="s">
        <v>25</v>
      </c>
      <c r="B375" s="24" t="s">
        <v>15</v>
      </c>
      <c r="C375" s="52">
        <v>14</v>
      </c>
      <c r="D375" s="52">
        <v>14</v>
      </c>
      <c r="E375" s="52">
        <v>14</v>
      </c>
      <c r="F375" s="52">
        <v>14</v>
      </c>
      <c r="G375" s="52">
        <v>14</v>
      </c>
      <c r="H375" s="52">
        <v>14</v>
      </c>
      <c r="I375" s="52">
        <v>14</v>
      </c>
      <c r="J375" s="52">
        <v>14</v>
      </c>
      <c r="K375" s="52">
        <v>14</v>
      </c>
      <c r="L375" s="52">
        <v>14</v>
      </c>
      <c r="M375" s="52">
        <v>14</v>
      </c>
      <c r="N375" s="60">
        <v>11</v>
      </c>
      <c r="O375" s="27">
        <f>SUM(C375:N375)</f>
        <v>165</v>
      </c>
    </row>
    <row r="376" spans="1:15" ht="15">
      <c r="A376" s="13" t="s">
        <v>25</v>
      </c>
      <c r="B376" s="14" t="s">
        <v>7</v>
      </c>
      <c r="C376" s="55">
        <v>949060</v>
      </c>
      <c r="D376" s="55">
        <v>802780</v>
      </c>
      <c r="E376" s="55">
        <v>935820</v>
      </c>
      <c r="F376" s="55">
        <v>762195</v>
      </c>
      <c r="G376" s="55">
        <v>641230</v>
      </c>
      <c r="H376" s="55">
        <v>730135</v>
      </c>
      <c r="I376" s="55">
        <v>719385</v>
      </c>
      <c r="J376" s="55">
        <v>520065</v>
      </c>
      <c r="K376" s="55">
        <v>840460</v>
      </c>
      <c r="L376" s="55">
        <v>1058805</v>
      </c>
      <c r="M376" s="55">
        <v>862680</v>
      </c>
      <c r="N376" s="56">
        <v>942385</v>
      </c>
      <c r="O376" s="19">
        <f>SUM(C376:N376)</f>
        <v>9765000</v>
      </c>
    </row>
    <row r="377" spans="1:15" ht="15">
      <c r="A377" s="13" t="s">
        <v>25</v>
      </c>
      <c r="B377" s="14" t="s">
        <v>0</v>
      </c>
      <c r="C377" s="55">
        <v>78799.69</v>
      </c>
      <c r="D377" s="55">
        <v>61871.53</v>
      </c>
      <c r="E377" s="55">
        <v>60270.13</v>
      </c>
      <c r="F377" s="55">
        <v>33089.37</v>
      </c>
      <c r="G377" s="55">
        <v>22483.58</v>
      </c>
      <c r="H377" s="55">
        <v>43755.6</v>
      </c>
      <c r="I377" s="55">
        <v>53831.3</v>
      </c>
      <c r="J377" s="55">
        <v>51047.27</v>
      </c>
      <c r="K377" s="55">
        <v>20815.43</v>
      </c>
      <c r="L377" s="55">
        <v>38494.27</v>
      </c>
      <c r="M377" s="55">
        <v>70428.95</v>
      </c>
      <c r="N377" s="56">
        <v>74714.54</v>
      </c>
      <c r="O377" s="19">
        <f>SUM(C377:N377)</f>
        <v>609601.66</v>
      </c>
    </row>
    <row r="378" spans="1:15" ht="15">
      <c r="A378" s="13" t="s">
        <v>25</v>
      </c>
      <c r="B378" s="14" t="s">
        <v>8</v>
      </c>
      <c r="C378" s="55">
        <v>181.57</v>
      </c>
      <c r="D378" s="55">
        <v>142.56</v>
      </c>
      <c r="E378" s="55">
        <v>143.5</v>
      </c>
      <c r="F378" s="55">
        <v>76.24</v>
      </c>
      <c r="G378" s="55">
        <v>53.53</v>
      </c>
      <c r="H378" s="55">
        <v>100.82</v>
      </c>
      <c r="I378" s="55">
        <v>124.04</v>
      </c>
      <c r="J378" s="55">
        <v>130.22</v>
      </c>
      <c r="K378" s="55">
        <v>47.96</v>
      </c>
      <c r="L378" s="55">
        <v>91.65</v>
      </c>
      <c r="M378" s="55">
        <v>162.28</v>
      </c>
      <c r="N378" s="56">
        <v>226.41</v>
      </c>
      <c r="O378" s="19">
        <f>SUM(O377/O375/O431)</f>
        <v>121.46483885429639</v>
      </c>
    </row>
    <row r="379" spans="1:15" ht="15">
      <c r="A379" s="13" t="s">
        <v>25</v>
      </c>
      <c r="B379" s="14" t="s">
        <v>9</v>
      </c>
      <c r="C379" s="51">
        <v>0.083</v>
      </c>
      <c r="D379" s="51">
        <v>0.077</v>
      </c>
      <c r="E379" s="51">
        <v>0.0644</v>
      </c>
      <c r="F379" s="51">
        <v>0.0434</v>
      </c>
      <c r="G379" s="51">
        <v>0.035</v>
      </c>
      <c r="H379" s="51">
        <v>0.0599</v>
      </c>
      <c r="I379" s="51">
        <v>0.0748</v>
      </c>
      <c r="J379" s="51">
        <v>0.0981</v>
      </c>
      <c r="K379" s="51">
        <v>0.0247</v>
      </c>
      <c r="L379" s="51">
        <v>0.0363</v>
      </c>
      <c r="M379" s="51">
        <v>0.0816</v>
      </c>
      <c r="N379" s="59">
        <v>0.0792</v>
      </c>
      <c r="O379" s="20">
        <f>SUM(O377/O376)</f>
        <v>0.06242720532514081</v>
      </c>
    </row>
    <row r="380" spans="1:15" ht="15">
      <c r="A380" s="21"/>
      <c r="B380" s="22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57"/>
      <c r="O380" s="20"/>
    </row>
    <row r="381" spans="1:15" ht="15">
      <c r="A381" s="13" t="s">
        <v>25</v>
      </c>
      <c r="B381" s="24" t="s">
        <v>41</v>
      </c>
      <c r="C381" s="52">
        <v>0</v>
      </c>
      <c r="D381" s="52">
        <v>0</v>
      </c>
      <c r="E381" s="52">
        <v>0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0</v>
      </c>
      <c r="L381" s="52">
        <v>0</v>
      </c>
      <c r="M381" s="52">
        <v>0</v>
      </c>
      <c r="N381" s="60">
        <v>0</v>
      </c>
      <c r="O381" s="27">
        <f>SUM(C381:N381)</f>
        <v>0</v>
      </c>
    </row>
    <row r="382" spans="1:15" ht="15">
      <c r="A382" s="13" t="s">
        <v>25</v>
      </c>
      <c r="B382" s="14" t="s">
        <v>7</v>
      </c>
      <c r="C382" s="55">
        <v>0</v>
      </c>
      <c r="D382" s="55">
        <v>0</v>
      </c>
      <c r="E382" s="55">
        <v>0</v>
      </c>
      <c r="F382" s="55">
        <v>0</v>
      </c>
      <c r="G382" s="55">
        <v>0</v>
      </c>
      <c r="H382" s="55">
        <v>0</v>
      </c>
      <c r="I382" s="55">
        <v>0</v>
      </c>
      <c r="J382" s="55">
        <v>0</v>
      </c>
      <c r="K382" s="55">
        <v>0</v>
      </c>
      <c r="L382" s="55">
        <v>0</v>
      </c>
      <c r="M382" s="55">
        <v>0</v>
      </c>
      <c r="N382" s="62">
        <v>0</v>
      </c>
      <c r="O382" s="19">
        <f>SUM(C382:N382)</f>
        <v>0</v>
      </c>
    </row>
    <row r="383" spans="1:15" ht="15">
      <c r="A383" s="13" t="s">
        <v>25</v>
      </c>
      <c r="B383" s="14" t="s">
        <v>0</v>
      </c>
      <c r="C383" s="55">
        <v>0</v>
      </c>
      <c r="D383" s="55">
        <v>0</v>
      </c>
      <c r="E383" s="55">
        <v>0</v>
      </c>
      <c r="F383" s="55">
        <v>0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63">
        <v>0</v>
      </c>
      <c r="O383" s="45">
        <f>SUM(C383:N383)</f>
        <v>0</v>
      </c>
    </row>
    <row r="384" spans="1:15" ht="15">
      <c r="A384" s="13" t="s">
        <v>25</v>
      </c>
      <c r="B384" s="14" t="s">
        <v>8</v>
      </c>
      <c r="C384" s="55">
        <v>0</v>
      </c>
      <c r="D384" s="55">
        <v>0</v>
      </c>
      <c r="E384" s="55">
        <v>0</v>
      </c>
      <c r="F384" s="55">
        <v>0</v>
      </c>
      <c r="G384" s="55">
        <v>0</v>
      </c>
      <c r="H384" s="55">
        <v>0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62">
        <v>0</v>
      </c>
      <c r="O384" s="62">
        <v>0</v>
      </c>
    </row>
    <row r="385" spans="1:15" ht="15">
      <c r="A385" s="13" t="s">
        <v>25</v>
      </c>
      <c r="B385" s="14" t="s">
        <v>9</v>
      </c>
      <c r="C385" s="51">
        <v>0</v>
      </c>
      <c r="D385" s="51">
        <v>0</v>
      </c>
      <c r="E385" s="51">
        <v>0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9">
        <v>0</v>
      </c>
      <c r="O385" s="59">
        <v>0</v>
      </c>
    </row>
    <row r="386" spans="1:15" ht="15">
      <c r="A386" s="21"/>
      <c r="B386" s="22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7"/>
      <c r="O386" s="20"/>
    </row>
    <row r="387" spans="1:15" ht="15">
      <c r="A387" s="13" t="s">
        <v>25</v>
      </c>
      <c r="B387" s="24" t="s">
        <v>39</v>
      </c>
      <c r="C387" s="52">
        <v>354</v>
      </c>
      <c r="D387" s="52">
        <v>352</v>
      </c>
      <c r="E387" s="52">
        <v>350</v>
      </c>
      <c r="F387" s="52">
        <v>353</v>
      </c>
      <c r="G387" s="52">
        <v>355</v>
      </c>
      <c r="H387" s="52">
        <v>355</v>
      </c>
      <c r="I387" s="52">
        <v>352</v>
      </c>
      <c r="J387" s="52">
        <v>356</v>
      </c>
      <c r="K387" s="52">
        <v>357</v>
      </c>
      <c r="L387" s="52">
        <v>360</v>
      </c>
      <c r="M387" s="52">
        <v>359</v>
      </c>
      <c r="N387" s="60">
        <v>347</v>
      </c>
      <c r="O387" s="27">
        <f>SUM(C387:N387)</f>
        <v>4250</v>
      </c>
    </row>
    <row r="388" spans="1:15" ht="15">
      <c r="A388" s="13" t="s">
        <v>25</v>
      </c>
      <c r="B388" s="14" t="s">
        <v>7</v>
      </c>
      <c r="C388" s="55">
        <v>20993240.22</v>
      </c>
      <c r="D388" s="55">
        <v>20853027.2</v>
      </c>
      <c r="E388" s="55">
        <v>20362894.11</v>
      </c>
      <c r="F388" s="55">
        <v>18590327.78</v>
      </c>
      <c r="G388" s="55">
        <v>17921531.02</v>
      </c>
      <c r="H388" s="55">
        <v>20403704.96</v>
      </c>
      <c r="I388" s="55">
        <v>18801118.81</v>
      </c>
      <c r="J388" s="55">
        <v>18667751.18</v>
      </c>
      <c r="K388" s="55">
        <v>21551724.9</v>
      </c>
      <c r="L388" s="55">
        <v>20060521.08</v>
      </c>
      <c r="M388" s="55">
        <v>21439242.21</v>
      </c>
      <c r="N388" s="56">
        <v>21486194.8</v>
      </c>
      <c r="O388" s="19">
        <f>SUM(C388:N388)</f>
        <v>241131278.27</v>
      </c>
    </row>
    <row r="389" spans="1:15" ht="15">
      <c r="A389" s="13" t="s">
        <v>25</v>
      </c>
      <c r="B389" s="14" t="s">
        <v>0</v>
      </c>
      <c r="C389" s="55">
        <v>1143803.69</v>
      </c>
      <c r="D389" s="55">
        <v>1021241.74</v>
      </c>
      <c r="E389" s="55">
        <v>995767.83</v>
      </c>
      <c r="F389" s="55">
        <v>1083260.76</v>
      </c>
      <c r="G389" s="55">
        <v>998643.03</v>
      </c>
      <c r="H389" s="55">
        <v>1094556.47</v>
      </c>
      <c r="I389" s="55">
        <v>976791.35</v>
      </c>
      <c r="J389" s="55">
        <v>885541.07</v>
      </c>
      <c r="K389" s="55">
        <v>1162028.61</v>
      </c>
      <c r="L389" s="55">
        <v>1178080.79</v>
      </c>
      <c r="M389" s="55">
        <v>1202159.79</v>
      </c>
      <c r="N389" s="56">
        <v>1230017.5</v>
      </c>
      <c r="O389" s="19">
        <f>SUM(C389:N389)</f>
        <v>12971892.629999999</v>
      </c>
    </row>
    <row r="390" spans="1:15" ht="15">
      <c r="A390" s="13" t="s">
        <v>25</v>
      </c>
      <c r="B390" s="14" t="s">
        <v>8</v>
      </c>
      <c r="C390" s="55">
        <v>104.23</v>
      </c>
      <c r="D390" s="55">
        <v>93.59</v>
      </c>
      <c r="E390" s="55">
        <v>94.84</v>
      </c>
      <c r="F390" s="55">
        <v>98.99</v>
      </c>
      <c r="G390" s="55">
        <v>93.77</v>
      </c>
      <c r="H390" s="55">
        <v>99.46</v>
      </c>
      <c r="I390" s="55">
        <v>89.52</v>
      </c>
      <c r="J390" s="55">
        <v>88.84</v>
      </c>
      <c r="K390" s="55">
        <v>105</v>
      </c>
      <c r="L390" s="55">
        <v>109.08</v>
      </c>
      <c r="M390" s="55">
        <v>108.02</v>
      </c>
      <c r="N390" s="56">
        <v>118.16</v>
      </c>
      <c r="O390" s="19">
        <f>SUM(O389/O387/O431)</f>
        <v>100.3466311426269</v>
      </c>
    </row>
    <row r="391" spans="1:15" ht="15">
      <c r="A391" s="13" t="s">
        <v>25</v>
      </c>
      <c r="B391" s="14" t="s">
        <v>9</v>
      </c>
      <c r="C391" s="51">
        <v>0.054400000000000004</v>
      </c>
      <c r="D391" s="51">
        <v>0.0489</v>
      </c>
      <c r="E391" s="51">
        <v>0.0489</v>
      </c>
      <c r="F391" s="51">
        <v>0.0582</v>
      </c>
      <c r="G391" s="51">
        <v>0.0557</v>
      </c>
      <c r="H391" s="51">
        <v>0.0536</v>
      </c>
      <c r="I391" s="51">
        <v>0.0519</v>
      </c>
      <c r="J391" s="51">
        <v>0.0474</v>
      </c>
      <c r="K391" s="51">
        <v>0.0539</v>
      </c>
      <c r="L391" s="51">
        <v>0.0587</v>
      </c>
      <c r="M391" s="51">
        <v>0.056</v>
      </c>
      <c r="N391" s="59">
        <v>0.0572</v>
      </c>
      <c r="O391" s="20">
        <f>ROUNDDOWN(SUM(O389/O388),4)</f>
        <v>0.0537</v>
      </c>
    </row>
    <row r="392" spans="1:15" ht="15">
      <c r="A392" s="21"/>
      <c r="B392" s="22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57"/>
      <c r="O392" s="20"/>
    </row>
    <row r="393" spans="1:15" ht="15">
      <c r="A393" s="13" t="s">
        <v>25</v>
      </c>
      <c r="B393" s="24" t="s">
        <v>16</v>
      </c>
      <c r="C393" s="40">
        <v>21</v>
      </c>
      <c r="D393" s="40">
        <v>20</v>
      </c>
      <c r="E393" s="40">
        <v>20</v>
      </c>
      <c r="F393" s="40">
        <v>21</v>
      </c>
      <c r="G393" s="40">
        <v>20</v>
      </c>
      <c r="H393" s="40">
        <v>20</v>
      </c>
      <c r="I393" s="40">
        <v>20</v>
      </c>
      <c r="J393" s="40">
        <v>20</v>
      </c>
      <c r="K393" s="40">
        <v>20</v>
      </c>
      <c r="L393" s="40">
        <v>20</v>
      </c>
      <c r="M393" s="40">
        <v>20</v>
      </c>
      <c r="N393" s="60">
        <v>20</v>
      </c>
      <c r="O393" s="27">
        <f>SUM(C393:N393)</f>
        <v>242</v>
      </c>
    </row>
    <row r="394" spans="1:15" ht="15">
      <c r="A394" s="13" t="s">
        <v>25</v>
      </c>
      <c r="B394" s="14" t="s">
        <v>0</v>
      </c>
      <c r="C394" s="41">
        <v>300928.8</v>
      </c>
      <c r="D394" s="41">
        <v>294230.46</v>
      </c>
      <c r="E394" s="41">
        <v>297441.5</v>
      </c>
      <c r="F394" s="41">
        <v>255177.5</v>
      </c>
      <c r="G394" s="41">
        <v>287500</v>
      </c>
      <c r="H394" s="41">
        <v>212093.5</v>
      </c>
      <c r="I394" s="41">
        <v>276044.25</v>
      </c>
      <c r="J394" s="41">
        <v>317431.25</v>
      </c>
      <c r="K394" s="41">
        <v>323206.02</v>
      </c>
      <c r="L394" s="41">
        <v>240503.5</v>
      </c>
      <c r="M394" s="41">
        <v>261765.67</v>
      </c>
      <c r="N394" s="56">
        <v>255493.5</v>
      </c>
      <c r="O394" s="19">
        <f>SUM(C394:N394)</f>
        <v>3321815.9499999997</v>
      </c>
    </row>
    <row r="395" spans="1:15" ht="15">
      <c r="A395" s="13" t="s">
        <v>25</v>
      </c>
      <c r="B395" s="14" t="s">
        <v>8</v>
      </c>
      <c r="C395" s="41">
        <v>462.26</v>
      </c>
      <c r="D395" s="41">
        <v>474.57</v>
      </c>
      <c r="E395" s="41">
        <v>495.74</v>
      </c>
      <c r="F395" s="41">
        <v>391.98</v>
      </c>
      <c r="G395" s="41">
        <v>479.17</v>
      </c>
      <c r="H395" s="41">
        <v>342.09</v>
      </c>
      <c r="I395" s="41">
        <v>445.23</v>
      </c>
      <c r="J395" s="41">
        <v>566.84</v>
      </c>
      <c r="K395" s="41">
        <v>521.3</v>
      </c>
      <c r="L395" s="41">
        <v>400.84</v>
      </c>
      <c r="M395" s="41">
        <v>422.2</v>
      </c>
      <c r="N395" s="56">
        <v>425.82</v>
      </c>
      <c r="O395" s="29">
        <f>SUM(O394/O393/O431)</f>
        <v>451.28259255066223</v>
      </c>
    </row>
    <row r="396" spans="1:15" ht="15">
      <c r="A396" s="13"/>
      <c r="B396" s="22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57"/>
      <c r="O396" s="23"/>
    </row>
    <row r="397" spans="1:15" ht="15">
      <c r="A397" s="13" t="s">
        <v>25</v>
      </c>
      <c r="B397" s="24" t="s">
        <v>17</v>
      </c>
      <c r="C397" s="52">
        <v>14</v>
      </c>
      <c r="D397" s="52">
        <v>14</v>
      </c>
      <c r="E397" s="52">
        <v>14</v>
      </c>
      <c r="F397" s="52">
        <v>15</v>
      </c>
      <c r="G397" s="52">
        <v>14</v>
      </c>
      <c r="H397" s="52">
        <v>14</v>
      </c>
      <c r="I397" s="52">
        <v>14</v>
      </c>
      <c r="J397" s="52">
        <v>14</v>
      </c>
      <c r="K397" s="52">
        <v>14</v>
      </c>
      <c r="L397" s="52">
        <v>14</v>
      </c>
      <c r="M397" s="52">
        <v>14</v>
      </c>
      <c r="N397" s="60">
        <v>14</v>
      </c>
      <c r="O397" s="27">
        <f>SUM(C397:N397)</f>
        <v>169</v>
      </c>
    </row>
    <row r="398" spans="1:15" ht="15">
      <c r="A398" s="13" t="s">
        <v>25</v>
      </c>
      <c r="B398" s="24" t="s">
        <v>18</v>
      </c>
      <c r="C398" s="55">
        <v>855100.3</v>
      </c>
      <c r="D398" s="55">
        <v>831955.75</v>
      </c>
      <c r="E398" s="55">
        <v>844459.5</v>
      </c>
      <c r="F398" s="55">
        <v>715201.5</v>
      </c>
      <c r="G398" s="55">
        <v>733522</v>
      </c>
      <c r="H398" s="55">
        <v>792608</v>
      </c>
      <c r="I398" s="55">
        <v>717693.75</v>
      </c>
      <c r="J398" s="55">
        <v>814406.75</v>
      </c>
      <c r="K398" s="55">
        <v>805912.02</v>
      </c>
      <c r="L398" s="55">
        <v>683392.5</v>
      </c>
      <c r="M398" s="55">
        <v>848237</v>
      </c>
      <c r="N398" s="56">
        <v>781901</v>
      </c>
      <c r="O398" s="19">
        <f>SUM(C398:N398)</f>
        <v>9424390.07</v>
      </c>
    </row>
    <row r="399" spans="1:15" ht="15">
      <c r="A399" s="13" t="s">
        <v>25</v>
      </c>
      <c r="B399" s="14" t="s">
        <v>0</v>
      </c>
      <c r="C399" s="55">
        <v>166172.8</v>
      </c>
      <c r="D399" s="55">
        <v>172873.25</v>
      </c>
      <c r="E399" s="55">
        <v>166654.5</v>
      </c>
      <c r="F399" s="55">
        <v>146205.5</v>
      </c>
      <c r="G399" s="55">
        <v>162377</v>
      </c>
      <c r="H399" s="55">
        <v>132150.5</v>
      </c>
      <c r="I399" s="55">
        <v>162265.25</v>
      </c>
      <c r="J399" s="55">
        <v>196141.75</v>
      </c>
      <c r="K399" s="55">
        <v>169741.02</v>
      </c>
      <c r="L399" s="55">
        <v>93933</v>
      </c>
      <c r="M399" s="55">
        <v>137321.5</v>
      </c>
      <c r="N399" s="56">
        <v>142872.5</v>
      </c>
      <c r="O399" s="19">
        <f>SUM(C399:N399)</f>
        <v>1848708.57</v>
      </c>
    </row>
    <row r="400" spans="1:15" ht="15">
      <c r="A400" s="13" t="s">
        <v>25</v>
      </c>
      <c r="B400" s="14" t="s">
        <v>8</v>
      </c>
      <c r="C400" s="55">
        <v>382.89</v>
      </c>
      <c r="D400" s="55">
        <v>398.33</v>
      </c>
      <c r="E400" s="55">
        <v>396.8</v>
      </c>
      <c r="F400" s="55">
        <v>314.42</v>
      </c>
      <c r="G400" s="55">
        <v>386.61</v>
      </c>
      <c r="H400" s="55">
        <v>304.49</v>
      </c>
      <c r="I400" s="55">
        <v>373.88</v>
      </c>
      <c r="J400" s="55">
        <v>500.36</v>
      </c>
      <c r="K400" s="55">
        <v>391.11</v>
      </c>
      <c r="L400" s="55">
        <v>223.65</v>
      </c>
      <c r="M400" s="55">
        <v>316.41</v>
      </c>
      <c r="N400" s="56">
        <v>340.17</v>
      </c>
      <c r="O400" s="19">
        <f>SUM(O399/O397/O431)</f>
        <v>359.6417741752452</v>
      </c>
    </row>
    <row r="401" spans="1:15" ht="15">
      <c r="A401" s="13" t="s">
        <v>25</v>
      </c>
      <c r="B401" s="14" t="s">
        <v>9</v>
      </c>
      <c r="C401" s="51">
        <v>0.1943</v>
      </c>
      <c r="D401" s="51">
        <v>0.2077</v>
      </c>
      <c r="E401" s="51">
        <v>0.1973</v>
      </c>
      <c r="F401" s="51">
        <v>0.2044</v>
      </c>
      <c r="G401" s="51">
        <v>0.2213</v>
      </c>
      <c r="H401" s="51">
        <v>0.1667</v>
      </c>
      <c r="I401" s="51">
        <v>0.226</v>
      </c>
      <c r="J401" s="51">
        <v>0.2408</v>
      </c>
      <c r="K401" s="51">
        <v>0.2106</v>
      </c>
      <c r="L401" s="51">
        <v>0.1374</v>
      </c>
      <c r="M401" s="51">
        <v>0.1618</v>
      </c>
      <c r="N401" s="59">
        <v>0.1827</v>
      </c>
      <c r="O401" s="20">
        <f>SUM(O399/O398)</f>
        <v>0.1961621448463667</v>
      </c>
    </row>
    <row r="402" spans="1:15" ht="15">
      <c r="A402" s="21"/>
      <c r="B402" s="22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7"/>
      <c r="O402" s="23"/>
    </row>
    <row r="403" spans="1:15" ht="15">
      <c r="A403" s="13" t="s">
        <v>25</v>
      </c>
      <c r="B403" s="24" t="s">
        <v>42</v>
      </c>
      <c r="C403" s="52">
        <v>2</v>
      </c>
      <c r="D403" s="52">
        <v>2</v>
      </c>
      <c r="E403" s="52">
        <v>2</v>
      </c>
      <c r="F403" s="52">
        <v>2</v>
      </c>
      <c r="G403" s="52">
        <v>2</v>
      </c>
      <c r="H403" s="52">
        <v>2</v>
      </c>
      <c r="I403" s="52">
        <v>2</v>
      </c>
      <c r="J403" s="52">
        <v>2</v>
      </c>
      <c r="K403" s="52">
        <v>2</v>
      </c>
      <c r="L403" s="52">
        <v>2</v>
      </c>
      <c r="M403" s="52">
        <v>2</v>
      </c>
      <c r="N403" s="60">
        <v>2</v>
      </c>
      <c r="O403" s="27">
        <f>SUM(C403:N403)</f>
        <v>24</v>
      </c>
    </row>
    <row r="404" spans="1:15" ht="15">
      <c r="A404" s="13" t="s">
        <v>25</v>
      </c>
      <c r="B404" s="24" t="s">
        <v>43</v>
      </c>
      <c r="C404" s="55">
        <v>473600</v>
      </c>
      <c r="D404" s="55">
        <v>417283</v>
      </c>
      <c r="E404" s="55">
        <v>459105</v>
      </c>
      <c r="F404" s="55">
        <v>347496</v>
      </c>
      <c r="G404" s="55">
        <v>384697</v>
      </c>
      <c r="H404" s="55">
        <v>397079</v>
      </c>
      <c r="I404" s="55">
        <v>348969</v>
      </c>
      <c r="J404" s="55">
        <v>376140</v>
      </c>
      <c r="K404" s="55">
        <v>451368</v>
      </c>
      <c r="L404" s="55">
        <v>416855</v>
      </c>
      <c r="M404" s="55">
        <v>393358</v>
      </c>
      <c r="N404" s="56">
        <v>360335</v>
      </c>
      <c r="O404" s="19">
        <f>SUM(C404:N404)</f>
        <v>4826285</v>
      </c>
    </row>
    <row r="405" spans="1:15" ht="15">
      <c r="A405" s="13" t="s">
        <v>25</v>
      </c>
      <c r="B405" s="14" t="s">
        <v>0</v>
      </c>
      <c r="C405" s="55">
        <v>100767</v>
      </c>
      <c r="D405" s="55">
        <v>101905</v>
      </c>
      <c r="E405" s="55">
        <v>92819</v>
      </c>
      <c r="F405" s="55">
        <v>72967</v>
      </c>
      <c r="G405" s="55">
        <v>87450</v>
      </c>
      <c r="H405" s="55">
        <v>51195</v>
      </c>
      <c r="I405" s="55">
        <v>90947</v>
      </c>
      <c r="J405" s="55">
        <v>79067</v>
      </c>
      <c r="K405" s="55">
        <v>96530</v>
      </c>
      <c r="L405" s="55">
        <v>114959</v>
      </c>
      <c r="M405" s="55">
        <v>96699</v>
      </c>
      <c r="N405" s="56">
        <v>90516</v>
      </c>
      <c r="O405" s="19">
        <f>SUM(C405:N405)</f>
        <v>1075821</v>
      </c>
    </row>
    <row r="406" spans="1:15" ht="15">
      <c r="A406" s="13" t="s">
        <v>25</v>
      </c>
      <c r="B406" s="14" t="s">
        <v>8</v>
      </c>
      <c r="C406" s="55">
        <v>1625.27</v>
      </c>
      <c r="D406" s="55">
        <v>1643.63</v>
      </c>
      <c r="E406" s="55">
        <v>1546.98</v>
      </c>
      <c r="F406" s="55">
        <v>1176.89</v>
      </c>
      <c r="G406" s="55">
        <v>1457.5</v>
      </c>
      <c r="H406" s="55">
        <v>825.73</v>
      </c>
      <c r="I406" s="55">
        <v>1466.89</v>
      </c>
      <c r="J406" s="55">
        <v>1411.91</v>
      </c>
      <c r="K406" s="55">
        <v>1556.94</v>
      </c>
      <c r="L406" s="55">
        <v>1915.98</v>
      </c>
      <c r="M406" s="55">
        <v>1559.66</v>
      </c>
      <c r="N406" s="56">
        <v>1508.6</v>
      </c>
      <c r="O406" s="19">
        <f>SUM(O405/O403/O431)</f>
        <v>1473.7273972602738</v>
      </c>
    </row>
    <row r="407" spans="1:15" ht="15">
      <c r="A407" s="13" t="s">
        <v>25</v>
      </c>
      <c r="B407" s="14" t="s">
        <v>9</v>
      </c>
      <c r="C407" s="51">
        <v>0.2127</v>
      </c>
      <c r="D407" s="51">
        <v>0.24420000000000003</v>
      </c>
      <c r="E407" s="51">
        <v>0.2021</v>
      </c>
      <c r="F407" s="51">
        <v>0.2099</v>
      </c>
      <c r="G407" s="51">
        <v>0.2273</v>
      </c>
      <c r="H407" s="51">
        <v>0.1289</v>
      </c>
      <c r="I407" s="51">
        <v>0.2606</v>
      </c>
      <c r="J407" s="51">
        <v>0.2102</v>
      </c>
      <c r="K407" s="51">
        <v>0.2138</v>
      </c>
      <c r="L407" s="51">
        <v>0.2757</v>
      </c>
      <c r="M407" s="51">
        <v>0.2458</v>
      </c>
      <c r="N407" s="59">
        <v>0.2511</v>
      </c>
      <c r="O407" s="20">
        <f>ROUNDDOWN(SUM(O405/O404),4)</f>
        <v>0.2229</v>
      </c>
    </row>
    <row r="408" spans="1:15" ht="15">
      <c r="A408" s="21"/>
      <c r="B408" s="22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7"/>
      <c r="O408" s="23"/>
    </row>
    <row r="409" spans="1:15" ht="15">
      <c r="A409" s="13" t="s">
        <v>25</v>
      </c>
      <c r="B409" s="14" t="s">
        <v>36</v>
      </c>
      <c r="C409" s="52">
        <v>3</v>
      </c>
      <c r="D409" s="52">
        <v>2</v>
      </c>
      <c r="E409" s="52">
        <v>2</v>
      </c>
      <c r="F409" s="52">
        <v>2</v>
      </c>
      <c r="G409" s="52">
        <v>2</v>
      </c>
      <c r="H409" s="52">
        <v>2</v>
      </c>
      <c r="I409" s="52">
        <v>2</v>
      </c>
      <c r="J409" s="52">
        <v>2</v>
      </c>
      <c r="K409" s="52">
        <v>2</v>
      </c>
      <c r="L409" s="52">
        <v>2</v>
      </c>
      <c r="M409" s="52">
        <v>2</v>
      </c>
      <c r="N409" s="60">
        <v>2</v>
      </c>
      <c r="O409" s="27">
        <f>SUM(C409:N409)</f>
        <v>25</v>
      </c>
    </row>
    <row r="410" spans="1:15" ht="15">
      <c r="A410" s="13" t="s">
        <v>25</v>
      </c>
      <c r="B410" s="31" t="s">
        <v>37</v>
      </c>
      <c r="C410" s="55">
        <v>52680</v>
      </c>
      <c r="D410" s="55">
        <v>48742</v>
      </c>
      <c r="E410" s="55">
        <v>59244</v>
      </c>
      <c r="F410" s="55">
        <v>48644</v>
      </c>
      <c r="G410" s="55">
        <v>39540</v>
      </c>
      <c r="H410" s="55">
        <v>60718</v>
      </c>
      <c r="I410" s="55">
        <v>52515</v>
      </c>
      <c r="J410" s="55">
        <v>58106.5</v>
      </c>
      <c r="K410" s="55">
        <v>74666</v>
      </c>
      <c r="L410" s="55">
        <v>48360.5</v>
      </c>
      <c r="M410" s="55">
        <v>65749.75</v>
      </c>
      <c r="N410" s="56">
        <v>48381</v>
      </c>
      <c r="O410" s="19">
        <f>SUM(C410:N410)</f>
        <v>657346.75</v>
      </c>
    </row>
    <row r="411" spans="1:15" ht="15">
      <c r="A411" s="13" t="s">
        <v>25</v>
      </c>
      <c r="B411" s="31" t="s">
        <v>0</v>
      </c>
      <c r="C411" s="55">
        <v>15865</v>
      </c>
      <c r="D411" s="55">
        <v>7658.96</v>
      </c>
      <c r="E411" s="55">
        <v>17686</v>
      </c>
      <c r="F411" s="55">
        <v>16163</v>
      </c>
      <c r="G411" s="55">
        <v>9837</v>
      </c>
      <c r="H411" s="55">
        <v>19484</v>
      </c>
      <c r="I411" s="55">
        <v>12199</v>
      </c>
      <c r="J411" s="55">
        <v>19170.5</v>
      </c>
      <c r="K411" s="55">
        <v>28518</v>
      </c>
      <c r="L411" s="55">
        <v>12386.5</v>
      </c>
      <c r="M411" s="55">
        <v>11034.17</v>
      </c>
      <c r="N411" s="56">
        <v>4568</v>
      </c>
      <c r="O411" s="19">
        <f>SUM(C411:N411)</f>
        <v>174570.13</v>
      </c>
    </row>
    <row r="412" spans="1:15" ht="15">
      <c r="A412" s="13" t="s">
        <v>25</v>
      </c>
      <c r="B412" s="14" t="s">
        <v>8</v>
      </c>
      <c r="C412" s="55">
        <v>170.59</v>
      </c>
      <c r="D412" s="55">
        <v>123.53</v>
      </c>
      <c r="E412" s="55">
        <v>294.77</v>
      </c>
      <c r="F412" s="55">
        <v>260.69</v>
      </c>
      <c r="G412" s="55">
        <v>163.95</v>
      </c>
      <c r="H412" s="55">
        <v>314.26</v>
      </c>
      <c r="I412" s="55">
        <v>196.76</v>
      </c>
      <c r="J412" s="55">
        <v>342.33</v>
      </c>
      <c r="K412" s="55">
        <v>459.97</v>
      </c>
      <c r="L412" s="55">
        <v>206.44</v>
      </c>
      <c r="M412" s="55">
        <v>177.97</v>
      </c>
      <c r="N412" s="56">
        <v>76.13</v>
      </c>
      <c r="O412" s="19">
        <f>SUM(O411/O409/O431)</f>
        <v>229.57167780821916</v>
      </c>
    </row>
    <row r="413" spans="1:15" ht="15">
      <c r="A413" s="13" t="s">
        <v>25</v>
      </c>
      <c r="B413" s="14" t="s">
        <v>9</v>
      </c>
      <c r="C413" s="51">
        <v>0.3011</v>
      </c>
      <c r="D413" s="51">
        <v>0.15710000000000002</v>
      </c>
      <c r="E413" s="51">
        <v>0.2985</v>
      </c>
      <c r="F413" s="51">
        <v>0.3322</v>
      </c>
      <c r="G413" s="51">
        <v>0.2487</v>
      </c>
      <c r="H413" s="51">
        <v>0.3208</v>
      </c>
      <c r="I413" s="51">
        <v>0.2322</v>
      </c>
      <c r="J413" s="51">
        <v>0.3299</v>
      </c>
      <c r="K413" s="51">
        <v>0.3819</v>
      </c>
      <c r="L413" s="51">
        <v>0.2561</v>
      </c>
      <c r="M413" s="51">
        <v>0.1678</v>
      </c>
      <c r="N413" s="59">
        <v>0.0944</v>
      </c>
      <c r="O413" s="20">
        <f>ROUNDDOWN(SUM(O411/O410),4)</f>
        <v>0.2655</v>
      </c>
    </row>
    <row r="414" spans="1:15" ht="15">
      <c r="A414" s="21"/>
      <c r="B414" s="22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7"/>
      <c r="O414" s="23"/>
    </row>
    <row r="415" spans="1:15" ht="15">
      <c r="A415" s="13" t="s">
        <v>25</v>
      </c>
      <c r="B415" s="31" t="s">
        <v>35</v>
      </c>
      <c r="C415" s="52">
        <v>0</v>
      </c>
      <c r="D415" s="52">
        <v>0</v>
      </c>
      <c r="E415" s="52">
        <v>0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60">
        <v>0</v>
      </c>
      <c r="O415" s="27">
        <f>SUM(C415:N415)</f>
        <v>0</v>
      </c>
    </row>
    <row r="416" spans="1:15" ht="15">
      <c r="A416" s="13" t="s">
        <v>25</v>
      </c>
      <c r="B416" s="31" t="s">
        <v>0</v>
      </c>
      <c r="C416" s="55">
        <v>0</v>
      </c>
      <c r="D416" s="55">
        <v>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6">
        <v>0</v>
      </c>
      <c r="O416" s="19">
        <f>SUM(C416:N416)</f>
        <v>0</v>
      </c>
    </row>
    <row r="417" spans="1:15" ht="15">
      <c r="A417" s="13" t="s">
        <v>25</v>
      </c>
      <c r="B417" s="31" t="s">
        <v>8</v>
      </c>
      <c r="C417" s="55">
        <v>0</v>
      </c>
      <c r="D417" s="55">
        <v>0</v>
      </c>
      <c r="E417" s="55">
        <v>0</v>
      </c>
      <c r="F417" s="55">
        <v>0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6">
        <v>0</v>
      </c>
      <c r="O417" s="19">
        <v>0</v>
      </c>
    </row>
    <row r="418" spans="1:15" ht="15">
      <c r="A418" s="21"/>
      <c r="B418" s="21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7"/>
      <c r="O418" s="33"/>
    </row>
    <row r="419" spans="1:15" ht="15">
      <c r="A419" s="13" t="s">
        <v>25</v>
      </c>
      <c r="B419" s="14" t="s">
        <v>44</v>
      </c>
      <c r="C419" s="52">
        <v>2</v>
      </c>
      <c r="D419" s="52">
        <v>2</v>
      </c>
      <c r="E419" s="52">
        <v>2</v>
      </c>
      <c r="F419" s="52">
        <v>2</v>
      </c>
      <c r="G419" s="52">
        <v>2</v>
      </c>
      <c r="H419" s="52">
        <v>2</v>
      </c>
      <c r="I419" s="52">
        <v>2</v>
      </c>
      <c r="J419" s="52">
        <v>2</v>
      </c>
      <c r="K419" s="52">
        <v>2</v>
      </c>
      <c r="L419" s="52">
        <v>2</v>
      </c>
      <c r="M419" s="52">
        <v>2</v>
      </c>
      <c r="N419" s="60">
        <v>2</v>
      </c>
      <c r="O419" s="27">
        <f>SUM(C419:N419)</f>
        <v>24</v>
      </c>
    </row>
    <row r="420" spans="1:15" ht="15">
      <c r="A420" s="13" t="s">
        <v>25</v>
      </c>
      <c r="B420" s="31" t="s">
        <v>45</v>
      </c>
      <c r="C420" s="55">
        <v>83825</v>
      </c>
      <c r="D420" s="55">
        <v>97934.25</v>
      </c>
      <c r="E420" s="55">
        <v>94025</v>
      </c>
      <c r="F420" s="55">
        <v>79064</v>
      </c>
      <c r="G420" s="55">
        <v>82605</v>
      </c>
      <c r="H420" s="55">
        <v>91781</v>
      </c>
      <c r="I420" s="55">
        <v>98554</v>
      </c>
      <c r="J420" s="55">
        <v>98910</v>
      </c>
      <c r="K420" s="55">
        <v>88248</v>
      </c>
      <c r="L420" s="55">
        <v>82608</v>
      </c>
      <c r="M420" s="55">
        <v>82075</v>
      </c>
      <c r="N420" s="56">
        <v>79762</v>
      </c>
      <c r="O420" s="19">
        <f>SUM(C420:N420)</f>
        <v>1059391.25</v>
      </c>
    </row>
    <row r="421" spans="1:15" ht="15">
      <c r="A421" s="13" t="s">
        <v>25</v>
      </c>
      <c r="B421" s="31" t="s">
        <v>0</v>
      </c>
      <c r="C421" s="55">
        <v>18124</v>
      </c>
      <c r="D421" s="55">
        <v>11793.25</v>
      </c>
      <c r="E421" s="55">
        <v>20282</v>
      </c>
      <c r="F421" s="55">
        <v>19842</v>
      </c>
      <c r="G421" s="55">
        <v>27836</v>
      </c>
      <c r="H421" s="55">
        <v>9264</v>
      </c>
      <c r="I421" s="55">
        <v>10633</v>
      </c>
      <c r="J421" s="55">
        <v>23052</v>
      </c>
      <c r="K421" s="55">
        <v>28417</v>
      </c>
      <c r="L421" s="55">
        <v>19225</v>
      </c>
      <c r="M421" s="55">
        <v>16711</v>
      </c>
      <c r="N421" s="56">
        <v>17537</v>
      </c>
      <c r="O421" s="19">
        <f>SUM(C421:N421)</f>
        <v>222716.25</v>
      </c>
    </row>
    <row r="422" spans="1:15" ht="15">
      <c r="A422" s="13" t="s">
        <v>25</v>
      </c>
      <c r="B422" s="14" t="s">
        <v>8</v>
      </c>
      <c r="C422" s="55">
        <v>292.32</v>
      </c>
      <c r="D422" s="55">
        <v>190.21</v>
      </c>
      <c r="E422" s="55">
        <v>338.03</v>
      </c>
      <c r="F422" s="55">
        <v>320.03</v>
      </c>
      <c r="G422" s="55">
        <v>463.93</v>
      </c>
      <c r="H422" s="55">
        <v>149.42</v>
      </c>
      <c r="I422" s="55">
        <v>171.5</v>
      </c>
      <c r="J422" s="55">
        <v>411.64</v>
      </c>
      <c r="K422" s="55">
        <v>458.34</v>
      </c>
      <c r="L422" s="55">
        <v>320.42</v>
      </c>
      <c r="M422" s="55">
        <v>269.53</v>
      </c>
      <c r="N422" s="56">
        <v>292.28</v>
      </c>
      <c r="O422" s="19">
        <f>SUM(O421/O419/O431)</f>
        <v>305.0907534246575</v>
      </c>
    </row>
    <row r="423" spans="1:15" ht="15">
      <c r="A423" s="13" t="s">
        <v>25</v>
      </c>
      <c r="B423" s="14" t="s">
        <v>9</v>
      </c>
      <c r="C423" s="51">
        <v>0.2162</v>
      </c>
      <c r="D423" s="51">
        <v>0.1204</v>
      </c>
      <c r="E423" s="51">
        <v>0.2157</v>
      </c>
      <c r="F423" s="51">
        <v>0.2509</v>
      </c>
      <c r="G423" s="51">
        <v>0.3369</v>
      </c>
      <c r="H423" s="51">
        <v>0.1009</v>
      </c>
      <c r="I423" s="51">
        <v>0.1078</v>
      </c>
      <c r="J423" s="51">
        <v>0.233</v>
      </c>
      <c r="K423" s="51">
        <v>0.322</v>
      </c>
      <c r="L423" s="51">
        <v>0.2327</v>
      </c>
      <c r="M423" s="51">
        <v>0.2036</v>
      </c>
      <c r="N423" s="59">
        <v>0.2198</v>
      </c>
      <c r="O423" s="20">
        <f>SUM(O421/O420)</f>
        <v>0.21023040354543235</v>
      </c>
    </row>
    <row r="424" spans="1:15" ht="15">
      <c r="A424" s="21"/>
      <c r="B424" s="21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57"/>
      <c r="O424" s="18"/>
    </row>
    <row r="425" spans="1:15" ht="15">
      <c r="A425" s="13" t="s">
        <v>25</v>
      </c>
      <c r="B425" s="22" t="s">
        <v>19</v>
      </c>
      <c r="C425" s="49">
        <v>2041</v>
      </c>
      <c r="D425" s="49">
        <v>2041</v>
      </c>
      <c r="E425" s="49">
        <v>2039</v>
      </c>
      <c r="F425" s="49">
        <v>2039</v>
      </c>
      <c r="G425" s="49">
        <v>2050</v>
      </c>
      <c r="H425" s="49">
        <v>2062</v>
      </c>
      <c r="I425" s="49">
        <v>2044</v>
      </c>
      <c r="J425" s="49">
        <v>2027</v>
      </c>
      <c r="K425" s="49">
        <v>2046</v>
      </c>
      <c r="L425" s="49">
        <v>2039</v>
      </c>
      <c r="M425" s="49">
        <v>2038</v>
      </c>
      <c r="N425" s="58">
        <v>1999</v>
      </c>
      <c r="O425" s="27">
        <f>SUM(C425:N425)</f>
        <v>24465</v>
      </c>
    </row>
    <row r="426" spans="1:15" ht="15">
      <c r="A426" s="13" t="s">
        <v>25</v>
      </c>
      <c r="B426" s="24" t="s">
        <v>20</v>
      </c>
      <c r="C426" s="55">
        <v>7303181.62</v>
      </c>
      <c r="D426" s="55">
        <v>6828790.01</v>
      </c>
      <c r="E426" s="55">
        <v>6811861.96</v>
      </c>
      <c r="F426" s="55">
        <v>6340021.61</v>
      </c>
      <c r="G426" s="55">
        <v>6015758.09</v>
      </c>
      <c r="H426" s="55">
        <v>6702923.97</v>
      </c>
      <c r="I426" s="55">
        <v>6207818.78</v>
      </c>
      <c r="J426" s="55">
        <v>6163801.01</v>
      </c>
      <c r="K426" s="55">
        <v>7108187.3</v>
      </c>
      <c r="L426" s="55">
        <v>6604544.84</v>
      </c>
      <c r="M426" s="55">
        <v>6816189.6</v>
      </c>
      <c r="N426" s="56">
        <v>6935268.62</v>
      </c>
      <c r="O426" s="19">
        <f>SUM(C426:N426)</f>
        <v>79838347.41</v>
      </c>
    </row>
    <row r="427" spans="1:15" ht="15">
      <c r="A427" s="13" t="s">
        <v>25</v>
      </c>
      <c r="B427" s="24" t="s">
        <v>8</v>
      </c>
      <c r="C427" s="55">
        <v>115.43</v>
      </c>
      <c r="D427" s="55">
        <v>107.93</v>
      </c>
      <c r="E427" s="55">
        <v>111.36</v>
      </c>
      <c r="F427" s="55">
        <v>100.3</v>
      </c>
      <c r="G427" s="55">
        <v>97.82</v>
      </c>
      <c r="H427" s="55">
        <v>104.86</v>
      </c>
      <c r="I427" s="55">
        <v>97.97</v>
      </c>
      <c r="J427" s="55">
        <v>108.6</v>
      </c>
      <c r="K427" s="55">
        <v>112.07</v>
      </c>
      <c r="L427" s="55">
        <v>107.97</v>
      </c>
      <c r="M427" s="55">
        <v>107.89</v>
      </c>
      <c r="N427" s="56">
        <v>115.65</v>
      </c>
      <c r="O427" s="19">
        <f>SUM(O426/O425/O431)</f>
        <v>107.28887719610626</v>
      </c>
    </row>
    <row r="428" spans="1:15" ht="15">
      <c r="A428" s="21"/>
      <c r="B428" s="24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7"/>
      <c r="O428" s="19"/>
    </row>
    <row r="429" spans="1:15" ht="15">
      <c r="A429" s="13" t="s">
        <v>25</v>
      </c>
      <c r="B429" s="24" t="s">
        <v>21</v>
      </c>
      <c r="C429" s="55">
        <v>34160.74</v>
      </c>
      <c r="D429" s="55">
        <v>142336.24</v>
      </c>
      <c r="E429" s="55">
        <v>348538.1</v>
      </c>
      <c r="F429" s="55">
        <v>517768.14</v>
      </c>
      <c r="G429" s="55">
        <v>626335.31</v>
      </c>
      <c r="H429" s="55">
        <v>901274.98</v>
      </c>
      <c r="I429" s="55">
        <v>881521.24</v>
      </c>
      <c r="J429" s="55">
        <v>922340.94</v>
      </c>
      <c r="K429" s="55">
        <v>1116147.59</v>
      </c>
      <c r="L429" s="55">
        <v>1082470.57</v>
      </c>
      <c r="M429" s="55">
        <v>1169869.33</v>
      </c>
      <c r="N429" s="56">
        <v>1193444.22</v>
      </c>
      <c r="O429" s="19">
        <f>SUM(C429:N429)</f>
        <v>8936207.4</v>
      </c>
    </row>
    <row r="430" spans="1:15" ht="15">
      <c r="A430" s="13" t="s">
        <v>25</v>
      </c>
      <c r="B430" s="24" t="s">
        <v>46</v>
      </c>
      <c r="C430" s="52">
        <v>6</v>
      </c>
      <c r="D430" s="52">
        <v>6</v>
      </c>
      <c r="E430" s="52">
        <v>6</v>
      </c>
      <c r="F430" s="52">
        <v>6</v>
      </c>
      <c r="G430" s="52">
        <v>6</v>
      </c>
      <c r="H430" s="52">
        <v>6</v>
      </c>
      <c r="I430" s="52">
        <v>6</v>
      </c>
      <c r="J430" s="52">
        <v>6</v>
      </c>
      <c r="K430" s="52">
        <v>6</v>
      </c>
      <c r="L430" s="52">
        <v>6</v>
      </c>
      <c r="M430" s="52">
        <v>6</v>
      </c>
      <c r="N430" s="60">
        <v>6</v>
      </c>
      <c r="O430" s="27">
        <f>AVERAGE(C430:N430)</f>
        <v>6</v>
      </c>
    </row>
    <row r="431" spans="1:15" ht="15">
      <c r="A431" s="13" t="s">
        <v>25</v>
      </c>
      <c r="B431" s="24" t="s">
        <v>22</v>
      </c>
      <c r="C431" s="54">
        <v>31</v>
      </c>
      <c r="D431" s="54">
        <v>31</v>
      </c>
      <c r="E431" s="54">
        <v>30</v>
      </c>
      <c r="F431" s="54">
        <v>31</v>
      </c>
      <c r="G431" s="54">
        <v>30</v>
      </c>
      <c r="H431" s="54">
        <v>31</v>
      </c>
      <c r="I431" s="54">
        <v>31</v>
      </c>
      <c r="J431" s="54">
        <v>28</v>
      </c>
      <c r="K431" s="54">
        <v>31</v>
      </c>
      <c r="L431" s="54">
        <v>30</v>
      </c>
      <c r="M431" s="54">
        <v>31</v>
      </c>
      <c r="N431" s="61">
        <v>30</v>
      </c>
      <c r="O431" s="48">
        <f>(((C430*C431)+(D430*D431)+(E430*E431)+(F430*F431)+(G430*G431)+(H430*H431)+(I430*I431)+(J430*J431)+(K430*K431)+(L430*L431)+(M430*M431)+(N430*N431))/$O$430)/COUNTIF(C431:N431,"&gt;0")</f>
        <v>30.416666666666668</v>
      </c>
    </row>
    <row r="432" spans="3:14" ht="15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47"/>
    </row>
    <row r="433" spans="3:14" ht="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46"/>
    </row>
  </sheetData>
  <sheetProtection/>
  <printOptions/>
  <pageMargins left="1" right="0.25" top="0.25" bottom="0.25" header="0" footer="0"/>
  <pageSetup fitToHeight="6" horizontalDpi="600" verticalDpi="600" orientation="portrait" scale="66" r:id="rId1"/>
  <rowBreaks count="7" manualBreakCount="7">
    <brk id="71" max="14" man="1"/>
    <brk id="108" max="255" man="1"/>
    <brk id="179" max="14" man="1"/>
    <brk id="216" max="255" man="1"/>
    <brk id="287" max="14" man="1"/>
    <brk id="324" max="14" man="1"/>
    <brk id="396" max="14" man="1"/>
  </rowBreaks>
  <colBreaks count="2" manualBreakCount="2">
    <brk id="6" max="430" man="1"/>
    <brk id="13" max="4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Rubino</dc:creator>
  <cp:keywords/>
  <dc:description/>
  <cp:lastModifiedBy>Vang, July M.</cp:lastModifiedBy>
  <cp:lastPrinted>2015-10-06T23:32:20Z</cp:lastPrinted>
  <dcterms:created xsi:type="dcterms:W3CDTF">1997-08-11T22:24:12Z</dcterms:created>
  <dcterms:modified xsi:type="dcterms:W3CDTF">2019-07-16T20:26:32Z</dcterms:modified>
  <cp:category/>
  <cp:version/>
  <cp:contentType/>
  <cp:contentStatus/>
</cp:coreProperties>
</file>