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20" windowWidth="5970" windowHeight="6210" activeTab="0"/>
  </bookViews>
  <sheets>
    <sheet name="TAX17-18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'TAX17-18'!$A$1:$O$431</definedName>
  </definedNames>
  <calcPr fullCalcOnLoad="1"/>
</workbook>
</file>

<file path=xl/sharedStrings.xml><?xml version="1.0" encoding="utf-8"?>
<sst xmlns="http://schemas.openxmlformats.org/spreadsheetml/2006/main" count="750" uniqueCount="49">
  <si>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</si>
  <si>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</si>
  <si>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</si>
  <si>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</si>
  <si>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</si>
  <si>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</si>
  <si>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</si>
  <si>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</si>
  <si>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</si>
  <si>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</si>
  <si>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</si>
  <si>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</si>
  <si>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</si>
  <si>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</si>
  <si>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</si>
  <si>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</si>
  <si>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</si>
  <si>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</si>
  <si>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</si>
  <si>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</si>
  <si>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</si>
  <si>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</si>
  <si>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</si>
  <si>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</si>
  <si>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</si>
  <si>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</si>
  <si>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</si>
  <si>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>FEBRUARY</t>
  </si>
  <si>
    <t>MARCH</t>
  </si>
  <si>
    <t>APRIL</t>
  </si>
  <si>
    <t>MAY</t>
  </si>
  <si>
    <t>JULY</t>
  </si>
  <si>
    <t>AUGUST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</si>
  <si>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</si>
  <si>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</si>
  <si>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</si>
  <si>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</si>
  <si>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</si>
  <si>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</si>
  <si>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</si>
  <si>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</si>
  <si>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High Denom Slots</t>
  </si>
  <si>
    <t>Craps Tables</t>
  </si>
  <si>
    <t>Craps Drop</t>
  </si>
  <si>
    <t>Roulette Tables</t>
  </si>
  <si>
    <t>Roulette Drop</t>
  </si>
  <si>
    <t># of Casinos</t>
  </si>
  <si>
    <t>SEPTEMBER</t>
  </si>
  <si>
    <t>2017-2018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</si>
</sst>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  <numFmt numFmtId="194" formatCode="#,##0.00[$%-409]* "/>
    <numFmt numFmtId="195" formatCode="#,##0.00[$%-409]"/>
    <numFmt numFmtId="196" formatCode="#,###.00"/>
    <numFmt numFmtId="197" formatCode="#,##0.0"/>
    <numFmt numFmtId="198" formatCode="#,###.00[$%-409]* 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  <numFmt numFmtId="207" formatCode="#,##0.000_);\-#,##0.000"/>
    <numFmt numFmtId="208" formatCode="#,##0.0000_);\-#,##0.0000"/>
    <numFmt numFmtId="209" formatCode="#,##0.00000_);\-#,##0.00000"/>
    <numFmt numFmtId="210" formatCode="#,##0.000000_);\-#,##0.000000"/>
    <numFmt numFmtId="211" formatCode="0.00&quot;%&quot;"/>
    <numFmt numFmtId="212" formatCode="[$$]#,##0.00"/>
    <numFmt numFmtId="213" formatCode="[$$]0.00"/>
    <numFmt numFmtId="214" formatCode="[$$]00.00"/>
    <numFmt numFmtId="215" formatCode="[$$-540A]#,##0.00"/>
    <numFmt numFmtId="216" formatCode="&quot;$&quot;#,##0.00"/>
    <numFmt numFmtId="217" formatCode="#.00"/>
    <numFmt numFmtId="218" formatCode="[$-409]dddd\,\ mmmm\ dd\,\ yyyy"/>
    <numFmt numFmtId="219" formatCode="[$-409]h:mm:ss\ AM/PM"/>
  </numFmts>
  <fonts count="50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name val="Helvetica"/>
      <family val="2"/>
    </font>
    <font>
      <sz val="12"/>
      <color indexed="9"/>
      <name val="Helvetic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3" fillId="0" borderId="0" applyFont="0" applyFill="0" applyBorder="0" applyAlignment="0" applyProtection="0"/>
    <xf numFmtId="0" fontId="1" fillId="0" borderId="0">
      <alignment/>
      <protection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8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2" fillId="0" borderId="10">
      <alignment/>
      <protection locked="0"/>
    </xf>
    <xf numFmtId="0" fontId="2" fillId="0" borderId="10">
      <alignment/>
      <protection locked="0"/>
    </xf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49" fontId="3" fillId="0" borderId="0" xfId="42" applyNumberFormat="1" applyFont="1" applyFill="1" applyAlignment="1" applyProtection="1">
      <alignment horizontal="left"/>
      <protection/>
    </xf>
    <xf numFmtId="186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39" fontId="4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45" applyNumberFormat="1" applyFont="1" applyBorder="1" applyAlignment="1">
      <alignment horizontal="right" vertical="center"/>
      <protection/>
    </xf>
    <xf numFmtId="212" fontId="1" fillId="0" borderId="0" xfId="45" applyNumberFormat="1" applyFont="1" applyBorder="1" applyAlignment="1">
      <alignment horizontal="right" vertical="center"/>
      <protection/>
    </xf>
    <xf numFmtId="10" fontId="1" fillId="0" borderId="0" xfId="45" applyNumberFormat="1" applyFont="1" applyBorder="1" applyAlignment="1">
      <alignment horizontal="right" vertical="center"/>
      <protection/>
    </xf>
    <xf numFmtId="1" fontId="1" fillId="0" borderId="0" xfId="45" applyNumberFormat="1" applyFont="1" applyBorder="1" applyAlignment="1">
      <alignment horizontal="right" vertical="center"/>
      <protection/>
    </xf>
    <xf numFmtId="2" fontId="1" fillId="0" borderId="0" xfId="45" applyNumberFormat="1" applyFont="1" applyBorder="1" applyAlignment="1">
      <alignment horizontal="right" vertical="center"/>
      <protection/>
    </xf>
    <xf numFmtId="39" fontId="3" fillId="0" borderId="0" xfId="0" applyNumberFormat="1" applyFont="1" applyFill="1" applyAlignment="1" applyProtection="1">
      <alignment horizontal="right" vertical="center"/>
      <protection/>
    </xf>
    <xf numFmtId="1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37" fontId="4" fillId="0" borderId="0" xfId="0" applyNumberFormat="1" applyFont="1" applyFill="1" applyAlignment="1" applyProtection="1">
      <alignment horizontal="right" vertical="center"/>
      <protection/>
    </xf>
    <xf numFmtId="39" fontId="4" fillId="0" borderId="0" xfId="0" applyNumberFormat="1" applyFont="1" applyFill="1" applyAlignment="1" applyProtection="1">
      <alignment horizontal="right" vertical="center"/>
      <protection/>
    </xf>
    <xf numFmtId="0" fontId="1" fillId="0" borderId="0" xfId="119" applyAlignment="1">
      <alignment horizontal="righ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10" fontId="4" fillId="0" borderId="0" xfId="143" applyNumberFormat="1" applyFont="1" applyFill="1" applyAlignment="1" applyProtection="1">
      <alignment horizontal="right" vertical="center"/>
      <protection/>
    </xf>
    <xf numFmtId="43" fontId="4" fillId="0" borderId="0" xfId="42" applyFont="1" applyFill="1" applyAlignment="1" applyProtection="1">
      <alignment horizontal="right" vertical="center"/>
      <protection/>
    </xf>
    <xf numFmtId="0" fontId="10" fillId="0" borderId="0" xfId="0" applyFont="1" applyFill="1" applyAlignment="1">
      <alignment horizontal="right" vertical="center"/>
    </xf>
    <xf numFmtId="37" fontId="3" fillId="0" borderId="0" xfId="0" applyNumberFormat="1" applyFont="1" applyFill="1" applyAlignment="1">
      <alignment horizontal="right" vertical="center"/>
    </xf>
    <xf numFmtId="37" fontId="3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3" fontId="3" fillId="0" borderId="0" xfId="42" applyNumberFormat="1" applyFont="1" applyBorder="1" applyAlignment="1">
      <alignment horizontal="right" vertical="center"/>
    </xf>
    <xf numFmtId="4" fontId="3" fillId="0" borderId="0" xfId="42" applyNumberFormat="1" applyFont="1" applyBorder="1" applyAlignment="1">
      <alignment horizontal="right" vertical="center"/>
    </xf>
    <xf numFmtId="10" fontId="3" fillId="0" borderId="0" xfId="42" applyNumberFormat="1" applyFont="1" applyBorder="1" applyAlignment="1">
      <alignment horizontal="right" vertical="center"/>
    </xf>
    <xf numFmtId="1" fontId="3" fillId="0" borderId="0" xfId="42" applyNumberFormat="1" applyFont="1" applyBorder="1" applyAlignment="1">
      <alignment horizontal="right" vertical="center"/>
    </xf>
    <xf numFmtId="213" fontId="1" fillId="0" borderId="0" xfId="45" applyNumberFormat="1" applyFont="1" applyBorder="1" applyAlignment="1">
      <alignment horizontal="right" vertical="center"/>
      <protection/>
    </xf>
    <xf numFmtId="214" fontId="1" fillId="0" borderId="0" xfId="45" applyNumberFormat="1" applyFont="1" applyBorder="1" applyAlignment="1">
      <alignment horizontal="right" vertical="center"/>
      <protection/>
    </xf>
    <xf numFmtId="2" fontId="3" fillId="0" borderId="0" xfId="42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12" fontId="3" fillId="0" borderId="0" xfId="42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3" fontId="4" fillId="0" borderId="0" xfId="42" applyFont="1" applyFill="1" applyBorder="1" applyAlignment="1" applyProtection="1">
      <alignment horizontal="right" vertical="center"/>
      <protection/>
    </xf>
    <xf numFmtId="43" fontId="3" fillId="0" borderId="0" xfId="42" applyFont="1" applyFill="1" applyAlignment="1" applyProtection="1">
      <alignment horizontal="right" vertical="center"/>
      <protection/>
    </xf>
    <xf numFmtId="2" fontId="4" fillId="0" borderId="0" xfId="42" applyNumberFormat="1" applyFont="1" applyFill="1" applyAlignment="1" applyProtection="1">
      <alignment horizontal="right" vertical="center"/>
      <protection/>
    </xf>
    <xf numFmtId="0" fontId="1" fillId="0" borderId="0" xfId="119">
      <alignment/>
      <protection/>
    </xf>
    <xf numFmtId="3" fontId="1" fillId="0" borderId="0" xfId="45" applyNumberFormat="1" applyFont="1" applyBorder="1" applyAlignment="1">
      <alignment horizontal="right" vertical="top"/>
      <protection/>
    </xf>
    <xf numFmtId="212" fontId="1" fillId="0" borderId="0" xfId="45" applyNumberFormat="1" applyFont="1" applyBorder="1" applyAlignment="1">
      <alignment horizontal="right" vertical="top"/>
      <protection/>
    </xf>
    <xf numFmtId="10" fontId="1" fillId="0" borderId="0" xfId="45" applyNumberFormat="1" applyFont="1" applyBorder="1" applyAlignment="1">
      <alignment horizontal="right" vertical="top"/>
      <protection/>
    </xf>
    <xf numFmtId="1" fontId="1" fillId="0" borderId="0" xfId="45" applyNumberFormat="1" applyFont="1" applyBorder="1" applyAlignment="1">
      <alignment horizontal="right" vertical="top"/>
      <protection/>
    </xf>
    <xf numFmtId="2" fontId="1" fillId="0" borderId="0" xfId="45" applyNumberFormat="1" applyFont="1" applyBorder="1" applyAlignment="1">
      <alignment horizontal="right" vertical="top"/>
      <protection/>
    </xf>
    <xf numFmtId="213" fontId="1" fillId="0" borderId="0" xfId="45" applyNumberFormat="1" applyFont="1" applyBorder="1" applyAlignment="1">
      <alignment horizontal="right" vertical="top"/>
      <protection/>
    </xf>
    <xf numFmtId="214" fontId="1" fillId="0" borderId="0" xfId="45" applyNumberFormat="1" applyFont="1" applyBorder="1" applyAlignment="1">
      <alignment horizontal="right" vertical="top"/>
      <protection/>
    </xf>
    <xf numFmtId="10" fontId="3" fillId="0" borderId="0" xfId="0" applyNumberFormat="1" applyFont="1" applyFill="1" applyAlignment="1">
      <alignment horizontal="right" vertical="center"/>
    </xf>
    <xf numFmtId="10" fontId="10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3" fontId="1" fillId="0" borderId="0" xfId="45" applyNumberFormat="1" applyFont="1" applyFill="1" applyBorder="1" applyAlignment="1">
      <alignment horizontal="right" vertical="top"/>
      <protection/>
    </xf>
    <xf numFmtId="212" fontId="1" fillId="0" borderId="0" xfId="45" applyNumberFormat="1" applyFont="1" applyFill="1" applyBorder="1" applyAlignment="1">
      <alignment horizontal="right" vertical="top"/>
      <protection/>
    </xf>
    <xf numFmtId="10" fontId="1" fillId="0" borderId="0" xfId="45" applyNumberFormat="1" applyFont="1" applyFill="1" applyBorder="1" applyAlignment="1">
      <alignment horizontal="right" vertical="top"/>
      <protection/>
    </xf>
    <xf numFmtId="0" fontId="1" fillId="0" borderId="0" xfId="0" applyFont="1" applyFill="1" applyBorder="1" applyAlignment="1">
      <alignment/>
    </xf>
    <xf numFmtId="1" fontId="1" fillId="0" borderId="0" xfId="45" applyNumberFormat="1" applyFont="1" applyFill="1" applyBorder="1" applyAlignment="1">
      <alignment horizontal="right" vertical="top"/>
      <protection/>
    </xf>
    <xf numFmtId="213" fontId="1" fillId="0" borderId="0" xfId="45" applyNumberFormat="1" applyFont="1" applyFill="1" applyBorder="1" applyAlignment="1">
      <alignment horizontal="right" vertical="top"/>
      <protection/>
    </xf>
    <xf numFmtId="214" fontId="1" fillId="0" borderId="0" xfId="45" applyNumberFormat="1" applyFont="1" applyFill="1" applyBorder="1" applyAlignment="1">
      <alignment horizontal="right" vertical="top"/>
      <protection/>
    </xf>
    <xf numFmtId="2" fontId="1" fillId="0" borderId="0" xfId="45" applyNumberFormat="1" applyFont="1" applyFill="1" applyBorder="1" applyAlignment="1">
      <alignment horizontal="right" vertical="top"/>
      <protection/>
    </xf>
    <xf numFmtId="0" fontId="1" fillId="0" borderId="0" xfId="119">
      <alignment/>
      <protection/>
    </xf>
    <xf numFmtId="3" fontId="1" fillId="0" borderId="0" xfId="45" applyNumberFormat="1" applyFont="1" applyBorder="1" applyAlignment="1">
      <alignment horizontal="right" vertical="top"/>
      <protection/>
    </xf>
    <xf numFmtId="212" fontId="1" fillId="0" borderId="0" xfId="45" applyNumberFormat="1" applyFont="1" applyBorder="1" applyAlignment="1">
      <alignment horizontal="right" vertical="top"/>
      <protection/>
    </xf>
    <xf numFmtId="10" fontId="1" fillId="0" borderId="0" xfId="45" applyNumberFormat="1" applyFont="1" applyBorder="1" applyAlignment="1">
      <alignment horizontal="right" vertical="top"/>
      <protection/>
    </xf>
    <xf numFmtId="1" fontId="1" fillId="0" borderId="0" xfId="45" applyNumberFormat="1" applyFont="1" applyBorder="1" applyAlignment="1">
      <alignment horizontal="right" vertical="top"/>
      <protection/>
    </xf>
    <xf numFmtId="2" fontId="1" fillId="0" borderId="0" xfId="45" applyNumberFormat="1" applyFont="1" applyBorder="1" applyAlignment="1">
      <alignment horizontal="right" vertical="top"/>
      <protection/>
    </xf>
    <xf numFmtId="0" fontId="1" fillId="0" borderId="0" xfId="119">
      <alignment/>
      <protection/>
    </xf>
    <xf numFmtId="3" fontId="1" fillId="0" borderId="0" xfId="45" applyNumberFormat="1" applyFont="1" applyBorder="1" applyAlignment="1">
      <alignment horizontal="right" vertical="top"/>
      <protection/>
    </xf>
    <xf numFmtId="212" fontId="1" fillId="0" borderId="0" xfId="45" applyNumberFormat="1" applyFont="1" applyBorder="1" applyAlignment="1">
      <alignment horizontal="right" vertical="top"/>
      <protection/>
    </xf>
    <xf numFmtId="10" fontId="1" fillId="0" borderId="0" xfId="45" applyNumberFormat="1" applyFont="1" applyBorder="1" applyAlignment="1">
      <alignment horizontal="right" vertical="top"/>
      <protection/>
    </xf>
    <xf numFmtId="1" fontId="1" fillId="0" borderId="0" xfId="45" applyNumberFormat="1" applyFont="1" applyBorder="1" applyAlignment="1">
      <alignment horizontal="right" vertical="top"/>
      <protection/>
    </xf>
    <xf numFmtId="2" fontId="1" fillId="0" borderId="0" xfId="45" applyNumberFormat="1" applyFont="1" applyBorder="1" applyAlignment="1">
      <alignment horizontal="right" vertical="top"/>
      <protection/>
    </xf>
    <xf numFmtId="213" fontId="1" fillId="0" borderId="0" xfId="45" applyNumberFormat="1" applyFont="1" applyBorder="1" applyAlignment="1">
      <alignment horizontal="right" vertical="top"/>
      <protection/>
    </xf>
    <xf numFmtId="214" fontId="1" fillId="0" borderId="0" xfId="45" applyNumberFormat="1" applyFont="1" applyBorder="1" applyAlignment="1">
      <alignment horizontal="right" vertical="top"/>
      <protection/>
    </xf>
    <xf numFmtId="0" fontId="1" fillId="0" borderId="0" xfId="119">
      <alignment/>
      <protection/>
    </xf>
    <xf numFmtId="3" fontId="1" fillId="0" borderId="0" xfId="45" applyNumberFormat="1" applyFont="1" applyBorder="1" applyAlignment="1">
      <alignment horizontal="right" vertical="top"/>
      <protection/>
    </xf>
    <xf numFmtId="212" fontId="1" fillId="0" borderId="0" xfId="45" applyNumberFormat="1" applyFont="1" applyBorder="1" applyAlignment="1">
      <alignment horizontal="right" vertical="top"/>
      <protection/>
    </xf>
    <xf numFmtId="10" fontId="1" fillId="0" borderId="0" xfId="45" applyNumberFormat="1" applyFont="1" applyBorder="1" applyAlignment="1">
      <alignment horizontal="right" vertical="top"/>
      <protection/>
    </xf>
    <xf numFmtId="1" fontId="1" fillId="0" borderId="0" xfId="45" applyNumberFormat="1" applyFont="1" applyBorder="1" applyAlignment="1">
      <alignment horizontal="right" vertical="top"/>
      <protection/>
    </xf>
    <xf numFmtId="2" fontId="1" fillId="0" borderId="0" xfId="45" applyNumberFormat="1" applyFont="1" applyBorder="1" applyAlignment="1">
      <alignment horizontal="right" vertical="top"/>
      <protection/>
    </xf>
    <xf numFmtId="213" fontId="1" fillId="0" borderId="0" xfId="45" applyNumberFormat="1" applyFont="1" applyBorder="1" applyAlignment="1">
      <alignment horizontal="right" vertical="top"/>
      <protection/>
    </xf>
    <xf numFmtId="214" fontId="1" fillId="0" borderId="0" xfId="45" applyNumberFormat="1" applyFont="1" applyBorder="1" applyAlignment="1">
      <alignment horizontal="right" vertical="top"/>
      <protection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3 2" xfId="48"/>
    <cellStyle name="Comma 2 4" xfId="49"/>
    <cellStyle name="Comma 2_FY 15" xfId="50"/>
    <cellStyle name="Comma 3" xfId="51"/>
    <cellStyle name="Comma 3 2" xfId="52"/>
    <cellStyle name="Comma 3 3" xfId="53"/>
    <cellStyle name="Comma 3_September" xfId="54"/>
    <cellStyle name="Comma 4" xfId="55"/>
    <cellStyle name="Comma 4 2" xfId="56"/>
    <cellStyle name="Comma 5" xfId="57"/>
    <cellStyle name="Comma 5 2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Date" xfId="65"/>
    <cellStyle name="Date 2" xfId="66"/>
    <cellStyle name="Date 2 2" xfId="67"/>
    <cellStyle name="Explanatory Text" xfId="68"/>
    <cellStyle name="F2" xfId="69"/>
    <cellStyle name="F2 2" xfId="70"/>
    <cellStyle name="F2 2 2" xfId="71"/>
    <cellStyle name="F3" xfId="72"/>
    <cellStyle name="F3 2" xfId="73"/>
    <cellStyle name="F3 2 2" xfId="74"/>
    <cellStyle name="F4" xfId="75"/>
    <cellStyle name="F4 2" xfId="76"/>
    <cellStyle name="F4 3" xfId="77"/>
    <cellStyle name="F4 3 2" xfId="78"/>
    <cellStyle name="F4 4" xfId="79"/>
    <cellStyle name="F4_FY 15" xfId="80"/>
    <cellStyle name="F5" xfId="81"/>
    <cellStyle name="F5 2" xfId="82"/>
    <cellStyle name="F5 2 2" xfId="83"/>
    <cellStyle name="F6" xfId="84"/>
    <cellStyle name="F6 2" xfId="85"/>
    <cellStyle name="F6 2 2" xfId="86"/>
    <cellStyle name="F7" xfId="87"/>
    <cellStyle name="F7 2" xfId="88"/>
    <cellStyle name="F7 2 2" xfId="89"/>
    <cellStyle name="F8" xfId="90"/>
    <cellStyle name="F8 2" xfId="91"/>
    <cellStyle name="F8 3" xfId="92"/>
    <cellStyle name="F8 3 2" xfId="93"/>
    <cellStyle name="F8 4" xfId="94"/>
    <cellStyle name="F8_FY 15" xfId="95"/>
    <cellStyle name="Fixed" xfId="96"/>
    <cellStyle name="Fixed 2" xfId="97"/>
    <cellStyle name="Fixed 2 2" xfId="98"/>
    <cellStyle name="Followed Hyperlink" xfId="99"/>
    <cellStyle name="Good" xfId="100"/>
    <cellStyle name="Heading 1" xfId="101"/>
    <cellStyle name="Heading 2" xfId="102"/>
    <cellStyle name="Heading 3" xfId="103"/>
    <cellStyle name="Heading 4" xfId="104"/>
    <cellStyle name="Heading1" xfId="105"/>
    <cellStyle name="Heading1 2" xfId="106"/>
    <cellStyle name="Heading1 2 2" xfId="107"/>
    <cellStyle name="Heading2" xfId="108"/>
    <cellStyle name="Heading2 2" xfId="109"/>
    <cellStyle name="Heading2 2 2" xfId="110"/>
    <cellStyle name="Hyperlink" xfId="111"/>
    <cellStyle name="Input" xfId="112"/>
    <cellStyle name="Linked Cell" xfId="113"/>
    <cellStyle name="Neutral" xfId="114"/>
    <cellStyle name="Normal 10" xfId="115"/>
    <cellStyle name="Normal 2" xfId="116"/>
    <cellStyle name="Normal 2 2" xfId="117"/>
    <cellStyle name="Normal 2 2 2" xfId="118"/>
    <cellStyle name="Normal 3" xfId="119"/>
    <cellStyle name="Normal 3 2" xfId="120"/>
    <cellStyle name="Normal 3 2 2" xfId="121"/>
    <cellStyle name="Normal 3 2_September" xfId="122"/>
    <cellStyle name="Normal 3 3" xfId="123"/>
    <cellStyle name="Normal 3 4" xfId="124"/>
    <cellStyle name="Normal 3 5" xfId="125"/>
    <cellStyle name="Normal 3 6" xfId="126"/>
    <cellStyle name="Normal 3_FY 15" xfId="127"/>
    <cellStyle name="Normal 4" xfId="128"/>
    <cellStyle name="Normal 4 2" xfId="129"/>
    <cellStyle name="Normal 4 2 2" xfId="130"/>
    <cellStyle name="Normal 4 2_September" xfId="131"/>
    <cellStyle name="Normal 4 3" xfId="132"/>
    <cellStyle name="Normal 4_FY 15" xfId="133"/>
    <cellStyle name="Normal 5" xfId="134"/>
    <cellStyle name="Normal 5 2" xfId="135"/>
    <cellStyle name="Normal 6" xfId="136"/>
    <cellStyle name="Normal 6 2" xfId="137"/>
    <cellStyle name="Normal 7" xfId="138"/>
    <cellStyle name="Normal 8" xfId="139"/>
    <cellStyle name="Normal 9" xfId="140"/>
    <cellStyle name="Note" xfId="141"/>
    <cellStyle name="Output" xfId="142"/>
    <cellStyle name="Percent" xfId="143"/>
    <cellStyle name="Percent 2" xfId="144"/>
    <cellStyle name="Percent 3" xfId="145"/>
    <cellStyle name="Percent 3 2" xfId="146"/>
    <cellStyle name="Title" xfId="147"/>
    <cellStyle name="Total" xfId="148"/>
    <cellStyle name="Total 2" xfId="149"/>
    <cellStyle name="Total 2 2" xfId="150"/>
    <cellStyle name="Warning Text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433"/>
  <sheetViews>
    <sheetView tabSelected="1" view="pageBreakPreview" zoomScale="75" zoomScaleNormal="75" zoomScaleSheetLayoutView="75" zoomScalePageLayoutView="0" workbookViewId="0" topLeftCell="A1">
      <pane xSplit="2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17" sqref="N117:N215"/>
    </sheetView>
  </sheetViews>
  <sheetFormatPr defaultColWidth="9.69921875" defaultRowHeight="15"/>
  <cols>
    <col min="1" max="1" width="12.69921875" style="2" customWidth="1"/>
    <col min="2" max="2" width="13.296875" style="9" customWidth="1"/>
    <col min="3" max="14" width="13.796875" style="2" customWidth="1"/>
    <col min="15" max="15" width="14.296875" style="2" bestFit="1" customWidth="1"/>
    <col min="16" max="191" width="9.69921875" style="2" customWidth="1"/>
    <col min="192" max="192" width="1.69921875" style="2" customWidth="1"/>
    <col min="193" max="16384" width="9.69921875" style="2" customWidth="1"/>
  </cols>
  <sheetData>
    <row r="1" spans="1:15" ht="20.25">
      <c r="A1" s="4" t="s">
        <v>48</v>
      </c>
      <c r="B1" s="5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6"/>
      <c r="B2" s="7"/>
      <c r="C2" s="1" t="s">
        <v>31</v>
      </c>
      <c r="D2" s="1" t="s">
        <v>32</v>
      </c>
      <c r="E2" s="1" t="s">
        <v>47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40</v>
      </c>
      <c r="O2" s="1" t="s">
        <v>26</v>
      </c>
    </row>
    <row r="3" spans="1:15" ht="15">
      <c r="A3" s="12" t="s">
        <v>5</v>
      </c>
      <c r="B3" s="13" t="s">
        <v>6</v>
      </c>
      <c r="C3" s="23">
        <f aca="true" t="shared" si="0" ref="C3:D5">SUM(C9+C15+C21+C27+C33+C39+C45+C51+C63+C57)</f>
        <v>12507</v>
      </c>
      <c r="D3" s="23">
        <f t="shared" si="0"/>
        <v>12528</v>
      </c>
      <c r="E3" s="23">
        <f aca="true" t="shared" si="1" ref="E3:G5">SUM(E9+E15+E21+E27+E33+E39+E45+E51+E63+E57)</f>
        <v>12500</v>
      </c>
      <c r="F3" s="23">
        <f t="shared" si="1"/>
        <v>12556</v>
      </c>
      <c r="G3" s="23">
        <f t="shared" si="1"/>
        <v>12593</v>
      </c>
      <c r="H3" s="23">
        <f aca="true" t="shared" si="2" ref="H3:N3">SUM(H9+H15+H21+H27+H33+H39+H45+H51+H63+H57)</f>
        <v>12702</v>
      </c>
      <c r="I3" s="23">
        <f t="shared" si="2"/>
        <v>12709</v>
      </c>
      <c r="J3" s="23">
        <f t="shared" si="2"/>
        <v>12735</v>
      </c>
      <c r="K3" s="23">
        <f t="shared" si="2"/>
        <v>12625</v>
      </c>
      <c r="L3" s="23">
        <f t="shared" si="2"/>
        <v>12700</v>
      </c>
      <c r="M3" s="23">
        <f t="shared" si="2"/>
        <v>12691</v>
      </c>
      <c r="N3" s="23">
        <f t="shared" si="2"/>
        <v>12689</v>
      </c>
      <c r="O3" s="23">
        <f>SUM(C3:N3)</f>
        <v>151535</v>
      </c>
    </row>
    <row r="4" spans="1:15" ht="15">
      <c r="A4" s="12" t="s">
        <v>5</v>
      </c>
      <c r="B4" s="13" t="s">
        <v>7</v>
      </c>
      <c r="C4" s="24">
        <f t="shared" si="0"/>
        <v>929729797.0699999</v>
      </c>
      <c r="D4" s="24">
        <f t="shared" si="0"/>
        <v>834775745.81</v>
      </c>
      <c r="E4" s="24">
        <f t="shared" si="1"/>
        <v>872131794.8499999</v>
      </c>
      <c r="F4" s="24">
        <f t="shared" si="1"/>
        <v>801865807.0699999</v>
      </c>
      <c r="G4" s="24">
        <f t="shared" si="1"/>
        <v>783765782.6099999</v>
      </c>
      <c r="H4" s="24">
        <f aca="true" t="shared" si="3" ref="H4:N4">SUM(H10+H16+H22+H28+H34+H40+H46+H52+H64+H58)</f>
        <v>804947549.0099999</v>
      </c>
      <c r="I4" s="24">
        <f t="shared" si="3"/>
        <v>762087137.5199999</v>
      </c>
      <c r="J4" s="24">
        <f t="shared" si="3"/>
        <v>718716884.41</v>
      </c>
      <c r="K4" s="24">
        <f t="shared" si="3"/>
        <v>904336307.9000001</v>
      </c>
      <c r="L4" s="24">
        <f t="shared" si="3"/>
        <v>823458450.32</v>
      </c>
      <c r="M4" s="24">
        <f t="shared" si="3"/>
        <v>847524158.1500001</v>
      </c>
      <c r="N4" s="24">
        <f t="shared" si="3"/>
        <v>830020221.74</v>
      </c>
      <c r="O4" s="55">
        <f>SUM(C4:N4)</f>
        <v>9913359636.459997</v>
      </c>
    </row>
    <row r="5" spans="1:15" ht="15">
      <c r="A5" s="12" t="s">
        <v>5</v>
      </c>
      <c r="B5" s="13" t="s">
        <v>0</v>
      </c>
      <c r="C5" s="24">
        <f t="shared" si="0"/>
        <v>68226230.85999998</v>
      </c>
      <c r="D5" s="24">
        <f t="shared" si="0"/>
        <v>61239392.510000005</v>
      </c>
      <c r="E5" s="24">
        <f t="shared" si="1"/>
        <v>64617205.4</v>
      </c>
      <c r="F5" s="24">
        <f t="shared" si="1"/>
        <v>58631092.629999995</v>
      </c>
      <c r="G5" s="24">
        <f t="shared" si="1"/>
        <v>57837055.05999999</v>
      </c>
      <c r="H5" s="24">
        <f aca="true" t="shared" si="4" ref="H5:N5">SUM(H11+H17+H23+H29+H35+H41+H47+H53+H65+H59)</f>
        <v>58837076.449999996</v>
      </c>
      <c r="I5" s="24">
        <f t="shared" si="4"/>
        <v>55221638.760000005</v>
      </c>
      <c r="J5" s="24">
        <f t="shared" si="4"/>
        <v>52951520.96999999</v>
      </c>
      <c r="K5" s="24">
        <f t="shared" si="4"/>
        <v>67185403.93</v>
      </c>
      <c r="L5" s="24">
        <f t="shared" si="4"/>
        <v>60071134.72000001</v>
      </c>
      <c r="M5" s="24">
        <f t="shared" si="4"/>
        <v>62432855.21000001</v>
      </c>
      <c r="N5" s="24">
        <f t="shared" si="4"/>
        <v>61847274.10000001</v>
      </c>
      <c r="O5" s="55">
        <f>SUM(C5:N5)</f>
        <v>729097880.6</v>
      </c>
    </row>
    <row r="6" spans="1:15" ht="15">
      <c r="A6" s="12" t="s">
        <v>5</v>
      </c>
      <c r="B6" s="13" t="s">
        <v>8</v>
      </c>
      <c r="C6" s="30">
        <f aca="true" t="shared" si="5" ref="C6:O6">SUM(C5/C3/C107)</f>
        <v>175.96914981803735</v>
      </c>
      <c r="D6" s="30">
        <f t="shared" si="5"/>
        <v>157.68392995818402</v>
      </c>
      <c r="E6" s="30">
        <f>SUM(E5/E3/E107)</f>
        <v>172.31254773333333</v>
      </c>
      <c r="F6" s="30">
        <f>SUM(F5/F3/F107)</f>
        <v>150.6312176417392</v>
      </c>
      <c r="G6" s="30">
        <f>SUM(G5/G3/G107)</f>
        <v>153.09313391037347</v>
      </c>
      <c r="H6" s="30">
        <f t="shared" si="5"/>
        <v>149.42294190399275</v>
      </c>
      <c r="I6" s="30">
        <f t="shared" si="5"/>
        <v>140.16391421877816</v>
      </c>
      <c r="J6" s="30">
        <f t="shared" si="5"/>
        <v>148.49829202423015</v>
      </c>
      <c r="K6" s="30">
        <f t="shared" si="5"/>
        <v>171.66503718939637</v>
      </c>
      <c r="L6" s="30">
        <f t="shared" si="5"/>
        <v>157.66702026246722</v>
      </c>
      <c r="M6" s="30">
        <f t="shared" si="5"/>
        <v>158.69222845247205</v>
      </c>
      <c r="N6" s="30">
        <f t="shared" si="5"/>
        <v>162.4695250479418</v>
      </c>
      <c r="O6" s="56">
        <f t="shared" si="5"/>
        <v>158.18353040551688</v>
      </c>
    </row>
    <row r="7" spans="1:15" ht="15">
      <c r="A7" s="12" t="s">
        <v>5</v>
      </c>
      <c r="B7" s="13" t="s">
        <v>9</v>
      </c>
      <c r="C7" s="31">
        <f>SUM(C5/C4)</f>
        <v>0.07338285927267446</v>
      </c>
      <c r="D7" s="31">
        <f>SUM(D5/D4)</f>
        <v>0.0733602920513439</v>
      </c>
      <c r="E7" s="31">
        <f>SUM(E5/E4)</f>
        <v>0.07409110157612551</v>
      </c>
      <c r="F7" s="31">
        <f aca="true" t="shared" si="6" ref="F7:N7">SUM(F5/F4)</f>
        <v>0.07311833490473514</v>
      </c>
      <c r="G7" s="31">
        <f>SUM(G5/G4)</f>
        <v>0.0737937995550127</v>
      </c>
      <c r="H7" s="31">
        <f t="shared" si="6"/>
        <v>0.07309429853207623</v>
      </c>
      <c r="I7" s="31">
        <f t="shared" si="6"/>
        <v>0.07246105601480618</v>
      </c>
      <c r="J7" s="31">
        <f t="shared" si="6"/>
        <v>0.07367507584501551</v>
      </c>
      <c r="K7" s="31">
        <f t="shared" si="6"/>
        <v>0.07429249864579057</v>
      </c>
      <c r="L7" s="31">
        <f t="shared" si="6"/>
        <v>0.07294980663159881</v>
      </c>
      <c r="M7" s="31">
        <f t="shared" si="6"/>
        <v>0.07366498595896101</v>
      </c>
      <c r="N7" s="31">
        <f t="shared" si="6"/>
        <v>0.07451297267233735</v>
      </c>
      <c r="O7" s="31">
        <f>SUM(O5/O4)</f>
        <v>0.07354700195869789</v>
      </c>
    </row>
    <row r="8" spans="1:15" ht="15">
      <c r="A8" s="14"/>
      <c r="B8" s="1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">
      <c r="A9" s="12" t="s">
        <v>5</v>
      </c>
      <c r="B9" s="17" t="s">
        <v>33</v>
      </c>
      <c r="C9" s="25">
        <v>7114</v>
      </c>
      <c r="D9" s="25">
        <f aca="true" t="shared" si="7" ref="D9:N9">SUM(D117+D225+D333)</f>
        <v>7153</v>
      </c>
      <c r="E9" s="25">
        <f>SUM(E117+E225+E333)</f>
        <v>7141</v>
      </c>
      <c r="F9" s="25">
        <f t="shared" si="7"/>
        <v>7197</v>
      </c>
      <c r="G9" s="25">
        <f>SUM(G117+G225+G333)</f>
        <v>7226</v>
      </c>
      <c r="H9" s="25">
        <f t="shared" si="7"/>
        <v>7284</v>
      </c>
      <c r="I9" s="25">
        <f t="shared" si="7"/>
        <v>7252</v>
      </c>
      <c r="J9" s="25">
        <f t="shared" si="7"/>
        <v>7265</v>
      </c>
      <c r="K9" s="25">
        <f t="shared" si="7"/>
        <v>7273</v>
      </c>
      <c r="L9" s="25">
        <f t="shared" si="7"/>
        <v>7270</v>
      </c>
      <c r="M9" s="25">
        <f t="shared" si="7"/>
        <v>7241</v>
      </c>
      <c r="N9" s="25">
        <f t="shared" si="7"/>
        <v>7242</v>
      </c>
      <c r="O9" s="23">
        <f>SUM(C9:N9)</f>
        <v>86658</v>
      </c>
    </row>
    <row r="10" spans="1:15" ht="15">
      <c r="A10" s="12" t="s">
        <v>5</v>
      </c>
      <c r="B10" s="13" t="s">
        <v>7</v>
      </c>
      <c r="C10" s="26">
        <v>386165600.43</v>
      </c>
      <c r="D10" s="26">
        <f aca="true" t="shared" si="8" ref="D10:N10">SUM(D118+D226+D334)</f>
        <v>348147619.06</v>
      </c>
      <c r="E10" s="26">
        <f>SUM(E118+E226+E334)</f>
        <v>363152802.40999997</v>
      </c>
      <c r="F10" s="26">
        <f t="shared" si="8"/>
        <v>337632943.33</v>
      </c>
      <c r="G10" s="26">
        <f>SUM(G118+G226+G334)</f>
        <v>329311721.42999995</v>
      </c>
      <c r="H10" s="26">
        <f t="shared" si="8"/>
        <v>329720016.46</v>
      </c>
      <c r="I10" s="26">
        <f t="shared" si="8"/>
        <v>316402568.17999995</v>
      </c>
      <c r="J10" s="26">
        <f t="shared" si="8"/>
        <v>302152209.86</v>
      </c>
      <c r="K10" s="26">
        <f t="shared" si="8"/>
        <v>380521295.71999997</v>
      </c>
      <c r="L10" s="26">
        <f t="shared" si="8"/>
        <v>344522327.61</v>
      </c>
      <c r="M10" s="26">
        <f t="shared" si="8"/>
        <v>357717711.41</v>
      </c>
      <c r="N10" s="26">
        <f t="shared" si="8"/>
        <v>351718551.39000005</v>
      </c>
      <c r="O10" s="55">
        <f>SUM(C10:N10)</f>
        <v>4147165367.2899995</v>
      </c>
    </row>
    <row r="11" spans="1:15" ht="15">
      <c r="A11" s="12" t="s">
        <v>5</v>
      </c>
      <c r="B11" s="13" t="s">
        <v>0</v>
      </c>
      <c r="C11" s="26">
        <v>37508290.08</v>
      </c>
      <c r="D11" s="26">
        <f aca="true" t="shared" si="9" ref="D11:N11">SUM(D119+D227+D335)</f>
        <v>33824311.370000005</v>
      </c>
      <c r="E11" s="26">
        <f>SUM(E119+E227+E335)</f>
        <v>35702764.08</v>
      </c>
      <c r="F11" s="26">
        <f t="shared" si="9"/>
        <v>32462711.240000002</v>
      </c>
      <c r="G11" s="26">
        <f>SUM(G119+G227+G335)</f>
        <v>32263212.84</v>
      </c>
      <c r="H11" s="26">
        <f t="shared" si="9"/>
        <v>32053981.849999998</v>
      </c>
      <c r="I11" s="26">
        <f t="shared" si="9"/>
        <v>30546698.060000002</v>
      </c>
      <c r="J11" s="26">
        <f t="shared" si="9"/>
        <v>29261347.669999998</v>
      </c>
      <c r="K11" s="26">
        <f t="shared" si="9"/>
        <v>37216054.49</v>
      </c>
      <c r="L11" s="26">
        <f t="shared" si="9"/>
        <v>33365108.25</v>
      </c>
      <c r="M11" s="26">
        <f t="shared" si="9"/>
        <v>34571911.63</v>
      </c>
      <c r="N11" s="26">
        <f t="shared" si="9"/>
        <v>34387885.27</v>
      </c>
      <c r="O11" s="55">
        <f>SUM(C11:N11)</f>
        <v>403164276.83</v>
      </c>
    </row>
    <row r="12" spans="1:15" ht="15">
      <c r="A12" s="12" t="s">
        <v>5</v>
      </c>
      <c r="B12" s="13" t="s">
        <v>8</v>
      </c>
      <c r="C12" s="26">
        <v>170.08</v>
      </c>
      <c r="D12" s="26">
        <f aca="true" t="shared" si="10" ref="D12:O12">SUM(D11/D9/D107)</f>
        <v>152.5383501170274</v>
      </c>
      <c r="E12" s="26">
        <f>SUM(E11/E9/E107)</f>
        <v>166.65622965971153</v>
      </c>
      <c r="F12" s="26">
        <f t="shared" si="10"/>
        <v>145.50288085985648</v>
      </c>
      <c r="G12" s="26">
        <f>SUM(G11/G9/G107)</f>
        <v>148.8292870190977</v>
      </c>
      <c r="H12" s="26">
        <f t="shared" si="10"/>
        <v>141.9548894173708</v>
      </c>
      <c r="I12" s="26">
        <f t="shared" si="10"/>
        <v>135.876634966105</v>
      </c>
      <c r="J12" s="26">
        <f t="shared" si="10"/>
        <v>143.84695541244713</v>
      </c>
      <c r="K12" s="26">
        <f t="shared" si="10"/>
        <v>165.06501949322063</v>
      </c>
      <c r="L12" s="26">
        <f t="shared" si="10"/>
        <v>152.98078060522695</v>
      </c>
      <c r="M12" s="26">
        <f t="shared" si="10"/>
        <v>154.01504706621347</v>
      </c>
      <c r="N12" s="26">
        <f t="shared" si="10"/>
        <v>158.27987328546445</v>
      </c>
      <c r="O12" s="56">
        <f t="shared" si="10"/>
        <v>152.9543256315094</v>
      </c>
    </row>
    <row r="13" spans="1:15" ht="15">
      <c r="A13" s="12" t="s">
        <v>5</v>
      </c>
      <c r="B13" s="13" t="s">
        <v>9</v>
      </c>
      <c r="C13" s="27">
        <v>0.0971</v>
      </c>
      <c r="D13" s="27">
        <f aca="true" t="shared" si="11" ref="D13:N13">SUM(D11/D10)</f>
        <v>0.09715508456247894</v>
      </c>
      <c r="E13" s="27">
        <f>SUM(E11/E10)</f>
        <v>0.09831333764482846</v>
      </c>
      <c r="F13" s="27">
        <f t="shared" si="11"/>
        <v>0.0961479378162195</v>
      </c>
      <c r="G13" s="27">
        <f>SUM(G11/G10)</f>
        <v>0.09797165038614643</v>
      </c>
      <c r="H13" s="27">
        <f t="shared" si="11"/>
        <v>0.09721575958336952</v>
      </c>
      <c r="I13" s="27">
        <f t="shared" si="11"/>
        <v>0.09654377407778222</v>
      </c>
      <c r="J13" s="27">
        <f t="shared" si="11"/>
        <v>0.09684307019815618</v>
      </c>
      <c r="K13" s="27">
        <f t="shared" si="11"/>
        <v>0.09780281657977112</v>
      </c>
      <c r="L13" s="27">
        <f t="shared" si="11"/>
        <v>0.09684454555226786</v>
      </c>
      <c r="M13" s="27">
        <f t="shared" si="11"/>
        <v>0.09664579227494617</v>
      </c>
      <c r="N13" s="27">
        <f t="shared" si="11"/>
        <v>0.09777103065533013</v>
      </c>
      <c r="O13" s="31">
        <f>SUM(O11/O10)</f>
        <v>0.09721442024228977</v>
      </c>
    </row>
    <row r="14" spans="1:15" ht="15" customHeight="1">
      <c r="A14" s="14"/>
      <c r="B14" s="1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2"/>
    </row>
    <row r="15" spans="1:15" ht="15">
      <c r="A15" s="12" t="s">
        <v>5</v>
      </c>
      <c r="B15" s="17" t="s">
        <v>10</v>
      </c>
      <c r="C15" s="28">
        <v>409</v>
      </c>
      <c r="D15" s="28">
        <f aca="true" t="shared" si="12" ref="D15:N15">SUM(D123+D231+D339)</f>
        <v>402</v>
      </c>
      <c r="E15" s="28">
        <f>SUM(E123+E231+E339)</f>
        <v>401</v>
      </c>
      <c r="F15" s="28">
        <f t="shared" si="12"/>
        <v>396</v>
      </c>
      <c r="G15" s="28">
        <f>SUM(G123+G231+G339)</f>
        <v>394</v>
      </c>
      <c r="H15" s="28">
        <f t="shared" si="12"/>
        <v>392</v>
      </c>
      <c r="I15" s="28">
        <f t="shared" si="12"/>
        <v>393</v>
      </c>
      <c r="J15" s="28">
        <f t="shared" si="12"/>
        <v>392</v>
      </c>
      <c r="K15" s="28">
        <f t="shared" si="12"/>
        <v>330</v>
      </c>
      <c r="L15" s="28">
        <f t="shared" si="12"/>
        <v>378</v>
      </c>
      <c r="M15" s="28">
        <f t="shared" si="12"/>
        <v>367</v>
      </c>
      <c r="N15" s="28">
        <f t="shared" si="12"/>
        <v>364</v>
      </c>
      <c r="O15" s="33">
        <f>SUM(C15:N15)</f>
        <v>4618</v>
      </c>
    </row>
    <row r="16" spans="1:15" ht="15">
      <c r="A16" s="12" t="s">
        <v>5</v>
      </c>
      <c r="B16" s="13" t="s">
        <v>7</v>
      </c>
      <c r="C16" s="26">
        <v>24408587.2</v>
      </c>
      <c r="D16" s="26">
        <f aca="true" t="shared" si="13" ref="D16:N16">SUM(D124+D232+D340)</f>
        <v>23078724.45</v>
      </c>
      <c r="E16" s="26">
        <f>SUM(E124+E232+E340)</f>
        <v>23928577</v>
      </c>
      <c r="F16" s="26">
        <f t="shared" si="13"/>
        <v>21510199.65</v>
      </c>
      <c r="G16" s="26">
        <f>SUM(G124+G232+G340)</f>
        <v>21991424.8</v>
      </c>
      <c r="H16" s="26">
        <f t="shared" si="13"/>
        <v>21762473.25</v>
      </c>
      <c r="I16" s="26">
        <f t="shared" si="13"/>
        <v>22296187.1</v>
      </c>
      <c r="J16" s="26">
        <f t="shared" si="13"/>
        <v>20393265.41</v>
      </c>
      <c r="K16" s="26">
        <f t="shared" si="13"/>
        <v>23942019.130000003</v>
      </c>
      <c r="L16" s="26">
        <f t="shared" si="13"/>
        <v>21184467.82</v>
      </c>
      <c r="M16" s="26">
        <f t="shared" si="13"/>
        <v>22767604.53</v>
      </c>
      <c r="N16" s="26">
        <f t="shared" si="13"/>
        <v>21007301.35</v>
      </c>
      <c r="O16" s="34">
        <f>SUM(C16:N16)</f>
        <v>268270831.69</v>
      </c>
    </row>
    <row r="17" spans="1:15" ht="15">
      <c r="A17" s="12" t="s">
        <v>5</v>
      </c>
      <c r="B17" s="13" t="s">
        <v>0</v>
      </c>
      <c r="C17" s="26">
        <v>1680279.26</v>
      </c>
      <c r="D17" s="26">
        <f aca="true" t="shared" si="14" ref="D17:N17">SUM(D125+D233+D341)</f>
        <v>1485456.74</v>
      </c>
      <c r="E17" s="26">
        <f>SUM(E125+E233+E341)</f>
        <v>1637032.4600000002</v>
      </c>
      <c r="F17" s="26">
        <f t="shared" si="14"/>
        <v>1504735.3</v>
      </c>
      <c r="G17" s="26">
        <f>SUM(G125+G233+G341)</f>
        <v>1542158.3800000001</v>
      </c>
      <c r="H17" s="26">
        <f t="shared" si="14"/>
        <v>1477849.75</v>
      </c>
      <c r="I17" s="26">
        <f t="shared" si="14"/>
        <v>1462775.33</v>
      </c>
      <c r="J17" s="26">
        <f t="shared" si="14"/>
        <v>1292854.07</v>
      </c>
      <c r="K17" s="26">
        <f t="shared" si="14"/>
        <v>1529638.8199999998</v>
      </c>
      <c r="L17" s="26">
        <f t="shared" si="14"/>
        <v>1393571.0899999999</v>
      </c>
      <c r="M17" s="26">
        <f t="shared" si="14"/>
        <v>1479015.7</v>
      </c>
      <c r="N17" s="26">
        <f t="shared" si="14"/>
        <v>1433704.94</v>
      </c>
      <c r="O17" s="34">
        <f>SUM(C17:N17)</f>
        <v>17919071.84</v>
      </c>
    </row>
    <row r="18" spans="1:15" ht="15">
      <c r="A18" s="12" t="s">
        <v>5</v>
      </c>
      <c r="B18" s="13" t="s">
        <v>8</v>
      </c>
      <c r="C18" s="26">
        <v>132.52</v>
      </c>
      <c r="D18" s="26">
        <f aca="true" t="shared" si="15" ref="D18:O18">SUM(D17/D15/D107)</f>
        <v>119.19890386775798</v>
      </c>
      <c r="E18" s="26">
        <f>SUM(E17/E15/E107)</f>
        <v>136.07917373233585</v>
      </c>
      <c r="F18" s="26">
        <f t="shared" si="15"/>
        <v>122.57537471489086</v>
      </c>
      <c r="G18" s="26">
        <f>SUM(G17/G15/G107)</f>
        <v>130.47025211505922</v>
      </c>
      <c r="H18" s="26">
        <f t="shared" si="15"/>
        <v>121.61370556287031</v>
      </c>
      <c r="I18" s="26">
        <f t="shared" si="15"/>
        <v>120.06692358204056</v>
      </c>
      <c r="J18" s="26">
        <f t="shared" si="15"/>
        <v>117.78918276239067</v>
      </c>
      <c r="K18" s="26">
        <f t="shared" si="15"/>
        <v>149.5248113391984</v>
      </c>
      <c r="L18" s="26">
        <f t="shared" si="15"/>
        <v>122.8898668430335</v>
      </c>
      <c r="M18" s="26">
        <f t="shared" si="15"/>
        <v>130.0005010108113</v>
      </c>
      <c r="N18" s="26">
        <f t="shared" si="15"/>
        <v>131.29166117216116</v>
      </c>
      <c r="O18" s="30">
        <f t="shared" si="15"/>
        <v>127.57041361675873</v>
      </c>
    </row>
    <row r="19" spans="1:15" ht="15">
      <c r="A19" s="12" t="s">
        <v>5</v>
      </c>
      <c r="B19" s="13" t="s">
        <v>9</v>
      </c>
      <c r="C19" s="27">
        <v>0.0688</v>
      </c>
      <c r="D19" s="27">
        <f aca="true" t="shared" si="16" ref="D19:N19">SUM(D17/D16)</f>
        <v>0.06436476778507574</v>
      </c>
      <c r="E19" s="27">
        <f>SUM(E17/E16)</f>
        <v>0.06841328090675848</v>
      </c>
      <c r="F19" s="27">
        <f t="shared" si="16"/>
        <v>0.06995450179375719</v>
      </c>
      <c r="G19" s="27">
        <f>SUM(G17/G16)</f>
        <v>0.07012544180402536</v>
      </c>
      <c r="H19" s="27">
        <f t="shared" si="16"/>
        <v>0.06790817077741841</v>
      </c>
      <c r="I19" s="27">
        <f t="shared" si="16"/>
        <v>0.06560652381680095</v>
      </c>
      <c r="J19" s="27">
        <f t="shared" si="16"/>
        <v>0.06339612828095881</v>
      </c>
      <c r="K19" s="27">
        <f t="shared" si="16"/>
        <v>0.0638892990476029</v>
      </c>
      <c r="L19" s="27">
        <f t="shared" si="16"/>
        <v>0.06578268105863609</v>
      </c>
      <c r="M19" s="27">
        <f t="shared" si="16"/>
        <v>0.06496141032541028</v>
      </c>
      <c r="N19" s="27">
        <f t="shared" si="16"/>
        <v>0.06824793513994123</v>
      </c>
      <c r="O19" s="31">
        <f>SUM(O17/O16)</f>
        <v>0.06679470789692991</v>
      </c>
    </row>
    <row r="20" spans="1:15" ht="15">
      <c r="A20" s="14"/>
      <c r="B20" s="1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0"/>
    </row>
    <row r="21" spans="1:15" ht="15">
      <c r="A21" s="12" t="s">
        <v>5</v>
      </c>
      <c r="B21" s="17" t="s">
        <v>11</v>
      </c>
      <c r="C21" s="28">
        <v>58</v>
      </c>
      <c r="D21" s="28">
        <f aca="true" t="shared" si="17" ref="D21:N21">SUM(D129+D237+D345)</f>
        <v>56</v>
      </c>
      <c r="E21" s="28">
        <f>SUM(E129+E237+E345)</f>
        <v>56</v>
      </c>
      <c r="F21" s="28">
        <f t="shared" si="17"/>
        <v>56</v>
      </c>
      <c r="G21" s="28">
        <f>SUM(G129+G237+G345)</f>
        <v>57</v>
      </c>
      <c r="H21" s="28">
        <f t="shared" si="17"/>
        <v>57</v>
      </c>
      <c r="I21" s="28">
        <f t="shared" si="17"/>
        <v>58</v>
      </c>
      <c r="J21" s="28">
        <f t="shared" si="17"/>
        <v>60</v>
      </c>
      <c r="K21" s="28">
        <f t="shared" si="17"/>
        <v>59</v>
      </c>
      <c r="L21" s="28">
        <f t="shared" si="17"/>
        <v>59</v>
      </c>
      <c r="M21" s="28">
        <f t="shared" si="17"/>
        <v>59</v>
      </c>
      <c r="N21" s="28">
        <f t="shared" si="17"/>
        <v>59</v>
      </c>
      <c r="O21" s="23">
        <f>SUM(C21:N21)</f>
        <v>694</v>
      </c>
    </row>
    <row r="22" spans="1:15" ht="15">
      <c r="A22" s="12" t="s">
        <v>5</v>
      </c>
      <c r="B22" s="13" t="s">
        <v>7</v>
      </c>
      <c r="C22" s="26">
        <v>10954368.7</v>
      </c>
      <c r="D22" s="26">
        <f aca="true" t="shared" si="18" ref="D22:N22">SUM(D130+D238+D346)</f>
        <v>9849653.7</v>
      </c>
      <c r="E22" s="26">
        <f>SUM(E130+E238+E346)</f>
        <v>10373962.1</v>
      </c>
      <c r="F22" s="26">
        <f t="shared" si="18"/>
        <v>9683896.200000001</v>
      </c>
      <c r="G22" s="26">
        <f>SUM(G130+G238+G346)</f>
        <v>9446654.299999999</v>
      </c>
      <c r="H22" s="26">
        <f t="shared" si="18"/>
        <v>10207352</v>
      </c>
      <c r="I22" s="26">
        <f t="shared" si="18"/>
        <v>10381033.4</v>
      </c>
      <c r="J22" s="26">
        <f t="shared" si="18"/>
        <v>9540918.6</v>
      </c>
      <c r="K22" s="26">
        <f t="shared" si="18"/>
        <v>11185110.299999999</v>
      </c>
      <c r="L22" s="26">
        <f t="shared" si="18"/>
        <v>10072638.1</v>
      </c>
      <c r="M22" s="26">
        <f t="shared" si="18"/>
        <v>10417468.7</v>
      </c>
      <c r="N22" s="26">
        <f t="shared" si="18"/>
        <v>9305903.899999999</v>
      </c>
      <c r="O22" s="34">
        <f>SUM(C22:N22)</f>
        <v>121418960</v>
      </c>
    </row>
    <row r="23" spans="1:15" ht="15">
      <c r="A23" s="12" t="s">
        <v>5</v>
      </c>
      <c r="B23" s="13" t="s">
        <v>0</v>
      </c>
      <c r="C23" s="26">
        <v>360284.23</v>
      </c>
      <c r="D23" s="26">
        <f aca="true" t="shared" si="19" ref="D23:N23">SUM(D131+D239+D347)</f>
        <v>445460.39999999997</v>
      </c>
      <c r="E23" s="26">
        <f>SUM(E131+E239+E347)</f>
        <v>453989.97000000003</v>
      </c>
      <c r="F23" s="26">
        <f t="shared" si="19"/>
        <v>475654.06</v>
      </c>
      <c r="G23" s="26">
        <f>SUM(G131+G239+G347)</f>
        <v>332110.04</v>
      </c>
      <c r="H23" s="26">
        <f t="shared" si="19"/>
        <v>436435.83</v>
      </c>
      <c r="I23" s="26">
        <f t="shared" si="19"/>
        <v>378223.57</v>
      </c>
      <c r="J23" s="26">
        <f t="shared" si="19"/>
        <v>437219.42</v>
      </c>
      <c r="K23" s="26">
        <f t="shared" si="19"/>
        <v>539924.28</v>
      </c>
      <c r="L23" s="26">
        <f t="shared" si="19"/>
        <v>426528.04000000004</v>
      </c>
      <c r="M23" s="26">
        <f t="shared" si="19"/>
        <v>451746.57</v>
      </c>
      <c r="N23" s="26">
        <f t="shared" si="19"/>
        <v>478831.54000000004</v>
      </c>
      <c r="O23" s="34">
        <f>SUM(C23:N23)</f>
        <v>5216407.95</v>
      </c>
    </row>
    <row r="24" spans="1:15" ht="15">
      <c r="A24" s="12" t="s">
        <v>5</v>
      </c>
      <c r="B24" s="13" t="s">
        <v>8</v>
      </c>
      <c r="C24" s="26">
        <v>200.38</v>
      </c>
      <c r="D24" s="26">
        <f aca="true" t="shared" si="20" ref="D24:O24">SUM(D23/D21/D107)</f>
        <v>256.60161290322577</v>
      </c>
      <c r="E24" s="26">
        <f>SUM(E23/E21/E107)</f>
        <v>270.23212500000005</v>
      </c>
      <c r="F24" s="26">
        <f t="shared" si="20"/>
        <v>273.9942741935484</v>
      </c>
      <c r="G24" s="26">
        <f>SUM(G23/G21/G107)</f>
        <v>194.2163976608187</v>
      </c>
      <c r="H24" s="26">
        <f t="shared" si="20"/>
        <v>246.9925466893039</v>
      </c>
      <c r="I24" s="26">
        <f t="shared" si="20"/>
        <v>210.35793659621802</v>
      </c>
      <c r="J24" s="26">
        <f t="shared" si="20"/>
        <v>260.24965476190476</v>
      </c>
      <c r="K24" s="26">
        <f t="shared" si="20"/>
        <v>295.20190267905963</v>
      </c>
      <c r="L24" s="26">
        <f t="shared" si="20"/>
        <v>240.97629378531076</v>
      </c>
      <c r="M24" s="26">
        <f t="shared" si="20"/>
        <v>246.99101694915254</v>
      </c>
      <c r="N24" s="26">
        <f t="shared" si="20"/>
        <v>270.52629378531077</v>
      </c>
      <c r="O24" s="30">
        <f t="shared" si="20"/>
        <v>247.11576882081246</v>
      </c>
    </row>
    <row r="25" spans="1:15" ht="15">
      <c r="A25" s="12" t="s">
        <v>5</v>
      </c>
      <c r="B25" s="13" t="s">
        <v>9</v>
      </c>
      <c r="C25" s="27">
        <v>0.0329</v>
      </c>
      <c r="D25" s="27">
        <f aca="true" t="shared" si="21" ref="D25:N25">SUM(D23/D22)</f>
        <v>0.0452259961180158</v>
      </c>
      <c r="E25" s="27">
        <f>SUM(E23/E22)</f>
        <v>0.0437624473295502</v>
      </c>
      <c r="F25" s="27">
        <f t="shared" si="21"/>
        <v>0.04911804610214636</v>
      </c>
      <c r="G25" s="27">
        <f>SUM(G23/G22)</f>
        <v>0.035156366418531905</v>
      </c>
      <c r="H25" s="27">
        <f t="shared" si="21"/>
        <v>0.04275700788999929</v>
      </c>
      <c r="I25" s="27">
        <f t="shared" si="21"/>
        <v>0.036434096243250697</v>
      </c>
      <c r="J25" s="27">
        <f t="shared" si="21"/>
        <v>0.04582571535617126</v>
      </c>
      <c r="K25" s="27">
        <f t="shared" si="21"/>
        <v>0.04827169920711467</v>
      </c>
      <c r="L25" s="27">
        <f t="shared" si="21"/>
        <v>0.04234521639370723</v>
      </c>
      <c r="M25" s="27">
        <f t="shared" si="21"/>
        <v>0.04336433187459445</v>
      </c>
      <c r="N25" s="27">
        <f t="shared" si="21"/>
        <v>0.05145459754855196</v>
      </c>
      <c r="O25" s="31">
        <f>SUM(O23/O22)</f>
        <v>0.04296205427883751</v>
      </c>
    </row>
    <row r="26" spans="1:15" ht="15">
      <c r="A26" s="14"/>
      <c r="B26" s="1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0"/>
    </row>
    <row r="27" spans="1:15" ht="15">
      <c r="A27" s="12" t="s">
        <v>5</v>
      </c>
      <c r="B27" s="17" t="s">
        <v>12</v>
      </c>
      <c r="C27" s="28">
        <v>764</v>
      </c>
      <c r="D27" s="28">
        <f aca="true" t="shared" si="22" ref="D27:N27">SUM(D135+D243+D351)</f>
        <v>759</v>
      </c>
      <c r="E27" s="28">
        <f>SUM(E135+E243+E351)</f>
        <v>757</v>
      </c>
      <c r="F27" s="28">
        <f t="shared" si="22"/>
        <v>756</v>
      </c>
      <c r="G27" s="28">
        <f>SUM(G135+G243+G351)</f>
        <v>750</v>
      </c>
      <c r="H27" s="28">
        <f t="shared" si="22"/>
        <v>752</v>
      </c>
      <c r="I27" s="28">
        <f t="shared" si="22"/>
        <v>745</v>
      </c>
      <c r="J27" s="28">
        <f t="shared" si="22"/>
        <v>732</v>
      </c>
      <c r="K27" s="28">
        <f t="shared" si="22"/>
        <v>701</v>
      </c>
      <c r="L27" s="28">
        <f t="shared" si="22"/>
        <v>719</v>
      </c>
      <c r="M27" s="28">
        <f t="shared" si="22"/>
        <v>720</v>
      </c>
      <c r="N27" s="28">
        <f t="shared" si="22"/>
        <v>734</v>
      </c>
      <c r="O27" s="33">
        <f>SUM(C27:N27)</f>
        <v>8889</v>
      </c>
    </row>
    <row r="28" spans="1:15" ht="15">
      <c r="A28" s="12" t="s">
        <v>5</v>
      </c>
      <c r="B28" s="13" t="s">
        <v>7</v>
      </c>
      <c r="C28" s="26">
        <v>40099278.47</v>
      </c>
      <c r="D28" s="26">
        <f aca="true" t="shared" si="23" ref="D28:N28">SUM(D136+D244+D352)</f>
        <v>35990928.6</v>
      </c>
      <c r="E28" s="26">
        <f>SUM(E136+E244+E352)</f>
        <v>36681868.49</v>
      </c>
      <c r="F28" s="26">
        <f t="shared" si="23"/>
        <v>33394657.54</v>
      </c>
      <c r="G28" s="26">
        <f>SUM(G136+G244+G352)</f>
        <v>32777902.04</v>
      </c>
      <c r="H28" s="26">
        <f t="shared" si="23"/>
        <v>32894410.759999998</v>
      </c>
      <c r="I28" s="26">
        <f t="shared" si="23"/>
        <v>30713710.28</v>
      </c>
      <c r="J28" s="26">
        <f t="shared" si="23"/>
        <v>27948710.27</v>
      </c>
      <c r="K28" s="26">
        <f t="shared" si="23"/>
        <v>35286427.23</v>
      </c>
      <c r="L28" s="26">
        <f t="shared" si="23"/>
        <v>32043137.89</v>
      </c>
      <c r="M28" s="26">
        <f t="shared" si="23"/>
        <v>31722890.78</v>
      </c>
      <c r="N28" s="26">
        <f t="shared" si="23"/>
        <v>30934100.78</v>
      </c>
      <c r="O28" s="34">
        <f>SUM(C28:N28)</f>
        <v>400488023.13</v>
      </c>
    </row>
    <row r="29" spans="1:15" ht="15">
      <c r="A29" s="12" t="s">
        <v>5</v>
      </c>
      <c r="B29" s="13" t="s">
        <v>0</v>
      </c>
      <c r="C29" s="26">
        <v>2469022.04</v>
      </c>
      <c r="D29" s="26">
        <f aca="true" t="shared" si="24" ref="D29:N29">SUM(D137+D245+D353)</f>
        <v>2336183.33</v>
      </c>
      <c r="E29" s="26">
        <f>SUM(E137+E245+E353)</f>
        <v>2351097.11</v>
      </c>
      <c r="F29" s="26">
        <f t="shared" si="24"/>
        <v>2128790.31</v>
      </c>
      <c r="G29" s="26">
        <f>SUM(G137+G245+G353)</f>
        <v>2096907.8299999998</v>
      </c>
      <c r="H29" s="26">
        <f t="shared" si="24"/>
        <v>1963738.3199999998</v>
      </c>
      <c r="I29" s="26">
        <f t="shared" si="24"/>
        <v>1890184.5599999998</v>
      </c>
      <c r="J29" s="26">
        <f t="shared" si="24"/>
        <v>1757638.0899999999</v>
      </c>
      <c r="K29" s="26">
        <f t="shared" si="24"/>
        <v>2276462.3</v>
      </c>
      <c r="L29" s="26">
        <f t="shared" si="24"/>
        <v>1929986.95</v>
      </c>
      <c r="M29" s="26">
        <f t="shared" si="24"/>
        <v>2082237.99</v>
      </c>
      <c r="N29" s="26">
        <f t="shared" si="24"/>
        <v>2046052.5899999999</v>
      </c>
      <c r="O29" s="34">
        <f>SUM(C29:N29)</f>
        <v>25328301.42</v>
      </c>
    </row>
    <row r="30" spans="1:15" ht="15">
      <c r="A30" s="12" t="s">
        <v>5</v>
      </c>
      <c r="B30" s="13" t="s">
        <v>8</v>
      </c>
      <c r="C30" s="26">
        <v>104.25</v>
      </c>
      <c r="D30" s="26">
        <f aca="true" t="shared" si="25" ref="D30:O30">SUM(D29/D27/D107)</f>
        <v>99.2895290917591</v>
      </c>
      <c r="E30" s="26">
        <f>SUM(E29/E27/E107)</f>
        <v>103.52695332452663</v>
      </c>
      <c r="F30" s="26">
        <f t="shared" si="25"/>
        <v>90.83419994879672</v>
      </c>
      <c r="G30" s="26">
        <f>SUM(G29/G27/G107)</f>
        <v>93.19590355555555</v>
      </c>
      <c r="H30" s="26">
        <f t="shared" si="25"/>
        <v>84.2372306108442</v>
      </c>
      <c r="I30" s="26">
        <f t="shared" si="25"/>
        <v>81.84388655553148</v>
      </c>
      <c r="J30" s="26">
        <f t="shared" si="25"/>
        <v>85.75517613192817</v>
      </c>
      <c r="K30" s="26">
        <f t="shared" si="25"/>
        <v>104.75644471032166</v>
      </c>
      <c r="L30" s="26">
        <f t="shared" si="25"/>
        <v>89.47551923968474</v>
      </c>
      <c r="M30" s="26">
        <f t="shared" si="25"/>
        <v>93.29023252688172</v>
      </c>
      <c r="N30" s="26">
        <f t="shared" si="25"/>
        <v>92.91791961852861</v>
      </c>
      <c r="O30" s="30">
        <f t="shared" si="25"/>
        <v>93.67884796508537</v>
      </c>
    </row>
    <row r="31" spans="1:15" ht="15">
      <c r="A31" s="12" t="s">
        <v>5</v>
      </c>
      <c r="B31" s="13" t="s">
        <v>9</v>
      </c>
      <c r="C31" s="27">
        <v>0.0616</v>
      </c>
      <c r="D31" s="27">
        <f aca="true" t="shared" si="26" ref="D31:N31">SUM(D29/D28)</f>
        <v>0.06491033771215339</v>
      </c>
      <c r="E31" s="27">
        <f>SUM(E29/E28)</f>
        <v>0.06409425710255033</v>
      </c>
      <c r="F31" s="27">
        <f t="shared" si="26"/>
        <v>0.06374643331647113</v>
      </c>
      <c r="G31" s="27">
        <f>SUM(G29/G28)</f>
        <v>0.06397321669462161</v>
      </c>
      <c r="H31" s="27">
        <f t="shared" si="26"/>
        <v>0.05969823671041189</v>
      </c>
      <c r="I31" s="27">
        <f t="shared" si="26"/>
        <v>0.06154204564568159</v>
      </c>
      <c r="J31" s="27">
        <f t="shared" si="26"/>
        <v>0.0628879856358395</v>
      </c>
      <c r="K31" s="27">
        <f t="shared" si="26"/>
        <v>0.064513822415679</v>
      </c>
      <c r="L31" s="27">
        <f t="shared" si="26"/>
        <v>0.060230897380443786</v>
      </c>
      <c r="M31" s="27">
        <f t="shared" si="26"/>
        <v>0.06563834312706353</v>
      </c>
      <c r="N31" s="27">
        <f t="shared" si="26"/>
        <v>0.06614230051654987</v>
      </c>
      <c r="O31" s="31">
        <f>SUM(O29/O28)</f>
        <v>0.06324359270983326</v>
      </c>
    </row>
    <row r="32" spans="1:15" ht="15">
      <c r="A32" s="14"/>
      <c r="B32" s="1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0"/>
    </row>
    <row r="33" spans="1:15" ht="15">
      <c r="A33" s="12" t="s">
        <v>5</v>
      </c>
      <c r="B33" s="17" t="s">
        <v>13</v>
      </c>
      <c r="C33" s="28">
        <v>65</v>
      </c>
      <c r="D33" s="28">
        <f aca="true" t="shared" si="27" ref="D33:N33">SUM(D141+D249+D357)</f>
        <v>63</v>
      </c>
      <c r="E33" s="28">
        <f>SUM(E141+E249+E357)</f>
        <v>60</v>
      </c>
      <c r="F33" s="28">
        <f t="shared" si="27"/>
        <v>60</v>
      </c>
      <c r="G33" s="28">
        <f>SUM(G141+G249+G357)</f>
        <v>60</v>
      </c>
      <c r="H33" s="28">
        <f t="shared" si="27"/>
        <v>63</v>
      </c>
      <c r="I33" s="28">
        <f t="shared" si="27"/>
        <v>63</v>
      </c>
      <c r="J33" s="28">
        <f t="shared" si="27"/>
        <v>63</v>
      </c>
      <c r="K33" s="28">
        <f t="shared" si="27"/>
        <v>59</v>
      </c>
      <c r="L33" s="28">
        <f t="shared" si="27"/>
        <v>63</v>
      </c>
      <c r="M33" s="28">
        <f t="shared" si="27"/>
        <v>61</v>
      </c>
      <c r="N33" s="28">
        <f t="shared" si="27"/>
        <v>60</v>
      </c>
      <c r="O33" s="23">
        <f>SUM(C33:N33)</f>
        <v>740</v>
      </c>
    </row>
    <row r="34" spans="1:15" ht="15">
      <c r="A34" s="12" t="s">
        <v>5</v>
      </c>
      <c r="B34" s="13" t="s">
        <v>7</v>
      </c>
      <c r="C34" s="26">
        <v>3434137</v>
      </c>
      <c r="D34" s="26">
        <f aca="true" t="shared" si="28" ref="D34:N34">SUM(D142+D250+D358)</f>
        <v>3326767.5</v>
      </c>
      <c r="E34" s="26">
        <f>SUM(E142+E250+E358)</f>
        <v>3410422</v>
      </c>
      <c r="F34" s="26">
        <f t="shared" si="28"/>
        <v>3128689.5</v>
      </c>
      <c r="G34" s="26">
        <f>SUM(G142+G250+G358)</f>
        <v>3010154</v>
      </c>
      <c r="H34" s="26">
        <f t="shared" si="28"/>
        <v>3222590</v>
      </c>
      <c r="I34" s="26">
        <f t="shared" si="28"/>
        <v>2995301</v>
      </c>
      <c r="J34" s="26">
        <f t="shared" si="28"/>
        <v>2777513.5</v>
      </c>
      <c r="K34" s="26">
        <f t="shared" si="28"/>
        <v>3548702.5</v>
      </c>
      <c r="L34" s="26">
        <f t="shared" si="28"/>
        <v>2957775.5</v>
      </c>
      <c r="M34" s="26">
        <f t="shared" si="28"/>
        <v>3146350.7800000003</v>
      </c>
      <c r="N34" s="26">
        <f t="shared" si="28"/>
        <v>2718116</v>
      </c>
      <c r="O34" s="34">
        <f>SUM(C34:N34)</f>
        <v>37676519.28</v>
      </c>
    </row>
    <row r="35" spans="1:15" ht="15">
      <c r="A35" s="12" t="s">
        <v>5</v>
      </c>
      <c r="B35" s="13" t="s">
        <v>0</v>
      </c>
      <c r="C35" s="26">
        <v>252775.31</v>
      </c>
      <c r="D35" s="26">
        <f aca="true" t="shared" si="29" ref="D35:N35">SUM(D143+D251+D359)</f>
        <v>194313.81</v>
      </c>
      <c r="E35" s="26">
        <f>SUM(E143+E251+E359)</f>
        <v>252564.81</v>
      </c>
      <c r="F35" s="26">
        <f t="shared" si="29"/>
        <v>143003.63</v>
      </c>
      <c r="G35" s="26">
        <f>SUM(G143+G251+G359)</f>
        <v>197968.01</v>
      </c>
      <c r="H35" s="26">
        <f t="shared" si="29"/>
        <v>206113.98</v>
      </c>
      <c r="I35" s="26">
        <f t="shared" si="29"/>
        <v>183752.84</v>
      </c>
      <c r="J35" s="26">
        <f t="shared" si="29"/>
        <v>143953.16999999998</v>
      </c>
      <c r="K35" s="26">
        <f t="shared" si="29"/>
        <v>235383.03</v>
      </c>
      <c r="L35" s="26">
        <f t="shared" si="29"/>
        <v>196306</v>
      </c>
      <c r="M35" s="26">
        <f t="shared" si="29"/>
        <v>187159.77000000002</v>
      </c>
      <c r="N35" s="26">
        <f t="shared" si="29"/>
        <v>168697.54</v>
      </c>
      <c r="O35" s="34">
        <f>SUM(C35:N35)</f>
        <v>2361991.9000000004</v>
      </c>
    </row>
    <row r="36" spans="1:15" ht="15">
      <c r="A36" s="12" t="s">
        <v>5</v>
      </c>
      <c r="B36" s="13" t="s">
        <v>8</v>
      </c>
      <c r="C36" s="26">
        <v>125.45</v>
      </c>
      <c r="D36" s="26">
        <f aca="true" t="shared" si="30" ref="D36:O36">SUM(D35/D33/D107)</f>
        <v>99.49503840245775</v>
      </c>
      <c r="E36" s="26">
        <f>SUM(E35/E33/E107)</f>
        <v>140.31378333333333</v>
      </c>
      <c r="F36" s="26">
        <f t="shared" si="30"/>
        <v>76.88367204301076</v>
      </c>
      <c r="G36" s="26">
        <f>SUM(G35/G33/G107)</f>
        <v>109.98222777777778</v>
      </c>
      <c r="H36" s="26">
        <f t="shared" si="30"/>
        <v>105.53711213517666</v>
      </c>
      <c r="I36" s="26">
        <f t="shared" si="30"/>
        <v>94.08747567844341</v>
      </c>
      <c r="J36" s="26">
        <f t="shared" si="30"/>
        <v>81.60610544217685</v>
      </c>
      <c r="K36" s="26">
        <f t="shared" si="30"/>
        <v>128.69493165664298</v>
      </c>
      <c r="L36" s="26">
        <f t="shared" si="30"/>
        <v>103.86560846560846</v>
      </c>
      <c r="M36" s="26">
        <f t="shared" si="30"/>
        <v>98.9739661554733</v>
      </c>
      <c r="N36" s="26">
        <f t="shared" si="30"/>
        <v>93.72085555555556</v>
      </c>
      <c r="O36" s="30">
        <f t="shared" si="30"/>
        <v>104.93855164753795</v>
      </c>
    </row>
    <row r="37" spans="1:15" ht="15">
      <c r="A37" s="12" t="s">
        <v>5</v>
      </c>
      <c r="B37" s="13" t="s">
        <v>9</v>
      </c>
      <c r="C37" s="27">
        <v>0.0736</v>
      </c>
      <c r="D37" s="27">
        <f aca="true" t="shared" si="31" ref="D37:N37">SUM(D35/D34)</f>
        <v>0.05840919451088782</v>
      </c>
      <c r="E37" s="27">
        <f>SUM(E35/E34)</f>
        <v>0.07405676189046399</v>
      </c>
      <c r="F37" s="27">
        <f t="shared" si="31"/>
        <v>0.04570719785392574</v>
      </c>
      <c r="G37" s="27">
        <f>SUM(G35/G34)</f>
        <v>0.06576673818017284</v>
      </c>
      <c r="H37" s="27">
        <f t="shared" si="31"/>
        <v>0.06395910742601449</v>
      </c>
      <c r="I37" s="27">
        <f t="shared" si="31"/>
        <v>0.06134703657495524</v>
      </c>
      <c r="J37" s="27">
        <f t="shared" si="31"/>
        <v>0.05182807212278175</v>
      </c>
      <c r="K37" s="27">
        <f t="shared" si="31"/>
        <v>0.06632932177323965</v>
      </c>
      <c r="L37" s="27">
        <f t="shared" si="31"/>
        <v>0.06636947259857957</v>
      </c>
      <c r="M37" s="27">
        <f t="shared" si="31"/>
        <v>0.05948471200023031</v>
      </c>
      <c r="N37" s="27">
        <f t="shared" si="31"/>
        <v>0.06206414295784286</v>
      </c>
      <c r="O37" s="31">
        <f>SUM(O35/O34)</f>
        <v>0.06269135114224385</v>
      </c>
    </row>
    <row r="38" spans="1:15" ht="15">
      <c r="A38" s="14"/>
      <c r="B38" s="1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6"/>
    </row>
    <row r="39" spans="1:15" ht="15">
      <c r="A39" s="12" t="s">
        <v>5</v>
      </c>
      <c r="B39" s="17" t="s">
        <v>14</v>
      </c>
      <c r="C39" s="25">
        <v>1295</v>
      </c>
      <c r="D39" s="25">
        <f aca="true" t="shared" si="32" ref="D39:N39">SUM(D147+D255+D363)</f>
        <v>1302</v>
      </c>
      <c r="E39" s="25">
        <f>SUM(E147+E255+E363)</f>
        <v>1324</v>
      </c>
      <c r="F39" s="25">
        <f t="shared" si="32"/>
        <v>1321</v>
      </c>
      <c r="G39" s="25">
        <f>SUM(G147+G255+G363)</f>
        <v>1333</v>
      </c>
      <c r="H39" s="25">
        <f t="shared" si="32"/>
        <v>1339</v>
      </c>
      <c r="I39" s="25">
        <f t="shared" si="32"/>
        <v>1334</v>
      </c>
      <c r="J39" s="25">
        <f t="shared" si="32"/>
        <v>1326</v>
      </c>
      <c r="K39" s="25">
        <f t="shared" si="32"/>
        <v>1312</v>
      </c>
      <c r="L39" s="25">
        <f t="shared" si="32"/>
        <v>1313</v>
      </c>
      <c r="M39" s="25">
        <f t="shared" si="32"/>
        <v>1317</v>
      </c>
      <c r="N39" s="25">
        <f t="shared" si="32"/>
        <v>1306</v>
      </c>
      <c r="O39" s="33">
        <f>SUM(C39:N39)</f>
        <v>15822</v>
      </c>
    </row>
    <row r="40" spans="1:15" ht="15">
      <c r="A40" s="12" t="s">
        <v>5</v>
      </c>
      <c r="B40" s="13" t="s">
        <v>7</v>
      </c>
      <c r="C40" s="26">
        <v>146517016.09</v>
      </c>
      <c r="D40" s="26">
        <f aca="true" t="shared" si="33" ref="D40:N40">SUM(D148+D256+D364)</f>
        <v>131010315.49</v>
      </c>
      <c r="E40" s="26">
        <f>SUM(E148+E256+E364)</f>
        <v>137431306.27</v>
      </c>
      <c r="F40" s="26">
        <f t="shared" si="33"/>
        <v>124575781.97</v>
      </c>
      <c r="G40" s="26">
        <f>SUM(G148+G256+G364)</f>
        <v>123525139.07000001</v>
      </c>
      <c r="H40" s="26">
        <f t="shared" si="33"/>
        <v>130459964.89</v>
      </c>
      <c r="I40" s="26">
        <f t="shared" si="33"/>
        <v>117400114.02000001</v>
      </c>
      <c r="J40" s="26">
        <f t="shared" si="33"/>
        <v>108120850.09</v>
      </c>
      <c r="K40" s="26">
        <f t="shared" si="33"/>
        <v>141876745.56</v>
      </c>
      <c r="L40" s="26">
        <f t="shared" si="33"/>
        <v>128422082.15</v>
      </c>
      <c r="M40" s="26">
        <f t="shared" si="33"/>
        <v>130318413.2</v>
      </c>
      <c r="N40" s="26">
        <f t="shared" si="33"/>
        <v>125273449.23</v>
      </c>
      <c r="O40" s="34">
        <f>SUM(C40:N40)</f>
        <v>1544931178.0300002</v>
      </c>
    </row>
    <row r="41" spans="1:15" ht="15">
      <c r="A41" s="12" t="s">
        <v>5</v>
      </c>
      <c r="B41" s="13" t="s">
        <v>0</v>
      </c>
      <c r="C41" s="26">
        <v>8834488.4</v>
      </c>
      <c r="D41" s="26">
        <f aca="true" t="shared" si="34" ref="D41:N41">SUM(D149+D257+D365)</f>
        <v>7831753.819999999</v>
      </c>
      <c r="E41" s="26">
        <f>SUM(E149+E257+E365)</f>
        <v>8322785.76</v>
      </c>
      <c r="F41" s="26">
        <f t="shared" si="34"/>
        <v>7611317.54</v>
      </c>
      <c r="G41" s="26">
        <f>SUM(G149+G257+G365)</f>
        <v>7373787.539999999</v>
      </c>
      <c r="H41" s="26">
        <f t="shared" si="34"/>
        <v>8034637.21</v>
      </c>
      <c r="I41" s="26">
        <f t="shared" si="34"/>
        <v>6419290.749999999</v>
      </c>
      <c r="J41" s="26">
        <f t="shared" si="34"/>
        <v>6195214.61</v>
      </c>
      <c r="K41" s="26">
        <f t="shared" si="34"/>
        <v>8422895.42</v>
      </c>
      <c r="L41" s="26">
        <f t="shared" si="34"/>
        <v>6983746.41</v>
      </c>
      <c r="M41" s="26">
        <f t="shared" si="34"/>
        <v>7713196.16</v>
      </c>
      <c r="N41" s="26">
        <f t="shared" si="34"/>
        <v>7686877.510000001</v>
      </c>
      <c r="O41" s="34">
        <f>SUM(C41:N41)</f>
        <v>91429991.13</v>
      </c>
    </row>
    <row r="42" spans="1:15" ht="15">
      <c r="A42" s="12" t="s">
        <v>5</v>
      </c>
      <c r="B42" s="13" t="s">
        <v>8</v>
      </c>
      <c r="C42" s="26">
        <v>220.06</v>
      </c>
      <c r="D42" s="26">
        <f aca="true" t="shared" si="35" ref="D42:O42">SUM(D41/D39/D107)</f>
        <v>194.03780337941626</v>
      </c>
      <c r="E42" s="26">
        <f>SUM(E41/E39/E107)</f>
        <v>209.53639879154076</v>
      </c>
      <c r="F42" s="26">
        <f t="shared" si="35"/>
        <v>185.86402139141902</v>
      </c>
      <c r="G42" s="26">
        <f>SUM(G41/G39/G107)</f>
        <v>184.3907861965491</v>
      </c>
      <c r="H42" s="26">
        <f t="shared" si="35"/>
        <v>193.5637382254451</v>
      </c>
      <c r="I42" s="26">
        <f t="shared" si="35"/>
        <v>155.2278074672341</v>
      </c>
      <c r="J42" s="26">
        <f t="shared" si="35"/>
        <v>166.86098389355743</v>
      </c>
      <c r="K42" s="26">
        <f t="shared" si="35"/>
        <v>207.09321941384738</v>
      </c>
      <c r="L42" s="26">
        <f t="shared" si="35"/>
        <v>177.2974463061691</v>
      </c>
      <c r="M42" s="26">
        <f t="shared" si="35"/>
        <v>188.92390231954343</v>
      </c>
      <c r="N42" s="26">
        <f t="shared" si="35"/>
        <v>196.1939129657989</v>
      </c>
      <c r="O42" s="30">
        <f t="shared" si="35"/>
        <v>189.98341022644036</v>
      </c>
    </row>
    <row r="43" spans="1:15" ht="15">
      <c r="A43" s="12" t="s">
        <v>5</v>
      </c>
      <c r="B43" s="13" t="s">
        <v>9</v>
      </c>
      <c r="C43" s="27">
        <v>0.0603</v>
      </c>
      <c r="D43" s="27">
        <f aca="true" t="shared" si="36" ref="D43:N43">SUM(D41/D40)</f>
        <v>0.0597796730029079</v>
      </c>
      <c r="E43" s="27">
        <f>SUM(E41/E40)</f>
        <v>0.06055960600162605</v>
      </c>
      <c r="F43" s="27">
        <f t="shared" si="36"/>
        <v>0.06109789093543829</v>
      </c>
      <c r="G43" s="27">
        <f>SUM(G41/G40)</f>
        <v>0.05969463054659161</v>
      </c>
      <c r="H43" s="27">
        <f t="shared" si="36"/>
        <v>0.06158699503540852</v>
      </c>
      <c r="I43" s="27">
        <f t="shared" si="36"/>
        <v>0.05467874374386403</v>
      </c>
      <c r="J43" s="27">
        <f t="shared" si="36"/>
        <v>0.05729898169356874</v>
      </c>
      <c r="K43" s="27">
        <f t="shared" si="36"/>
        <v>0.0593676954370083</v>
      </c>
      <c r="L43" s="27">
        <f t="shared" si="36"/>
        <v>0.054381195921140886</v>
      </c>
      <c r="M43" s="27">
        <f t="shared" si="36"/>
        <v>0.05918730876627955</v>
      </c>
      <c r="N43" s="27">
        <f t="shared" si="36"/>
        <v>0.06136078759903082</v>
      </c>
      <c r="O43" s="31">
        <f>SUM(O41/O40)</f>
        <v>0.059180623985196426</v>
      </c>
    </row>
    <row r="44" spans="1:15" ht="15">
      <c r="A44" s="14"/>
      <c r="B44" s="1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6"/>
    </row>
    <row r="45" spans="1:15" ht="15">
      <c r="A45" s="12" t="s">
        <v>5</v>
      </c>
      <c r="B45" s="17" t="s">
        <v>38</v>
      </c>
      <c r="C45" s="28">
        <v>37</v>
      </c>
      <c r="D45" s="28">
        <f aca="true" t="shared" si="37" ref="D45:N45">SUM(D153+D261+D369)</f>
        <v>37</v>
      </c>
      <c r="E45" s="28">
        <f>SUM(E153+E261+E369)</f>
        <v>37</v>
      </c>
      <c r="F45" s="28">
        <f t="shared" si="37"/>
        <v>37</v>
      </c>
      <c r="G45" s="28">
        <f>SUM(G153+G261+G369)</f>
        <v>37</v>
      </c>
      <c r="H45" s="28">
        <f t="shared" si="37"/>
        <v>36</v>
      </c>
      <c r="I45" s="28">
        <f t="shared" si="37"/>
        <v>36</v>
      </c>
      <c r="J45" s="28">
        <f t="shared" si="37"/>
        <v>36</v>
      </c>
      <c r="K45" s="28">
        <f t="shared" si="37"/>
        <v>36</v>
      </c>
      <c r="L45" s="28">
        <f t="shared" si="37"/>
        <v>37</v>
      </c>
      <c r="M45" s="28">
        <f t="shared" si="37"/>
        <v>38</v>
      </c>
      <c r="N45" s="28">
        <f t="shared" si="37"/>
        <v>38</v>
      </c>
      <c r="O45" s="23">
        <f>SUM(C45:N45)</f>
        <v>442</v>
      </c>
    </row>
    <row r="46" spans="1:15" ht="15">
      <c r="A46" s="12" t="s">
        <v>5</v>
      </c>
      <c r="B46" s="13" t="s">
        <v>7</v>
      </c>
      <c r="C46" s="26">
        <v>7969572</v>
      </c>
      <c r="D46" s="26">
        <f aca="true" t="shared" si="38" ref="D46:N46">SUM(D154+D262+D370)</f>
        <v>5779834</v>
      </c>
      <c r="E46" s="26">
        <f>SUM(E154+E262+E370)</f>
        <v>7086394</v>
      </c>
      <c r="F46" s="26">
        <f t="shared" si="38"/>
        <v>5944738</v>
      </c>
      <c r="G46" s="26">
        <f>SUM(G154+G262+G370)</f>
        <v>6529586</v>
      </c>
      <c r="H46" s="26">
        <f t="shared" si="38"/>
        <v>6121576</v>
      </c>
      <c r="I46" s="26">
        <f t="shared" si="38"/>
        <v>5858584</v>
      </c>
      <c r="J46" s="26">
        <f t="shared" si="38"/>
        <v>5264598</v>
      </c>
      <c r="K46" s="26">
        <f t="shared" si="38"/>
        <v>7193890</v>
      </c>
      <c r="L46" s="26">
        <f t="shared" si="38"/>
        <v>6005324</v>
      </c>
      <c r="M46" s="26">
        <f t="shared" si="38"/>
        <v>6683418</v>
      </c>
      <c r="N46" s="26">
        <f t="shared" si="38"/>
        <v>6211496</v>
      </c>
      <c r="O46" s="34">
        <f>SUM(C46:N46)</f>
        <v>76649010</v>
      </c>
    </row>
    <row r="47" spans="1:15" ht="15">
      <c r="A47" s="12" t="s">
        <v>5</v>
      </c>
      <c r="B47" s="13" t="s">
        <v>0</v>
      </c>
      <c r="C47" s="26">
        <v>439020.69</v>
      </c>
      <c r="D47" s="26">
        <f aca="true" t="shared" si="39" ref="D47:N47">SUM(D155+D263+D371)</f>
        <v>462696.76</v>
      </c>
      <c r="E47" s="26">
        <f>SUM(E155+E263+E371)</f>
        <v>496870.35</v>
      </c>
      <c r="F47" s="26">
        <f t="shared" si="39"/>
        <v>451488.37</v>
      </c>
      <c r="G47" s="26">
        <f>SUM(G155+G263+G371)</f>
        <v>537374.73</v>
      </c>
      <c r="H47" s="26">
        <f t="shared" si="39"/>
        <v>415035.79</v>
      </c>
      <c r="I47" s="26">
        <f t="shared" si="39"/>
        <v>398781.24</v>
      </c>
      <c r="J47" s="26">
        <f t="shared" si="39"/>
        <v>459129.79</v>
      </c>
      <c r="K47" s="26">
        <f t="shared" si="39"/>
        <v>498646.21</v>
      </c>
      <c r="L47" s="26">
        <f t="shared" si="39"/>
        <v>490395.65</v>
      </c>
      <c r="M47" s="26">
        <f t="shared" si="39"/>
        <v>470864.94</v>
      </c>
      <c r="N47" s="26">
        <f t="shared" si="39"/>
        <v>344071.02</v>
      </c>
      <c r="O47" s="34">
        <f>SUM(C47:N47)</f>
        <v>5464375.540000001</v>
      </c>
    </row>
    <row r="48" spans="1:15" ht="15">
      <c r="A48" s="12" t="s">
        <v>5</v>
      </c>
      <c r="B48" s="13" t="s">
        <v>8</v>
      </c>
      <c r="C48" s="26">
        <v>382.76</v>
      </c>
      <c r="D48" s="26">
        <f aca="true" t="shared" si="40" ref="D48:O48">SUM(D47/D45/D107)</f>
        <v>403.3973496076722</v>
      </c>
      <c r="E48" s="26">
        <f>SUM(E47/E45/E107)</f>
        <v>447.63094594594594</v>
      </c>
      <c r="F48" s="26">
        <f t="shared" si="40"/>
        <v>393.62543156059286</v>
      </c>
      <c r="G48" s="26">
        <f>SUM(G47/G45/G107)</f>
        <v>484.1213783783784</v>
      </c>
      <c r="H48" s="26">
        <f t="shared" si="40"/>
        <v>371.89586917562724</v>
      </c>
      <c r="I48" s="26">
        <f t="shared" si="40"/>
        <v>357.33086021505375</v>
      </c>
      <c r="J48" s="26">
        <f t="shared" si="40"/>
        <v>455.48590277777777</v>
      </c>
      <c r="K48" s="26">
        <f t="shared" si="40"/>
        <v>446.81560035842296</v>
      </c>
      <c r="L48" s="26">
        <f t="shared" si="40"/>
        <v>441.7978828828829</v>
      </c>
      <c r="M48" s="26">
        <f t="shared" si="40"/>
        <v>399.71556876061123</v>
      </c>
      <c r="N48" s="26">
        <f t="shared" si="40"/>
        <v>301.8166842105263</v>
      </c>
      <c r="O48" s="30">
        <f t="shared" si="40"/>
        <v>406.44955358581797</v>
      </c>
    </row>
    <row r="49" spans="1:15" ht="15" customHeight="1">
      <c r="A49" s="12" t="s">
        <v>5</v>
      </c>
      <c r="B49" s="13" t="s">
        <v>9</v>
      </c>
      <c r="C49" s="27">
        <v>0.055099999999999996</v>
      </c>
      <c r="D49" s="27">
        <f aca="true" t="shared" si="41" ref="D49:N49">SUM(D47/D46)</f>
        <v>0.08005364167898248</v>
      </c>
      <c r="E49" s="27">
        <f>SUM(E47/E46)</f>
        <v>0.07011610559616076</v>
      </c>
      <c r="F49" s="27">
        <f t="shared" si="41"/>
        <v>0.07594756404739789</v>
      </c>
      <c r="G49" s="27">
        <f>SUM(G47/G46)</f>
        <v>0.08229843821645047</v>
      </c>
      <c r="H49" s="27">
        <f t="shared" si="41"/>
        <v>0.06779884624482323</v>
      </c>
      <c r="I49" s="27">
        <f t="shared" si="41"/>
        <v>0.06806785393876745</v>
      </c>
      <c r="J49" s="27">
        <f t="shared" si="41"/>
        <v>0.08721079748159308</v>
      </c>
      <c r="K49" s="27">
        <f t="shared" si="41"/>
        <v>0.0693152397381667</v>
      </c>
      <c r="L49" s="27">
        <f t="shared" si="41"/>
        <v>0.08166014856150976</v>
      </c>
      <c r="M49" s="27">
        <f t="shared" si="41"/>
        <v>0.07045271446436539</v>
      </c>
      <c r="N49" s="27">
        <f t="shared" si="41"/>
        <v>0.05539261717306105</v>
      </c>
      <c r="O49" s="31">
        <f>SUM(O47/O46)</f>
        <v>0.07129088216534044</v>
      </c>
    </row>
    <row r="50" spans="1:15" ht="15">
      <c r="A50" s="14"/>
      <c r="B50" s="1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/>
    </row>
    <row r="51" spans="1:15" ht="15">
      <c r="A51" s="12" t="s">
        <v>5</v>
      </c>
      <c r="B51" s="17" t="s">
        <v>15</v>
      </c>
      <c r="C51" s="28">
        <v>152</v>
      </c>
      <c r="D51" s="28">
        <f aca="true" t="shared" si="42" ref="D51:N51">SUM(D159+D267+D375)</f>
        <v>147</v>
      </c>
      <c r="E51" s="28">
        <f>SUM(E159+E267+E375)</f>
        <v>147</v>
      </c>
      <c r="F51" s="28">
        <f t="shared" si="42"/>
        <v>147</v>
      </c>
      <c r="G51" s="28">
        <f>SUM(G159+G267+G375)</f>
        <v>149</v>
      </c>
      <c r="H51" s="28">
        <f t="shared" si="42"/>
        <v>148</v>
      </c>
      <c r="I51" s="28">
        <f t="shared" si="42"/>
        <v>146</v>
      </c>
      <c r="J51" s="28">
        <f t="shared" si="42"/>
        <v>146</v>
      </c>
      <c r="K51" s="28">
        <f t="shared" si="42"/>
        <v>141</v>
      </c>
      <c r="L51" s="28">
        <f t="shared" si="42"/>
        <v>145</v>
      </c>
      <c r="M51" s="28">
        <f t="shared" si="42"/>
        <v>146</v>
      </c>
      <c r="N51" s="28">
        <f t="shared" si="42"/>
        <v>145</v>
      </c>
      <c r="O51" s="23">
        <f>SUM(C51:N51)</f>
        <v>1759</v>
      </c>
    </row>
    <row r="52" spans="1:15" ht="15">
      <c r="A52" s="12" t="s">
        <v>5</v>
      </c>
      <c r="B52" s="13" t="s">
        <v>7</v>
      </c>
      <c r="C52" s="26">
        <v>21238745</v>
      </c>
      <c r="D52" s="26">
        <f aca="true" t="shared" si="43" ref="D52:N52">SUM(D160+D268+D376)</f>
        <v>17986750</v>
      </c>
      <c r="E52" s="26">
        <f>SUM(E160+E268+E376)</f>
        <v>20859205</v>
      </c>
      <c r="F52" s="26">
        <f t="shared" si="43"/>
        <v>17559190</v>
      </c>
      <c r="G52" s="26">
        <f>SUM(G160+G268+G376)</f>
        <v>17354495</v>
      </c>
      <c r="H52" s="26">
        <f t="shared" si="43"/>
        <v>18013695</v>
      </c>
      <c r="I52" s="26">
        <f t="shared" si="43"/>
        <v>15605812.4</v>
      </c>
      <c r="J52" s="26">
        <f t="shared" si="43"/>
        <v>13310150.28</v>
      </c>
      <c r="K52" s="26">
        <f t="shared" si="43"/>
        <v>17835952.759999998</v>
      </c>
      <c r="L52" s="26">
        <f t="shared" si="43"/>
        <v>16459775</v>
      </c>
      <c r="M52" s="26">
        <f t="shared" si="43"/>
        <v>16163055</v>
      </c>
      <c r="N52" s="26">
        <f t="shared" si="43"/>
        <v>17262315</v>
      </c>
      <c r="O52" s="34">
        <f>SUM(C52:N52)</f>
        <v>209649140.44</v>
      </c>
    </row>
    <row r="53" spans="1:15" ht="15">
      <c r="A53" s="12" t="s">
        <v>5</v>
      </c>
      <c r="B53" s="13" t="s">
        <v>0</v>
      </c>
      <c r="C53" s="26">
        <v>1373027.04</v>
      </c>
      <c r="D53" s="26">
        <f aca="true" t="shared" si="44" ref="D53:N53">SUM(D161+D269+D377)</f>
        <v>1109245.67</v>
      </c>
      <c r="E53" s="26">
        <f>SUM(E161+E269+E377)</f>
        <v>1152690.31</v>
      </c>
      <c r="F53" s="26">
        <f t="shared" si="44"/>
        <v>1061854.6600000001</v>
      </c>
      <c r="G53" s="26">
        <f>SUM(G161+G269+G377)</f>
        <v>980300.0399999999</v>
      </c>
      <c r="H53" s="26">
        <f t="shared" si="44"/>
        <v>1066471.25</v>
      </c>
      <c r="I53" s="26">
        <f t="shared" si="44"/>
        <v>708166.73</v>
      </c>
      <c r="J53" s="26">
        <f t="shared" si="44"/>
        <v>808360.91</v>
      </c>
      <c r="K53" s="26">
        <f t="shared" si="44"/>
        <v>1045985.3999999999</v>
      </c>
      <c r="L53" s="26">
        <f t="shared" si="44"/>
        <v>950280.59</v>
      </c>
      <c r="M53" s="26">
        <f t="shared" si="44"/>
        <v>809859.4899999999</v>
      </c>
      <c r="N53" s="26">
        <f t="shared" si="44"/>
        <v>999382.5900000001</v>
      </c>
      <c r="O53" s="34">
        <f>SUM(C53:N53)</f>
        <v>12065624.68</v>
      </c>
    </row>
    <row r="54" spans="1:15" ht="15">
      <c r="A54" s="12" t="s">
        <v>5</v>
      </c>
      <c r="B54" s="13" t="s">
        <v>8</v>
      </c>
      <c r="C54" s="26">
        <v>291.39</v>
      </c>
      <c r="D54" s="26">
        <f aca="true" t="shared" si="45" ref="D54:O54">SUM(D53/D51/D107)</f>
        <v>243.41577134079435</v>
      </c>
      <c r="E54" s="26">
        <f>SUM(E53/E51/E107)</f>
        <v>261.381022675737</v>
      </c>
      <c r="F54" s="26">
        <f t="shared" si="45"/>
        <v>233.01616414307662</v>
      </c>
      <c r="G54" s="26">
        <f>SUM(G53/G51/G107)</f>
        <v>219.3064966442953</v>
      </c>
      <c r="H54" s="26">
        <f t="shared" si="45"/>
        <v>232.4479620749782</v>
      </c>
      <c r="I54" s="26">
        <f t="shared" si="45"/>
        <v>156.46635660627484</v>
      </c>
      <c r="J54" s="26">
        <f t="shared" si="45"/>
        <v>197.73994863013698</v>
      </c>
      <c r="K54" s="26">
        <f t="shared" si="45"/>
        <v>239.30116678105693</v>
      </c>
      <c r="L54" s="26">
        <f t="shared" si="45"/>
        <v>218.455308045977</v>
      </c>
      <c r="M54" s="26">
        <f t="shared" si="45"/>
        <v>178.9349292973928</v>
      </c>
      <c r="N54" s="26">
        <f t="shared" si="45"/>
        <v>229.74312413793103</v>
      </c>
      <c r="O54" s="30">
        <f t="shared" si="45"/>
        <v>225.51340060900105</v>
      </c>
    </row>
    <row r="55" spans="1:15" ht="15" customHeight="1">
      <c r="A55" s="12" t="s">
        <v>5</v>
      </c>
      <c r="B55" s="13" t="s">
        <v>9</v>
      </c>
      <c r="C55" s="27">
        <v>0.0646</v>
      </c>
      <c r="D55" s="27">
        <f aca="true" t="shared" si="46" ref="D55:N55">SUM(D53/D52)</f>
        <v>0.061670155531154874</v>
      </c>
      <c r="E55" s="27">
        <f>SUM(E53/E52)</f>
        <v>0.05526051016805291</v>
      </c>
      <c r="F55" s="27">
        <f t="shared" si="46"/>
        <v>0.06047287260972745</v>
      </c>
      <c r="G55" s="27">
        <f>SUM(G53/G52)</f>
        <v>0.05648680874897252</v>
      </c>
      <c r="H55" s="27">
        <f t="shared" si="46"/>
        <v>0.059203358888889814</v>
      </c>
      <c r="I55" s="27">
        <f t="shared" si="46"/>
        <v>0.04537839568031716</v>
      </c>
      <c r="J55" s="27">
        <f t="shared" si="46"/>
        <v>0.0607326658974432</v>
      </c>
      <c r="K55" s="27">
        <f t="shared" si="46"/>
        <v>0.058644772952403806</v>
      </c>
      <c r="L55" s="27">
        <f t="shared" si="46"/>
        <v>0.05773351033048751</v>
      </c>
      <c r="M55" s="27">
        <f t="shared" si="46"/>
        <v>0.05010559513656297</v>
      </c>
      <c r="N55" s="27">
        <f t="shared" si="46"/>
        <v>0.05789389140448428</v>
      </c>
      <c r="O55" s="31">
        <f>SUM(O53/O52)</f>
        <v>0.05755151036955045</v>
      </c>
    </row>
    <row r="56" spans="1:15" ht="15" customHeight="1">
      <c r="A56" s="14"/>
      <c r="B56" s="1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1"/>
    </row>
    <row r="57" spans="1:15" ht="15" customHeight="1">
      <c r="A57" s="12" t="s">
        <v>5</v>
      </c>
      <c r="B57" s="17" t="s">
        <v>41</v>
      </c>
      <c r="C57" s="28">
        <v>40</v>
      </c>
      <c r="D57" s="28">
        <f aca="true" t="shared" si="47" ref="D57:N57">SUM(D165+D273+D381)</f>
        <v>42</v>
      </c>
      <c r="E57" s="28">
        <f>SUM(E165+E273+E381)</f>
        <v>42</v>
      </c>
      <c r="F57" s="28">
        <f t="shared" si="47"/>
        <v>42</v>
      </c>
      <c r="G57" s="28">
        <f>SUM(G165+G273+G381)</f>
        <v>44</v>
      </c>
      <c r="H57" s="28">
        <f t="shared" si="47"/>
        <v>45</v>
      </c>
      <c r="I57" s="28">
        <f t="shared" si="47"/>
        <v>45</v>
      </c>
      <c r="J57" s="28">
        <f t="shared" si="47"/>
        <v>45</v>
      </c>
      <c r="K57" s="28">
        <f t="shared" si="47"/>
        <v>45</v>
      </c>
      <c r="L57" s="28">
        <f t="shared" si="47"/>
        <v>45</v>
      </c>
      <c r="M57" s="28">
        <f t="shared" si="47"/>
        <v>44</v>
      </c>
      <c r="N57" s="28">
        <f t="shared" si="47"/>
        <v>44</v>
      </c>
      <c r="O57" s="23">
        <f>SUM(C57:N57)</f>
        <v>523</v>
      </c>
    </row>
    <row r="58" spans="1:15" ht="15" customHeight="1">
      <c r="A58" s="12" t="s">
        <v>5</v>
      </c>
      <c r="B58" s="13" t="s">
        <v>7</v>
      </c>
      <c r="C58" s="26">
        <v>15224765</v>
      </c>
      <c r="D58" s="26">
        <f aca="true" t="shared" si="48" ref="D58:N58">SUM(D166+D274+D382)</f>
        <v>13903330</v>
      </c>
      <c r="E58" s="26">
        <f>SUM(E166+E274+E382)</f>
        <v>14140845</v>
      </c>
      <c r="F58" s="26">
        <f t="shared" si="48"/>
        <v>13063675</v>
      </c>
      <c r="G58" s="26">
        <f>SUM(G166+G274+G382)</f>
        <v>13312330</v>
      </c>
      <c r="H58" s="26">
        <f t="shared" si="48"/>
        <v>10021035</v>
      </c>
      <c r="I58" s="26">
        <f t="shared" si="48"/>
        <v>9371670</v>
      </c>
      <c r="J58" s="26">
        <f t="shared" si="48"/>
        <v>8736220</v>
      </c>
      <c r="K58" s="26">
        <f t="shared" si="48"/>
        <v>12042800</v>
      </c>
      <c r="L58" s="26">
        <f t="shared" si="48"/>
        <v>10210985</v>
      </c>
      <c r="M58" s="26">
        <f t="shared" si="48"/>
        <v>8846040</v>
      </c>
      <c r="N58" s="26">
        <f t="shared" si="48"/>
        <v>10014655</v>
      </c>
      <c r="O58" s="34">
        <f>SUM(C58:N58)</f>
        <v>138888350</v>
      </c>
    </row>
    <row r="59" spans="1:15" ht="15" customHeight="1">
      <c r="A59" s="12" t="s">
        <v>5</v>
      </c>
      <c r="B59" s="13" t="s">
        <v>0</v>
      </c>
      <c r="C59" s="26">
        <v>449819.22</v>
      </c>
      <c r="D59" s="26">
        <f aca="true" t="shared" si="49" ref="D59:N59">SUM(D167+D275+D383)</f>
        <v>430361.89999999997</v>
      </c>
      <c r="E59" s="26">
        <f>SUM(E167+E275+E383)</f>
        <v>804610.9600000001</v>
      </c>
      <c r="F59" s="26">
        <f t="shared" si="49"/>
        <v>566461.2999999999</v>
      </c>
      <c r="G59" s="26">
        <f>SUM(G167+G275+G383)</f>
        <v>827625.89</v>
      </c>
      <c r="H59" s="26">
        <f t="shared" si="49"/>
        <v>686906.8</v>
      </c>
      <c r="I59" s="26">
        <f t="shared" si="49"/>
        <v>624006.1000000001</v>
      </c>
      <c r="J59" s="26">
        <f t="shared" si="49"/>
        <v>366406.44</v>
      </c>
      <c r="K59" s="26">
        <f t="shared" si="49"/>
        <v>971492</v>
      </c>
      <c r="L59" s="26">
        <f t="shared" si="49"/>
        <v>914273.3300000001</v>
      </c>
      <c r="M59" s="26">
        <f t="shared" si="49"/>
        <v>619047.72</v>
      </c>
      <c r="N59" s="26">
        <f t="shared" si="49"/>
        <v>452881.74</v>
      </c>
      <c r="O59" s="34">
        <f>SUM(C59:N59)</f>
        <v>7713893.4</v>
      </c>
    </row>
    <row r="60" spans="1:15" ht="15" customHeight="1">
      <c r="A60" s="12" t="s">
        <v>5</v>
      </c>
      <c r="B60" s="13" t="s">
        <v>8</v>
      </c>
      <c r="C60" s="26">
        <v>362.76</v>
      </c>
      <c r="D60" s="26">
        <f>SUM(D59/D57/D107)</f>
        <v>330.5390937019969</v>
      </c>
      <c r="E60" s="26">
        <f>SUM(E59/E57/E107)</f>
        <v>638.580126984127</v>
      </c>
      <c r="F60" s="26">
        <f>SUM(F59/F57/F107)</f>
        <v>435.0701228878647</v>
      </c>
      <c r="G60" s="26">
        <f>SUM(G59/G57/G107)</f>
        <v>626.9893106060606</v>
      </c>
      <c r="H60" s="26">
        <f aca="true" t="shared" si="50" ref="H60:N60">SUM(H59/H57/H107)</f>
        <v>492.40630824372766</v>
      </c>
      <c r="I60" s="26">
        <f t="shared" si="50"/>
        <v>447.31620071684597</v>
      </c>
      <c r="J60" s="26">
        <f t="shared" si="50"/>
        <v>290.7987619047619</v>
      </c>
      <c r="K60" s="26">
        <f t="shared" si="50"/>
        <v>696.410035842294</v>
      </c>
      <c r="L60" s="26">
        <f t="shared" si="50"/>
        <v>677.2395037037038</v>
      </c>
      <c r="M60" s="26">
        <f t="shared" si="50"/>
        <v>453.8473020527859</v>
      </c>
      <c r="N60" s="26">
        <f t="shared" si="50"/>
        <v>343.09222727272726</v>
      </c>
      <c r="O60" s="30">
        <f>SUM(O59/O57/O107)</f>
        <v>484.9090903376201</v>
      </c>
    </row>
    <row r="61" spans="1:15" ht="15" customHeight="1">
      <c r="A61" s="12" t="s">
        <v>5</v>
      </c>
      <c r="B61" s="13" t="s">
        <v>9</v>
      </c>
      <c r="C61" s="27">
        <v>0.029500000000000002</v>
      </c>
      <c r="D61" s="27">
        <f aca="true" t="shared" si="51" ref="D61:N61">SUM(D59/D58)</f>
        <v>0.030953872201839414</v>
      </c>
      <c r="E61" s="27">
        <f>SUM(E59/E58)</f>
        <v>0.05689977932719014</v>
      </c>
      <c r="F61" s="27">
        <f t="shared" si="51"/>
        <v>0.04336155790770973</v>
      </c>
      <c r="G61" s="27">
        <f>SUM(G59/G58)</f>
        <v>0.06216987484535014</v>
      </c>
      <c r="H61" s="27">
        <f t="shared" si="51"/>
        <v>0.06854649245312486</v>
      </c>
      <c r="I61" s="27">
        <f t="shared" si="51"/>
        <v>0.0665843014105277</v>
      </c>
      <c r="J61" s="27">
        <f t="shared" si="51"/>
        <v>0.04194107291254112</v>
      </c>
      <c r="K61" s="27">
        <f t="shared" si="51"/>
        <v>0.08066994386687482</v>
      </c>
      <c r="L61" s="27">
        <f t="shared" si="51"/>
        <v>0.0895382110540756</v>
      </c>
      <c r="M61" s="27">
        <f t="shared" si="51"/>
        <v>0.06998020809311285</v>
      </c>
      <c r="N61" s="27">
        <f t="shared" si="51"/>
        <v>0.04522190130363952</v>
      </c>
      <c r="O61" s="31">
        <f>SUM(O59/O58)</f>
        <v>0.05554024797616215</v>
      </c>
    </row>
    <row r="62" spans="1:15" ht="15" customHeight="1">
      <c r="A62" s="14"/>
      <c r="B62" s="1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1"/>
    </row>
    <row r="63" spans="1:15" ht="15" customHeight="1">
      <c r="A63" s="12" t="s">
        <v>5</v>
      </c>
      <c r="B63" s="17" t="s">
        <v>39</v>
      </c>
      <c r="C63" s="25">
        <v>2573</v>
      </c>
      <c r="D63" s="25">
        <f aca="true" t="shared" si="52" ref="D63:N63">SUM(D171+D279+D387)</f>
        <v>2567</v>
      </c>
      <c r="E63" s="25">
        <f>SUM(E171+E279+E387)</f>
        <v>2535</v>
      </c>
      <c r="F63" s="25">
        <f t="shared" si="52"/>
        <v>2544</v>
      </c>
      <c r="G63" s="25">
        <f>SUM(G171+G279+G387)</f>
        <v>2543</v>
      </c>
      <c r="H63" s="25">
        <f t="shared" si="52"/>
        <v>2586</v>
      </c>
      <c r="I63" s="25">
        <f t="shared" si="52"/>
        <v>2637</v>
      </c>
      <c r="J63" s="25">
        <f t="shared" si="52"/>
        <v>2670</v>
      </c>
      <c r="K63" s="25">
        <f t="shared" si="52"/>
        <v>2669</v>
      </c>
      <c r="L63" s="25">
        <f t="shared" si="52"/>
        <v>2671</v>
      </c>
      <c r="M63" s="25">
        <f t="shared" si="52"/>
        <v>2698</v>
      </c>
      <c r="N63" s="25">
        <f t="shared" si="52"/>
        <v>2697</v>
      </c>
      <c r="O63" s="33">
        <f>SUM(C63:N63)</f>
        <v>31390</v>
      </c>
    </row>
    <row r="64" spans="1:15" ht="15" customHeight="1">
      <c r="A64" s="12" t="s">
        <v>5</v>
      </c>
      <c r="B64" s="13" t="s">
        <v>7</v>
      </c>
      <c r="C64" s="26">
        <v>273717727.18</v>
      </c>
      <c r="D64" s="26">
        <f aca="true" t="shared" si="53" ref="D64:N64">SUM(D172+D280+D388)</f>
        <v>245701823.01</v>
      </c>
      <c r="E64" s="26">
        <f>SUM(E172+E280+E388)</f>
        <v>255066412.57999998</v>
      </c>
      <c r="F64" s="26">
        <f t="shared" si="53"/>
        <v>235372035.88</v>
      </c>
      <c r="G64" s="26">
        <f>SUM(G172+G280+G388)</f>
        <v>226506375.96999997</v>
      </c>
      <c r="H64" s="26">
        <f t="shared" si="53"/>
        <v>242524435.65</v>
      </c>
      <c r="I64" s="26">
        <f t="shared" si="53"/>
        <v>231062157.14000002</v>
      </c>
      <c r="J64" s="26">
        <f t="shared" si="53"/>
        <v>220472448.4</v>
      </c>
      <c r="K64" s="26">
        <f t="shared" si="53"/>
        <v>270903364.7</v>
      </c>
      <c r="L64" s="26">
        <f t="shared" si="53"/>
        <v>251579937.25000003</v>
      </c>
      <c r="M64" s="26">
        <f t="shared" si="53"/>
        <v>259741205.75</v>
      </c>
      <c r="N64" s="26">
        <f t="shared" si="53"/>
        <v>255574333.08999997</v>
      </c>
      <c r="O64" s="34">
        <f>SUM(C64:N64)</f>
        <v>2968222256.6000004</v>
      </c>
    </row>
    <row r="65" spans="1:15" ht="15" customHeight="1">
      <c r="A65" s="12" t="s">
        <v>5</v>
      </c>
      <c r="B65" s="13" t="s">
        <v>0</v>
      </c>
      <c r="C65" s="26">
        <v>14859224.59</v>
      </c>
      <c r="D65" s="26">
        <f aca="true" t="shared" si="54" ref="D65:N65">SUM(D173+D281+D389)</f>
        <v>13119608.709999999</v>
      </c>
      <c r="E65" s="26">
        <f>SUM(E173+E281+E389)</f>
        <v>13442799.59</v>
      </c>
      <c r="F65" s="26">
        <f t="shared" si="54"/>
        <v>12225076.22</v>
      </c>
      <c r="G65" s="26">
        <f>SUM(G173+G281+G389)</f>
        <v>11685609.76</v>
      </c>
      <c r="H65" s="26">
        <f t="shared" si="54"/>
        <v>12495905.67</v>
      </c>
      <c r="I65" s="26">
        <f t="shared" si="54"/>
        <v>12609759.579999998</v>
      </c>
      <c r="J65" s="26">
        <f t="shared" si="54"/>
        <v>12229396.799999999</v>
      </c>
      <c r="K65" s="26">
        <f t="shared" si="54"/>
        <v>14448921.98</v>
      </c>
      <c r="L65" s="26">
        <f t="shared" si="54"/>
        <v>13420938.41</v>
      </c>
      <c r="M65" s="26">
        <f t="shared" si="54"/>
        <v>14047815.239999998</v>
      </c>
      <c r="N65" s="26">
        <f t="shared" si="54"/>
        <v>13848889.36</v>
      </c>
      <c r="O65" s="34">
        <f>SUM(C65:N65)</f>
        <v>158433945.90999997</v>
      </c>
    </row>
    <row r="66" spans="1:15" ht="15" customHeight="1">
      <c r="A66" s="12" t="s">
        <v>5</v>
      </c>
      <c r="B66" s="13" t="s">
        <v>8</v>
      </c>
      <c r="C66" s="26">
        <v>186.29</v>
      </c>
      <c r="D66" s="26">
        <f aca="true" t="shared" si="55" ref="D66:O66">SUM(D65/D63/D107)</f>
        <v>164.8668423036807</v>
      </c>
      <c r="E66" s="26">
        <f>SUM(E65/E63/E107)</f>
        <v>176.76265075608154</v>
      </c>
      <c r="F66" s="26">
        <f t="shared" si="55"/>
        <v>155.014660935281</v>
      </c>
      <c r="G66" s="26">
        <f>SUM(G65/G63/G107)</f>
        <v>153.17354515663914</v>
      </c>
      <c r="H66" s="26">
        <f t="shared" si="55"/>
        <v>155.8753794626151</v>
      </c>
      <c r="I66" s="26">
        <f t="shared" si="55"/>
        <v>154.25348428688514</v>
      </c>
      <c r="J66" s="26">
        <f t="shared" si="55"/>
        <v>163.58208667736758</v>
      </c>
      <c r="K66" s="26">
        <f t="shared" si="55"/>
        <v>174.63254305708313</v>
      </c>
      <c r="L66" s="26">
        <f t="shared" si="55"/>
        <v>167.48955959066515</v>
      </c>
      <c r="M66" s="26">
        <f t="shared" si="55"/>
        <v>167.95972213587123</v>
      </c>
      <c r="N66" s="26">
        <f t="shared" si="55"/>
        <v>171.16412507724633</v>
      </c>
      <c r="O66" s="30">
        <f t="shared" si="55"/>
        <v>165.937791105273</v>
      </c>
    </row>
    <row r="67" spans="1:15" ht="15" customHeight="1">
      <c r="A67" s="12" t="s">
        <v>5</v>
      </c>
      <c r="B67" s="13" t="s">
        <v>9</v>
      </c>
      <c r="C67" s="27">
        <v>0.054299999999999994</v>
      </c>
      <c r="D67" s="27">
        <f aca="true" t="shared" si="56" ref="D67:N67">SUM(D65/D64)</f>
        <v>0.053396464663048246</v>
      </c>
      <c r="E67" s="27">
        <f>SUM(E65/E64)</f>
        <v>0.05270313505422338</v>
      </c>
      <c r="F67" s="27">
        <f t="shared" si="56"/>
        <v>0.051939374081943726</v>
      </c>
      <c r="G67" s="27">
        <f>SUM(G65/G64)</f>
        <v>0.05159064379515622</v>
      </c>
      <c r="H67" s="27">
        <f t="shared" si="56"/>
        <v>0.051524316040605124</v>
      </c>
      <c r="I67" s="27">
        <f t="shared" si="56"/>
        <v>0.05457301938179247</v>
      </c>
      <c r="J67" s="27">
        <f t="shared" si="56"/>
        <v>0.05546904789578233</v>
      </c>
      <c r="K67" s="27">
        <f t="shared" si="56"/>
        <v>0.053336074271358065</v>
      </c>
      <c r="L67" s="27">
        <f t="shared" si="56"/>
        <v>0.053346616414262575</v>
      </c>
      <c r="M67" s="27">
        <f t="shared" si="56"/>
        <v>0.05408389169302991</v>
      </c>
      <c r="N67" s="27">
        <f t="shared" si="56"/>
        <v>0.05418732465252347</v>
      </c>
      <c r="O67" s="31">
        <f>SUM(O65/O64)</f>
        <v>0.053376712460703926</v>
      </c>
    </row>
    <row r="68" spans="1:15" ht="15" customHeight="1">
      <c r="A68" s="14"/>
      <c r="B68" s="1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1"/>
    </row>
    <row r="69" spans="1:15" ht="15" customHeight="1">
      <c r="A69" s="12" t="s">
        <v>5</v>
      </c>
      <c r="B69" s="17" t="s">
        <v>16</v>
      </c>
      <c r="C69" s="28">
        <v>289</v>
      </c>
      <c r="D69" s="28">
        <f aca="true" t="shared" si="57" ref="D69:N69">SUM(D177+D285+D393)</f>
        <v>290</v>
      </c>
      <c r="E69" s="28">
        <f>SUM(E177+E285+E393)</f>
        <v>284</v>
      </c>
      <c r="F69" s="28">
        <f t="shared" si="57"/>
        <v>285</v>
      </c>
      <c r="G69" s="28">
        <f>SUM(G177+G285+G393)</f>
        <v>285</v>
      </c>
      <c r="H69" s="28">
        <f t="shared" si="57"/>
        <v>284</v>
      </c>
      <c r="I69" s="28">
        <f t="shared" si="57"/>
        <v>284</v>
      </c>
      <c r="J69" s="28">
        <f t="shared" si="57"/>
        <v>284</v>
      </c>
      <c r="K69" s="28">
        <f t="shared" si="57"/>
        <v>285</v>
      </c>
      <c r="L69" s="28">
        <f t="shared" si="57"/>
        <v>285</v>
      </c>
      <c r="M69" s="28">
        <f t="shared" si="57"/>
        <v>281</v>
      </c>
      <c r="N69" s="28">
        <f t="shared" si="57"/>
        <v>281</v>
      </c>
      <c r="O69" s="23">
        <f>SUM(C69:N69)</f>
        <v>3417</v>
      </c>
    </row>
    <row r="70" spans="1:15" ht="15" customHeight="1">
      <c r="A70" s="12" t="s">
        <v>5</v>
      </c>
      <c r="B70" s="13" t="s">
        <v>0</v>
      </c>
      <c r="C70" s="26">
        <v>9491646.8</v>
      </c>
      <c r="D70" s="26">
        <f aca="true" t="shared" si="58" ref="D70:N70">SUM(D178+D286+D394)</f>
        <v>8819410.72</v>
      </c>
      <c r="E70" s="26">
        <f>SUM(E178+E286+E394)</f>
        <v>9260956.3</v>
      </c>
      <c r="F70" s="26">
        <f t="shared" si="58"/>
        <v>8940450.799999999</v>
      </c>
      <c r="G70" s="26">
        <f>SUM(G178+G286+G394)</f>
        <v>8782411.28</v>
      </c>
      <c r="H70" s="26">
        <f t="shared" si="58"/>
        <v>9358657.02</v>
      </c>
      <c r="I70" s="26">
        <f t="shared" si="58"/>
        <v>8796332.57</v>
      </c>
      <c r="J70" s="26">
        <f t="shared" si="58"/>
        <v>8527909.780000001</v>
      </c>
      <c r="K70" s="26">
        <f t="shared" si="58"/>
        <v>10338110.440000001</v>
      </c>
      <c r="L70" s="26">
        <f t="shared" si="58"/>
        <v>8991418.2</v>
      </c>
      <c r="M70" s="26">
        <f t="shared" si="58"/>
        <v>9009295.32</v>
      </c>
      <c r="N70" s="26">
        <f t="shared" si="58"/>
        <v>9194184.6</v>
      </c>
      <c r="O70" s="34">
        <f>SUM(C70:N70)</f>
        <v>109510783.83000001</v>
      </c>
    </row>
    <row r="71" spans="1:15" ht="15" customHeight="1">
      <c r="A71" s="12" t="s">
        <v>5</v>
      </c>
      <c r="B71" s="13" t="s">
        <v>8</v>
      </c>
      <c r="C71" s="26">
        <v>1059.45</v>
      </c>
      <c r="D71" s="26">
        <f aca="true" t="shared" si="59" ref="D71:O71">SUM(D70/D69/D107)</f>
        <v>981.0245517241381</v>
      </c>
      <c r="E71" s="26">
        <f>SUM(E70/E69/E107)</f>
        <v>1086.9667018779344</v>
      </c>
      <c r="F71" s="26">
        <f t="shared" si="59"/>
        <v>1011.9355744199206</v>
      </c>
      <c r="G71" s="26">
        <f>SUM(G70/G69/G107)</f>
        <v>1027.1826058479533</v>
      </c>
      <c r="H71" s="26">
        <f t="shared" si="59"/>
        <v>1063.0005701953655</v>
      </c>
      <c r="I71" s="26">
        <f t="shared" si="59"/>
        <v>999.129097001363</v>
      </c>
      <c r="J71" s="26">
        <f t="shared" si="59"/>
        <v>1072.4232620724347</v>
      </c>
      <c r="K71" s="26">
        <f t="shared" si="59"/>
        <v>1170.1313457838144</v>
      </c>
      <c r="L71" s="26">
        <f t="shared" si="59"/>
        <v>1051.6278596491227</v>
      </c>
      <c r="M71" s="26">
        <f t="shared" si="59"/>
        <v>1034.2435219836987</v>
      </c>
      <c r="N71" s="26">
        <f t="shared" si="59"/>
        <v>1090.6506049822065</v>
      </c>
      <c r="O71" s="30">
        <f t="shared" si="59"/>
        <v>1053.659507426606</v>
      </c>
    </row>
    <row r="72" spans="1:15" ht="15">
      <c r="A72" s="12"/>
      <c r="B72" s="1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2"/>
    </row>
    <row r="73" spans="1:15" ht="15">
      <c r="A73" s="12" t="s">
        <v>5</v>
      </c>
      <c r="B73" s="17" t="s">
        <v>17</v>
      </c>
      <c r="C73" s="28">
        <f aca="true" t="shared" si="60" ref="C73:N73">SUM(C181+C289+C397)</f>
        <v>147</v>
      </c>
      <c r="D73" s="28">
        <f t="shared" si="60"/>
        <v>143</v>
      </c>
      <c r="E73" s="28">
        <f>SUM(E181+E289+E397)</f>
        <v>142</v>
      </c>
      <c r="F73" s="28">
        <f t="shared" si="60"/>
        <v>144</v>
      </c>
      <c r="G73" s="28">
        <f>SUM(G181+G289+G397)</f>
        <v>145</v>
      </c>
      <c r="H73" s="28">
        <f t="shared" si="60"/>
        <v>144</v>
      </c>
      <c r="I73" s="28">
        <f t="shared" si="60"/>
        <v>145</v>
      </c>
      <c r="J73" s="28">
        <f t="shared" si="60"/>
        <v>145</v>
      </c>
      <c r="K73" s="28">
        <f t="shared" si="60"/>
        <v>145</v>
      </c>
      <c r="L73" s="28">
        <f t="shared" si="60"/>
        <v>145</v>
      </c>
      <c r="M73" s="28">
        <f t="shared" si="60"/>
        <v>143</v>
      </c>
      <c r="N73" s="28">
        <f t="shared" si="60"/>
        <v>143</v>
      </c>
      <c r="O73" s="23">
        <f>SUM(C73:N73)</f>
        <v>1731</v>
      </c>
    </row>
    <row r="74" spans="1:15" ht="15">
      <c r="A74" s="12" t="s">
        <v>5</v>
      </c>
      <c r="B74" s="17" t="s">
        <v>18</v>
      </c>
      <c r="C74" s="26">
        <v>19088590.31</v>
      </c>
      <c r="D74" s="26">
        <f aca="true" t="shared" si="61" ref="D74:N74">SUM(D182+D290+D398)</f>
        <v>17533609.6</v>
      </c>
      <c r="E74" s="26">
        <f>SUM(E182+E290+E398)</f>
        <v>17863448.380000003</v>
      </c>
      <c r="F74" s="26">
        <f t="shared" si="61"/>
        <v>17355605.44</v>
      </c>
      <c r="G74" s="26">
        <f>SUM(G182+G290+G398)</f>
        <v>17037743.630000003</v>
      </c>
      <c r="H74" s="26">
        <f t="shared" si="61"/>
        <v>18436416.53</v>
      </c>
      <c r="I74" s="26">
        <f t="shared" si="61"/>
        <v>16561530.73</v>
      </c>
      <c r="J74" s="26">
        <f t="shared" si="61"/>
        <v>15374880.61</v>
      </c>
      <c r="K74" s="26">
        <f t="shared" si="61"/>
        <v>18690341.85</v>
      </c>
      <c r="L74" s="26">
        <f t="shared" si="61"/>
        <v>16740035.71</v>
      </c>
      <c r="M74" s="26">
        <f t="shared" si="61"/>
        <v>16540169.36</v>
      </c>
      <c r="N74" s="26">
        <f t="shared" si="61"/>
        <v>15967621.65</v>
      </c>
      <c r="O74" s="34">
        <f>SUM(C74:N74)</f>
        <v>207189993.80000004</v>
      </c>
    </row>
    <row r="75" spans="1:15" ht="15">
      <c r="A75" s="12" t="s">
        <v>5</v>
      </c>
      <c r="B75" s="13" t="s">
        <v>0</v>
      </c>
      <c r="C75" s="26">
        <v>3940622.06</v>
      </c>
      <c r="D75" s="26">
        <f aca="true" t="shared" si="62" ref="D75:N75">SUM(D183+D291+D399)</f>
        <v>3769330.1000000006</v>
      </c>
      <c r="E75" s="26">
        <f>SUM(E183+E291+E399)</f>
        <v>3801659.88</v>
      </c>
      <c r="F75" s="26">
        <f t="shared" si="62"/>
        <v>3839169.44</v>
      </c>
      <c r="G75" s="26">
        <f>SUM(G183+G291+G399)</f>
        <v>3742798.38</v>
      </c>
      <c r="H75" s="26">
        <f t="shared" si="62"/>
        <v>4242762.279999999</v>
      </c>
      <c r="I75" s="26">
        <f t="shared" si="62"/>
        <v>3926315.73</v>
      </c>
      <c r="J75" s="26">
        <f t="shared" si="62"/>
        <v>3736859.61</v>
      </c>
      <c r="K75" s="26">
        <f t="shared" si="62"/>
        <v>4571077.35</v>
      </c>
      <c r="L75" s="26">
        <f t="shared" si="62"/>
        <v>3874989.96</v>
      </c>
      <c r="M75" s="26">
        <f t="shared" si="62"/>
        <v>3923311.11</v>
      </c>
      <c r="N75" s="26">
        <f t="shared" si="62"/>
        <v>3752640.9</v>
      </c>
      <c r="O75" s="34">
        <f>SUM(C75:N75)</f>
        <v>47121536.8</v>
      </c>
    </row>
    <row r="76" spans="1:15" ht="15">
      <c r="A76" s="12" t="s">
        <v>5</v>
      </c>
      <c r="B76" s="13" t="s">
        <v>8</v>
      </c>
      <c r="C76" s="26">
        <v>858.9</v>
      </c>
      <c r="D76" s="26">
        <f aca="true" t="shared" si="63" ref="D76:O76">SUM(D75/D73/D107)</f>
        <v>850.2887660726371</v>
      </c>
      <c r="E76" s="26">
        <f>SUM(E75/E73/E107)</f>
        <v>892.4084225352112</v>
      </c>
      <c r="F76" s="26">
        <f t="shared" si="63"/>
        <v>860.0289964157706</v>
      </c>
      <c r="G76" s="26">
        <f>SUM(G75/G73/G107)</f>
        <v>860.4134206896553</v>
      </c>
      <c r="H76" s="26">
        <f t="shared" si="63"/>
        <v>950.4395788530464</v>
      </c>
      <c r="I76" s="26">
        <f t="shared" si="63"/>
        <v>873.4851457174639</v>
      </c>
      <c r="J76" s="26">
        <f t="shared" si="63"/>
        <v>920.4087709359607</v>
      </c>
      <c r="K76" s="26">
        <f t="shared" si="63"/>
        <v>1016.9248832035594</v>
      </c>
      <c r="L76" s="26">
        <f t="shared" si="63"/>
        <v>890.8022896551723</v>
      </c>
      <c r="M76" s="26">
        <f t="shared" si="63"/>
        <v>885.0239363861945</v>
      </c>
      <c r="N76" s="26">
        <f t="shared" si="63"/>
        <v>874.7414685314685</v>
      </c>
      <c r="O76" s="30">
        <f t="shared" si="63"/>
        <v>894.974702404976</v>
      </c>
    </row>
    <row r="77" spans="1:15" ht="15">
      <c r="A77" s="12" t="s">
        <v>5</v>
      </c>
      <c r="B77" s="13" t="s">
        <v>9</v>
      </c>
      <c r="C77" s="27">
        <v>0.2064</v>
      </c>
      <c r="D77" s="27">
        <f aca="true" t="shared" si="64" ref="D77:N77">SUM(D75/D74)</f>
        <v>0.21497741685773591</v>
      </c>
      <c r="E77" s="27">
        <f>SUM(E75/E74)</f>
        <v>0.2128178053379859</v>
      </c>
      <c r="F77" s="27">
        <f t="shared" si="64"/>
        <v>0.22120631016142758</v>
      </c>
      <c r="G77" s="27">
        <f>SUM(G75/G74)</f>
        <v>0.21967688100492913</v>
      </c>
      <c r="H77" s="27">
        <f t="shared" si="64"/>
        <v>0.23012944370703037</v>
      </c>
      <c r="I77" s="27">
        <f t="shared" si="64"/>
        <v>0.23707444643916678</v>
      </c>
      <c r="J77" s="27">
        <f t="shared" si="64"/>
        <v>0.24304966684225848</v>
      </c>
      <c r="K77" s="27">
        <f t="shared" si="64"/>
        <v>0.2445689536705825</v>
      </c>
      <c r="L77" s="27">
        <f t="shared" si="64"/>
        <v>0.23148038792325848</v>
      </c>
      <c r="M77" s="27">
        <f t="shared" si="64"/>
        <v>0.23719896843909946</v>
      </c>
      <c r="N77" s="27">
        <f t="shared" si="64"/>
        <v>0.23501564492542945</v>
      </c>
      <c r="O77" s="31">
        <f>SUM(O75/O74)</f>
        <v>0.22743152763200666</v>
      </c>
    </row>
    <row r="78" spans="1:15" ht="15">
      <c r="A78" s="14"/>
      <c r="B78" s="1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6"/>
    </row>
    <row r="79" spans="1:15" ht="15">
      <c r="A79" s="12" t="s">
        <v>5</v>
      </c>
      <c r="B79" s="17" t="s">
        <v>42</v>
      </c>
      <c r="C79" s="28">
        <v>20</v>
      </c>
      <c r="D79" s="28">
        <f aca="true" t="shared" si="65" ref="D79:N79">SUM(D187+D295+D403)</f>
        <v>21</v>
      </c>
      <c r="E79" s="28">
        <f>SUM(E187+E295+E403)</f>
        <v>19</v>
      </c>
      <c r="F79" s="28">
        <f t="shared" si="65"/>
        <v>19</v>
      </c>
      <c r="G79" s="28">
        <f>SUM(G187+G295+G403)</f>
        <v>19</v>
      </c>
      <c r="H79" s="28">
        <f t="shared" si="65"/>
        <v>19</v>
      </c>
      <c r="I79" s="28">
        <f t="shared" si="65"/>
        <v>19</v>
      </c>
      <c r="J79" s="28">
        <f t="shared" si="65"/>
        <v>19</v>
      </c>
      <c r="K79" s="28">
        <f t="shared" si="65"/>
        <v>19</v>
      </c>
      <c r="L79" s="28">
        <f t="shared" si="65"/>
        <v>19</v>
      </c>
      <c r="M79" s="28">
        <f t="shared" si="65"/>
        <v>19</v>
      </c>
      <c r="N79" s="28">
        <f t="shared" si="65"/>
        <v>19</v>
      </c>
      <c r="O79" s="23">
        <f>SUM(C79:N79)</f>
        <v>231</v>
      </c>
    </row>
    <row r="80" spans="1:15" ht="15">
      <c r="A80" s="12" t="s">
        <v>5</v>
      </c>
      <c r="B80" s="17" t="s">
        <v>43</v>
      </c>
      <c r="C80" s="26">
        <v>7388809.52</v>
      </c>
      <c r="D80" s="26">
        <f aca="true" t="shared" si="66" ref="D80:N80">SUM(D188+D296+D404)</f>
        <v>6772680</v>
      </c>
      <c r="E80" s="26">
        <f>SUM(E188+E296+E404)</f>
        <v>6966947.26</v>
      </c>
      <c r="F80" s="26">
        <f t="shared" si="66"/>
        <v>6299716.51</v>
      </c>
      <c r="G80" s="26">
        <f>SUM(G188+G296+G404)</f>
        <v>6647840.51</v>
      </c>
      <c r="H80" s="26">
        <f t="shared" si="66"/>
        <v>7254338.33</v>
      </c>
      <c r="I80" s="26">
        <f t="shared" si="66"/>
        <v>7039825.67</v>
      </c>
      <c r="J80" s="26">
        <f t="shared" si="66"/>
        <v>6897964.11</v>
      </c>
      <c r="K80" s="26">
        <f t="shared" si="66"/>
        <v>8173247.85</v>
      </c>
      <c r="L80" s="26">
        <f t="shared" si="66"/>
        <v>6763425.51</v>
      </c>
      <c r="M80" s="26">
        <f t="shared" si="66"/>
        <v>7117009.26</v>
      </c>
      <c r="N80" s="26">
        <f t="shared" si="66"/>
        <v>6884242.8</v>
      </c>
      <c r="O80" s="34">
        <f>SUM(C80:N80)</f>
        <v>84206047.33</v>
      </c>
    </row>
    <row r="81" spans="1:15" ht="15">
      <c r="A81" s="12" t="s">
        <v>5</v>
      </c>
      <c r="B81" s="13" t="s">
        <v>0</v>
      </c>
      <c r="C81" s="26">
        <v>1430443.77</v>
      </c>
      <c r="D81" s="26">
        <f aca="true" t="shared" si="67" ref="D81:N81">SUM(D189+D297+D405)</f>
        <v>1470949.5</v>
      </c>
      <c r="E81" s="26">
        <f>SUM(E189+E297+E405)</f>
        <v>1610838.51</v>
      </c>
      <c r="F81" s="26">
        <f t="shared" si="67"/>
        <v>1257791.76</v>
      </c>
      <c r="G81" s="26">
        <f>SUM(G189+G297+G405)</f>
        <v>1507228.76</v>
      </c>
      <c r="H81" s="26">
        <f t="shared" si="67"/>
        <v>1527261.83</v>
      </c>
      <c r="I81" s="26">
        <f t="shared" si="67"/>
        <v>1396806.67</v>
      </c>
      <c r="J81" s="26">
        <f t="shared" si="67"/>
        <v>1489088.36</v>
      </c>
      <c r="K81" s="26">
        <f t="shared" si="67"/>
        <v>1848218.6</v>
      </c>
      <c r="L81" s="26">
        <f t="shared" si="67"/>
        <v>1490367.76</v>
      </c>
      <c r="M81" s="26">
        <f t="shared" si="67"/>
        <v>1513012.01</v>
      </c>
      <c r="N81" s="26">
        <f t="shared" si="67"/>
        <v>1995442.8</v>
      </c>
      <c r="O81" s="34">
        <f>SUM(C81:N81)</f>
        <v>18537450.33</v>
      </c>
    </row>
    <row r="82" spans="1:15" ht="15">
      <c r="A82" s="12" t="s">
        <v>5</v>
      </c>
      <c r="B82" s="13" t="s">
        <v>8</v>
      </c>
      <c r="C82" s="26">
        <v>2307.17</v>
      </c>
      <c r="D82" s="26">
        <f aca="true" t="shared" si="68" ref="D82:N82">D81/D79/D107</f>
        <v>2259.5230414746543</v>
      </c>
      <c r="E82" s="26">
        <f>E81/E79/E107</f>
        <v>2826.0324736842103</v>
      </c>
      <c r="F82" s="26">
        <f t="shared" si="68"/>
        <v>2135.469881154499</v>
      </c>
      <c r="G82" s="26">
        <f>G81/G79/G107</f>
        <v>2644.26098245614</v>
      </c>
      <c r="H82" s="26">
        <f t="shared" si="68"/>
        <v>2592.974244482173</v>
      </c>
      <c r="I82" s="26">
        <f t="shared" si="68"/>
        <v>2371.4884040747024</v>
      </c>
      <c r="J82" s="26">
        <f t="shared" si="68"/>
        <v>2799.038270676692</v>
      </c>
      <c r="K82" s="26">
        <f t="shared" si="68"/>
        <v>3137.8923599320883</v>
      </c>
      <c r="L82" s="26">
        <f t="shared" si="68"/>
        <v>2614.6802807017543</v>
      </c>
      <c r="M82" s="26">
        <f t="shared" si="68"/>
        <v>2568.781001697793</v>
      </c>
      <c r="N82" s="26">
        <f t="shared" si="68"/>
        <v>3500.776842105263</v>
      </c>
      <c r="O82" s="30">
        <f>SUM(O81/O79/O107)</f>
        <v>2638.3135143212944</v>
      </c>
    </row>
    <row r="83" spans="1:15" ht="15">
      <c r="A83" s="12" t="s">
        <v>5</v>
      </c>
      <c r="B83" s="13" t="s">
        <v>9</v>
      </c>
      <c r="C83" s="27">
        <v>0.1936</v>
      </c>
      <c r="D83" s="27">
        <f>D81/D80</f>
        <v>0.21718869044455075</v>
      </c>
      <c r="E83" s="27">
        <f>E81/E80</f>
        <v>0.2312115263522176</v>
      </c>
      <c r="F83" s="27">
        <f>F81/F80</f>
        <v>0.1996584700285188</v>
      </c>
      <c r="G83" s="27">
        <f>G81/G80</f>
        <v>0.22672456683230507</v>
      </c>
      <c r="H83" s="27">
        <f aca="true" t="shared" si="69" ref="H83:N83">H81/H80</f>
        <v>0.21053082452524655</v>
      </c>
      <c r="I83" s="27">
        <f t="shared" si="69"/>
        <v>0.19841495165888107</v>
      </c>
      <c r="J83" s="27">
        <f t="shared" si="69"/>
        <v>0.21587360216056561</v>
      </c>
      <c r="K83" s="27">
        <f t="shared" si="69"/>
        <v>0.22613025249197602</v>
      </c>
      <c r="L83" s="27">
        <f t="shared" si="69"/>
        <v>0.22035694158181096</v>
      </c>
      <c r="M83" s="27">
        <f t="shared" si="69"/>
        <v>0.21259098516333813</v>
      </c>
      <c r="N83" s="27">
        <f t="shared" si="69"/>
        <v>0.28985654021383445</v>
      </c>
      <c r="O83" s="37">
        <f>SUM(O81/O80)</f>
        <v>0.2201439316745566</v>
      </c>
    </row>
    <row r="84" spans="1:15" ht="15">
      <c r="A84" s="14"/>
      <c r="B84" s="1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6"/>
    </row>
    <row r="85" spans="1:15" ht="15">
      <c r="A85" s="12" t="s">
        <v>5</v>
      </c>
      <c r="B85" s="13" t="s">
        <v>36</v>
      </c>
      <c r="C85" s="28">
        <v>36</v>
      </c>
      <c r="D85" s="28">
        <f aca="true" t="shared" si="70" ref="D85:N85">SUM(D193+D301+D409)</f>
        <v>36</v>
      </c>
      <c r="E85" s="28">
        <f>SUM(E193+E301+E409)</f>
        <v>36</v>
      </c>
      <c r="F85" s="28">
        <f t="shared" si="70"/>
        <v>36</v>
      </c>
      <c r="G85" s="28">
        <f>SUM(G193+G301+G409)</f>
        <v>36</v>
      </c>
      <c r="H85" s="28">
        <f t="shared" si="70"/>
        <v>36</v>
      </c>
      <c r="I85" s="28">
        <f t="shared" si="70"/>
        <v>34</v>
      </c>
      <c r="J85" s="28">
        <f t="shared" si="70"/>
        <v>34</v>
      </c>
      <c r="K85" s="28">
        <f t="shared" si="70"/>
        <v>35</v>
      </c>
      <c r="L85" s="28">
        <f t="shared" si="70"/>
        <v>36</v>
      </c>
      <c r="M85" s="28">
        <f t="shared" si="70"/>
        <v>36</v>
      </c>
      <c r="N85" s="28">
        <f t="shared" si="70"/>
        <v>36</v>
      </c>
      <c r="O85" s="23">
        <f>SUM(C85:N85)</f>
        <v>427</v>
      </c>
    </row>
    <row r="86" spans="1:15" ht="15">
      <c r="A86" s="12" t="s">
        <v>5</v>
      </c>
      <c r="B86" s="18" t="s">
        <v>37</v>
      </c>
      <c r="C86" s="26">
        <v>5692981.11</v>
      </c>
      <c r="D86" s="26">
        <f aca="true" t="shared" si="71" ref="D86:N86">SUM(D194+D302+D410)</f>
        <v>4802893.81</v>
      </c>
      <c r="E86" s="26">
        <f>SUM(E194+E302+E410)</f>
        <v>4699583.609999999</v>
      </c>
      <c r="F86" s="26">
        <f t="shared" si="71"/>
        <v>4738018</v>
      </c>
      <c r="G86" s="26">
        <f>SUM(G194+G302+G410)</f>
        <v>4587326.2</v>
      </c>
      <c r="H86" s="26">
        <f t="shared" si="71"/>
        <v>4952115.75</v>
      </c>
      <c r="I86" s="26">
        <f t="shared" si="71"/>
        <v>4214104.8100000005</v>
      </c>
      <c r="J86" s="26">
        <f t="shared" si="71"/>
        <v>4285139.359999999</v>
      </c>
      <c r="K86" s="26">
        <f t="shared" si="71"/>
        <v>5074589.05</v>
      </c>
      <c r="L86" s="26">
        <f t="shared" si="71"/>
        <v>4508060.55</v>
      </c>
      <c r="M86" s="26">
        <f t="shared" si="71"/>
        <v>4607339.41</v>
      </c>
      <c r="N86" s="26">
        <f t="shared" si="71"/>
        <v>4589885.32</v>
      </c>
      <c r="O86" s="34">
        <f>SUM(C86:N86)</f>
        <v>56752036.98</v>
      </c>
    </row>
    <row r="87" spans="1:15" ht="15">
      <c r="A87" s="12" t="s">
        <v>5</v>
      </c>
      <c r="B87" s="18" t="s">
        <v>0</v>
      </c>
      <c r="C87" s="26">
        <v>1579730.62</v>
      </c>
      <c r="D87" s="26">
        <f aca="true" t="shared" si="72" ref="D87:N87">SUM(D195+D303+D411)</f>
        <v>1324650.76</v>
      </c>
      <c r="E87" s="26">
        <f>SUM(E195+E303+E411)</f>
        <v>1292887.6099999999</v>
      </c>
      <c r="F87" s="26">
        <f t="shared" si="72"/>
        <v>1253424.05</v>
      </c>
      <c r="G87" s="26">
        <f>SUM(G195+G303+G411)</f>
        <v>1212931.39</v>
      </c>
      <c r="H87" s="26">
        <f t="shared" si="72"/>
        <v>1213290.43</v>
      </c>
      <c r="I87" s="26">
        <f t="shared" si="72"/>
        <v>1152400.07</v>
      </c>
      <c r="J87" s="26">
        <f t="shared" si="72"/>
        <v>1124391.36</v>
      </c>
      <c r="K87" s="26">
        <f t="shared" si="72"/>
        <v>1341562.3900000001</v>
      </c>
      <c r="L87" s="26">
        <f t="shared" si="72"/>
        <v>1270690.4800000002</v>
      </c>
      <c r="M87" s="26">
        <f t="shared" si="72"/>
        <v>1267900.2</v>
      </c>
      <c r="N87" s="26">
        <f t="shared" si="72"/>
        <v>1251537.69</v>
      </c>
      <c r="O87" s="34">
        <f>SUM(C87:N87)</f>
        <v>15285397.049999999</v>
      </c>
    </row>
    <row r="88" spans="1:15" ht="15">
      <c r="A88" s="12" t="s">
        <v>5</v>
      </c>
      <c r="B88" s="13" t="s">
        <v>8</v>
      </c>
      <c r="C88" s="26">
        <v>1415.53</v>
      </c>
      <c r="D88" s="26">
        <f>SUM(D87/D85/D107)</f>
        <v>1186.963046594982</v>
      </c>
      <c r="E88" s="26">
        <f>SUM(E87/E85/E107)</f>
        <v>1197.1181574074074</v>
      </c>
      <c r="F88" s="26">
        <f>SUM(F87/F85/F107)</f>
        <v>1123.139829749104</v>
      </c>
      <c r="G88" s="26">
        <f>SUM(G87/G85/G107)</f>
        <v>1123.0846203703702</v>
      </c>
      <c r="H88" s="26">
        <f aca="true" t="shared" si="73" ref="H88:N88">SUM(H87/H85/H107)</f>
        <v>1087.1778046594982</v>
      </c>
      <c r="I88" s="26">
        <f t="shared" si="73"/>
        <v>1093.3587001897533</v>
      </c>
      <c r="J88" s="26">
        <f t="shared" si="73"/>
        <v>1181.083361344538</v>
      </c>
      <c r="K88" s="26">
        <f t="shared" si="73"/>
        <v>1236.4630322580647</v>
      </c>
      <c r="L88" s="26">
        <f t="shared" si="73"/>
        <v>1176.5652592592594</v>
      </c>
      <c r="M88" s="26">
        <f t="shared" si="73"/>
        <v>1136.1112903225805</v>
      </c>
      <c r="N88" s="26">
        <f t="shared" si="73"/>
        <v>1158.8311944444442</v>
      </c>
      <c r="O88" s="30">
        <f>SUM(O87/O85/O107)</f>
        <v>1176.8936806647203</v>
      </c>
    </row>
    <row r="89" spans="1:15" ht="15">
      <c r="A89" s="12" t="s">
        <v>5</v>
      </c>
      <c r="B89" s="13" t="s">
        <v>9</v>
      </c>
      <c r="C89" s="27">
        <v>0.2775</v>
      </c>
      <c r="D89" s="27">
        <f aca="true" t="shared" si="74" ref="D89:N89">SUM(D87/D86)</f>
        <v>0.2758026332462262</v>
      </c>
      <c r="E89" s="27">
        <f>SUM(E87/E86)</f>
        <v>0.2751068429230478</v>
      </c>
      <c r="F89" s="27">
        <f t="shared" si="74"/>
        <v>0.2645460717962659</v>
      </c>
      <c r="G89" s="27">
        <f>SUM(G87/G86)</f>
        <v>0.26440923037040615</v>
      </c>
      <c r="H89" s="27">
        <f t="shared" si="74"/>
        <v>0.24500445693338246</v>
      </c>
      <c r="I89" s="27">
        <f t="shared" si="74"/>
        <v>0.2734626028439952</v>
      </c>
      <c r="J89" s="27">
        <f t="shared" si="74"/>
        <v>0.2623931838706875</v>
      </c>
      <c r="K89" s="27">
        <f t="shared" si="74"/>
        <v>0.2643686763167552</v>
      </c>
      <c r="L89" s="27">
        <f t="shared" si="74"/>
        <v>0.281870765910631</v>
      </c>
      <c r="M89" s="27">
        <f t="shared" si="74"/>
        <v>0.27519140379544993</v>
      </c>
      <c r="N89" s="27">
        <f t="shared" si="74"/>
        <v>0.272672976064683</v>
      </c>
      <c r="O89" s="31">
        <f>SUM(O87/O86)</f>
        <v>0.2693365359799637</v>
      </c>
    </row>
    <row r="90" spans="1:15" ht="15">
      <c r="A90" s="14"/>
      <c r="B90" s="1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6"/>
    </row>
    <row r="91" spans="1:15" ht="15">
      <c r="A91" s="12" t="s">
        <v>5</v>
      </c>
      <c r="B91" s="18" t="s">
        <v>35</v>
      </c>
      <c r="C91" s="28">
        <v>61</v>
      </c>
      <c r="D91" s="28">
        <f aca="true" t="shared" si="75" ref="D91:N91">SUM(D199+D307+D415)</f>
        <v>66</v>
      </c>
      <c r="E91" s="28">
        <f>SUM(E199+E307+E415)</f>
        <v>61</v>
      </c>
      <c r="F91" s="28">
        <f t="shared" si="75"/>
        <v>60</v>
      </c>
      <c r="G91" s="28">
        <f>SUM(G199+G307+G415)</f>
        <v>59</v>
      </c>
      <c r="H91" s="28">
        <f t="shared" si="75"/>
        <v>59</v>
      </c>
      <c r="I91" s="28">
        <f t="shared" si="75"/>
        <v>59</v>
      </c>
      <c r="J91" s="28">
        <f t="shared" si="75"/>
        <v>59</v>
      </c>
      <c r="K91" s="28">
        <f t="shared" si="75"/>
        <v>59</v>
      </c>
      <c r="L91" s="28">
        <f t="shared" si="75"/>
        <v>58</v>
      </c>
      <c r="M91" s="28">
        <f t="shared" si="75"/>
        <v>56</v>
      </c>
      <c r="N91" s="28">
        <f t="shared" si="75"/>
        <v>56</v>
      </c>
      <c r="O91" s="23">
        <f>SUM(C91:N91)</f>
        <v>713</v>
      </c>
    </row>
    <row r="92" spans="1:15" ht="15">
      <c r="A92" s="12" t="s">
        <v>5</v>
      </c>
      <c r="B92" s="18" t="s">
        <v>0</v>
      </c>
      <c r="C92" s="26">
        <v>1409711</v>
      </c>
      <c r="D92" s="26">
        <f aca="true" t="shared" si="76" ref="D92:N92">SUM(D200+D308+D416)</f>
        <v>1234271.25</v>
      </c>
      <c r="E92" s="26">
        <f>SUM(E200+E308+E416)</f>
        <v>1358360</v>
      </c>
      <c r="F92" s="26">
        <f t="shared" si="76"/>
        <v>1489486</v>
      </c>
      <c r="G92" s="26">
        <f>SUM(G200+G308+G416)</f>
        <v>1183874.1</v>
      </c>
      <c r="H92" s="26">
        <f t="shared" si="76"/>
        <v>1219862</v>
      </c>
      <c r="I92" s="26">
        <f t="shared" si="76"/>
        <v>1157957</v>
      </c>
      <c r="J92" s="26">
        <f t="shared" si="76"/>
        <v>1184204</v>
      </c>
      <c r="K92" s="26">
        <f t="shared" si="76"/>
        <v>1280913.35</v>
      </c>
      <c r="L92" s="26">
        <f t="shared" si="76"/>
        <v>1322025</v>
      </c>
      <c r="M92" s="26">
        <f t="shared" si="76"/>
        <v>1230852</v>
      </c>
      <c r="N92" s="26">
        <f t="shared" si="76"/>
        <v>1063507</v>
      </c>
      <c r="O92" s="34">
        <f>SUM(C92:N92)</f>
        <v>15135022.7</v>
      </c>
    </row>
    <row r="93" spans="1:15" ht="15">
      <c r="A93" s="12" t="s">
        <v>5</v>
      </c>
      <c r="B93" s="18" t="s">
        <v>8</v>
      </c>
      <c r="C93" s="26">
        <v>745.48</v>
      </c>
      <c r="D93" s="26">
        <f aca="true" t="shared" si="77" ref="D93:N93">(D92/D91)/D107</f>
        <v>603.2606304985337</v>
      </c>
      <c r="E93" s="26">
        <f>(E92/E91)/E107</f>
        <v>742.2732240437159</v>
      </c>
      <c r="F93" s="26">
        <f t="shared" si="77"/>
        <v>800.7989247311828</v>
      </c>
      <c r="G93" s="26">
        <f>(G92/G91)/G107</f>
        <v>668.8554237288137</v>
      </c>
      <c r="H93" s="26">
        <f t="shared" si="77"/>
        <v>666.9557135046474</v>
      </c>
      <c r="I93" s="26">
        <f t="shared" si="77"/>
        <v>633.109349371241</v>
      </c>
      <c r="J93" s="26">
        <f t="shared" si="77"/>
        <v>716.8305084745763</v>
      </c>
      <c r="K93" s="26">
        <f t="shared" si="77"/>
        <v>700.3353471842537</v>
      </c>
      <c r="L93" s="26">
        <f t="shared" si="77"/>
        <v>759.7844827586207</v>
      </c>
      <c r="M93" s="26">
        <f t="shared" si="77"/>
        <v>709.016129032258</v>
      </c>
      <c r="N93" s="26">
        <f t="shared" si="77"/>
        <v>633.0398809523809</v>
      </c>
      <c r="O93" s="38">
        <f>SUM(O92/O91/O107)</f>
        <v>697.8818897577282</v>
      </c>
    </row>
    <row r="94" spans="1:15" ht="15">
      <c r="A94" s="14"/>
      <c r="B94" s="1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</row>
    <row r="95" spans="1:45" s="8" customFormat="1" ht="15">
      <c r="A95" s="12" t="s">
        <v>5</v>
      </c>
      <c r="B95" s="13" t="s">
        <v>44</v>
      </c>
      <c r="C95" s="28">
        <v>24</v>
      </c>
      <c r="D95" s="28">
        <f aca="true" t="shared" si="78" ref="D95:N95">SUM(D203+D311+D419)</f>
        <v>24</v>
      </c>
      <c r="E95" s="28">
        <f>SUM(E203+E311+E419)</f>
        <v>26</v>
      </c>
      <c r="F95" s="28">
        <f t="shared" si="78"/>
        <v>26</v>
      </c>
      <c r="G95" s="28">
        <f>SUM(G203+G311+G419)</f>
        <v>26</v>
      </c>
      <c r="H95" s="28">
        <f t="shared" si="78"/>
        <v>26</v>
      </c>
      <c r="I95" s="28">
        <f t="shared" si="78"/>
        <v>27</v>
      </c>
      <c r="J95" s="28">
        <f t="shared" si="78"/>
        <v>27</v>
      </c>
      <c r="K95" s="28">
        <f t="shared" si="78"/>
        <v>27</v>
      </c>
      <c r="L95" s="28">
        <f t="shared" si="78"/>
        <v>27</v>
      </c>
      <c r="M95" s="28">
        <f t="shared" si="78"/>
        <v>27</v>
      </c>
      <c r="N95" s="28">
        <f t="shared" si="78"/>
        <v>27</v>
      </c>
      <c r="O95" s="23">
        <f>SUM(C95:N95)</f>
        <v>314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15" ht="15">
      <c r="A96" s="12" t="s">
        <v>5</v>
      </c>
      <c r="B96" s="18" t="s">
        <v>45</v>
      </c>
      <c r="C96" s="26">
        <v>4558599.85</v>
      </c>
      <c r="D96" s="26">
        <f aca="true" t="shared" si="79" ref="D96:N96">SUM(D204+D312+D420)</f>
        <v>4292580.109999999</v>
      </c>
      <c r="E96" s="26">
        <f>SUM(E204+E312+E420)</f>
        <v>4433737.3</v>
      </c>
      <c r="F96" s="26">
        <f t="shared" si="79"/>
        <v>4247670.55</v>
      </c>
      <c r="G96" s="26">
        <f>SUM(G204+G312+G420)</f>
        <v>4338822.65</v>
      </c>
      <c r="H96" s="26">
        <f t="shared" si="79"/>
        <v>4621275.48</v>
      </c>
      <c r="I96" s="26">
        <f t="shared" si="79"/>
        <v>4369387.1</v>
      </c>
      <c r="J96" s="26">
        <f t="shared" si="79"/>
        <v>3963073.45</v>
      </c>
      <c r="K96" s="26">
        <f t="shared" si="79"/>
        <v>4883587.75</v>
      </c>
      <c r="L96" s="26">
        <f t="shared" si="79"/>
        <v>4036852</v>
      </c>
      <c r="M96" s="26">
        <f t="shared" si="79"/>
        <v>4224221</v>
      </c>
      <c r="N96" s="26">
        <f t="shared" si="79"/>
        <v>3964053.21</v>
      </c>
      <c r="O96" s="34">
        <f>SUM(C96:N96)</f>
        <v>51933860.45</v>
      </c>
    </row>
    <row r="97" spans="1:15" ht="15">
      <c r="A97" s="12" t="s">
        <v>5</v>
      </c>
      <c r="B97" s="18" t="s">
        <v>0</v>
      </c>
      <c r="C97" s="26">
        <v>1131139.35</v>
      </c>
      <c r="D97" s="26">
        <f aca="true" t="shared" si="80" ref="D97:N97">SUM(D205+D313+D421)</f>
        <v>1020209.11</v>
      </c>
      <c r="E97" s="26">
        <f>SUM(E205+E313+E421)</f>
        <v>1197210.3</v>
      </c>
      <c r="F97" s="26">
        <f t="shared" si="80"/>
        <v>1100579.55</v>
      </c>
      <c r="G97" s="26">
        <f>SUM(G205+G313+G421)</f>
        <v>1135578.65</v>
      </c>
      <c r="H97" s="26">
        <f t="shared" si="80"/>
        <v>1155480.48</v>
      </c>
      <c r="I97" s="26">
        <f t="shared" si="80"/>
        <v>1162853.1</v>
      </c>
      <c r="J97" s="26">
        <f t="shared" si="80"/>
        <v>993366.45</v>
      </c>
      <c r="K97" s="26">
        <f t="shared" si="80"/>
        <v>1296338.75</v>
      </c>
      <c r="L97" s="26">
        <f t="shared" si="80"/>
        <v>1033345</v>
      </c>
      <c r="M97" s="26">
        <f t="shared" si="80"/>
        <v>1074220</v>
      </c>
      <c r="N97" s="26">
        <f t="shared" si="80"/>
        <v>1131056.21</v>
      </c>
      <c r="O97" s="34">
        <f>SUM(C97:N97)</f>
        <v>13431376.95</v>
      </c>
    </row>
    <row r="98" spans="1:15" ht="15">
      <c r="A98" s="12" t="s">
        <v>5</v>
      </c>
      <c r="B98" s="13" t="s">
        <v>8</v>
      </c>
      <c r="C98" s="26">
        <v>1520.35</v>
      </c>
      <c r="D98" s="26">
        <f aca="true" t="shared" si="81" ref="D98:N98">(D97/D95)/D107</f>
        <v>1371.2488037634407</v>
      </c>
      <c r="E98" s="26">
        <f>(E97/E95)/E107</f>
        <v>1534.885</v>
      </c>
      <c r="F98" s="26">
        <f t="shared" si="81"/>
        <v>1365.4833126550868</v>
      </c>
      <c r="G98" s="26">
        <f>(G97/G95)/G107</f>
        <v>1455.870064102564</v>
      </c>
      <c r="H98" s="26">
        <f t="shared" si="81"/>
        <v>1433.5986104218364</v>
      </c>
      <c r="I98" s="26">
        <f t="shared" si="81"/>
        <v>1389.3107526881722</v>
      </c>
      <c r="J98" s="26">
        <f t="shared" si="81"/>
        <v>1313.9767857142856</v>
      </c>
      <c r="K98" s="26">
        <f t="shared" si="81"/>
        <v>1548.791816009558</v>
      </c>
      <c r="L98" s="26">
        <f t="shared" si="81"/>
        <v>1275.7345679012346</v>
      </c>
      <c r="M98" s="26">
        <f t="shared" si="81"/>
        <v>1283.4169653524493</v>
      </c>
      <c r="N98" s="26">
        <f t="shared" si="81"/>
        <v>1396.3656913580246</v>
      </c>
      <c r="O98" s="34">
        <f>SUM(O97/O95/O107)</f>
        <v>1406.3041916063169</v>
      </c>
    </row>
    <row r="99" spans="1:15" ht="15">
      <c r="A99" s="12" t="s">
        <v>5</v>
      </c>
      <c r="B99" s="13" t="s">
        <v>9</v>
      </c>
      <c r="C99" s="27">
        <v>0.2481</v>
      </c>
      <c r="D99" s="27">
        <f aca="true" t="shared" si="82" ref="D99:N99">D97/D96</f>
        <v>0.23766804202985511</v>
      </c>
      <c r="E99" s="27">
        <f>E97/E96</f>
        <v>0.27002283152860684</v>
      </c>
      <c r="F99" s="27">
        <f t="shared" si="82"/>
        <v>0.2591019093983172</v>
      </c>
      <c r="G99" s="27">
        <f>G97/G96</f>
        <v>0.2617250672829413</v>
      </c>
      <c r="H99" s="27">
        <f t="shared" si="82"/>
        <v>0.2500349708647968</v>
      </c>
      <c r="I99" s="27">
        <f t="shared" si="82"/>
        <v>0.2661364336430618</v>
      </c>
      <c r="J99" s="27">
        <f t="shared" si="82"/>
        <v>0.25065557389555826</v>
      </c>
      <c r="K99" s="27">
        <f t="shared" si="82"/>
        <v>0.26544803049766025</v>
      </c>
      <c r="L99" s="27">
        <f t="shared" si="82"/>
        <v>0.25597792537353364</v>
      </c>
      <c r="M99" s="27">
        <f t="shared" si="82"/>
        <v>0.25430014196700407</v>
      </c>
      <c r="N99" s="27">
        <f t="shared" si="82"/>
        <v>0.2853282108188452</v>
      </c>
      <c r="O99" s="37">
        <f>SUM(O97/O96)</f>
        <v>0.25862465901088233</v>
      </c>
    </row>
    <row r="100" spans="1:15" ht="15">
      <c r="A100" s="14"/>
      <c r="B100" s="1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9"/>
    </row>
    <row r="101" spans="1:15" ht="15">
      <c r="A101" s="12" t="s">
        <v>5</v>
      </c>
      <c r="B101" s="15" t="s">
        <v>19</v>
      </c>
      <c r="C101" s="25">
        <v>12796</v>
      </c>
      <c r="D101" s="25">
        <f aca="true" t="shared" si="83" ref="D101:N101">SUM(D3+D69)</f>
        <v>12818</v>
      </c>
      <c r="E101" s="25">
        <f>SUM(E3+E69)</f>
        <v>12784</v>
      </c>
      <c r="F101" s="25">
        <f t="shared" si="83"/>
        <v>12841</v>
      </c>
      <c r="G101" s="25">
        <f>SUM(G3+G69)</f>
        <v>12878</v>
      </c>
      <c r="H101" s="25">
        <f t="shared" si="83"/>
        <v>12986</v>
      </c>
      <c r="I101" s="25">
        <f t="shared" si="83"/>
        <v>12993</v>
      </c>
      <c r="J101" s="25">
        <f t="shared" si="83"/>
        <v>13019</v>
      </c>
      <c r="K101" s="25">
        <f t="shared" si="83"/>
        <v>12910</v>
      </c>
      <c r="L101" s="25">
        <f t="shared" si="83"/>
        <v>12985</v>
      </c>
      <c r="M101" s="25">
        <f t="shared" si="83"/>
        <v>12972</v>
      </c>
      <c r="N101" s="25">
        <f t="shared" si="83"/>
        <v>12970</v>
      </c>
      <c r="O101" s="40">
        <f>SUM(C101:N101)</f>
        <v>154952</v>
      </c>
    </row>
    <row r="102" spans="1:15" ht="15">
      <c r="A102" s="12" t="s">
        <v>5</v>
      </c>
      <c r="B102" s="17" t="s">
        <v>20</v>
      </c>
      <c r="C102" s="26">
        <v>77717877.66</v>
      </c>
      <c r="D102" s="26">
        <f aca="true" t="shared" si="84" ref="D102:N102">SUM(D210+D318+D426)</f>
        <v>70058803.22999999</v>
      </c>
      <c r="E102" s="26">
        <f>SUM(E210+E318+E426)</f>
        <v>73878161.7</v>
      </c>
      <c r="F102" s="26">
        <f t="shared" si="84"/>
        <v>67571543.42999999</v>
      </c>
      <c r="G102" s="26">
        <f>SUM(G210+G318+G426)</f>
        <v>66619466.34</v>
      </c>
      <c r="H102" s="26">
        <f t="shared" si="84"/>
        <v>68195733.47</v>
      </c>
      <c r="I102" s="26">
        <f t="shared" si="84"/>
        <v>64017971.330000006</v>
      </c>
      <c r="J102" s="26">
        <f t="shared" si="84"/>
        <v>61479430.75</v>
      </c>
      <c r="K102" s="26">
        <f t="shared" si="84"/>
        <v>77523514.37</v>
      </c>
      <c r="L102" s="26">
        <f t="shared" si="84"/>
        <v>69062552.92</v>
      </c>
      <c r="M102" s="26">
        <f t="shared" si="84"/>
        <v>71442150.53</v>
      </c>
      <c r="N102" s="26">
        <f t="shared" si="84"/>
        <v>71041458.7</v>
      </c>
      <c r="O102" s="34">
        <f>SUM(C102:N102)</f>
        <v>838608664.4300001</v>
      </c>
    </row>
    <row r="103" spans="1:15" ht="15">
      <c r="A103" s="12" t="s">
        <v>5</v>
      </c>
      <c r="B103" s="17" t="s">
        <v>8</v>
      </c>
      <c r="C103" s="26">
        <v>195.92</v>
      </c>
      <c r="D103" s="26">
        <f aca="true" t="shared" si="85" ref="D103:O103">SUM(D102/D101/D107)</f>
        <v>176.31154583524173</v>
      </c>
      <c r="E103" s="26">
        <f>SUM(E102/E101/E107)</f>
        <v>192.63183588861077</v>
      </c>
      <c r="F103" s="26">
        <f t="shared" si="85"/>
        <v>169.74746572847556</v>
      </c>
      <c r="G103" s="26">
        <f>SUM(G102/G101/G107)</f>
        <v>172.4374031681938</v>
      </c>
      <c r="H103" s="26">
        <f t="shared" si="85"/>
        <v>169.40261589403974</v>
      </c>
      <c r="I103" s="26">
        <f t="shared" si="85"/>
        <v>158.93910947085652</v>
      </c>
      <c r="J103" s="26">
        <f t="shared" si="85"/>
        <v>168.65304211975902</v>
      </c>
      <c r="K103" s="26">
        <f t="shared" si="85"/>
        <v>193.707089702906</v>
      </c>
      <c r="L103" s="26">
        <f t="shared" si="85"/>
        <v>177.28803213964832</v>
      </c>
      <c r="M103" s="26">
        <f t="shared" si="85"/>
        <v>177.65845675051972</v>
      </c>
      <c r="N103" s="26">
        <f t="shared" si="85"/>
        <v>182.57892238499102</v>
      </c>
      <c r="O103" s="30">
        <f t="shared" si="85"/>
        <v>177.9305579590887</v>
      </c>
    </row>
    <row r="104" spans="1:15" ht="15">
      <c r="A104" s="14"/>
      <c r="B104" s="17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0"/>
    </row>
    <row r="105" spans="1:15" ht="15">
      <c r="A105" s="12" t="s">
        <v>5</v>
      </c>
      <c r="B105" s="17" t="s">
        <v>21</v>
      </c>
      <c r="C105" s="26">
        <v>3141824</v>
      </c>
      <c r="D105" s="26">
        <f aca="true" t="shared" si="86" ref="D105:N105">+D213+D321+D429</f>
        <v>7452202.77</v>
      </c>
      <c r="E105" s="26">
        <f>+E213+E321+E429</f>
        <v>9437630.090000002</v>
      </c>
      <c r="F105" s="26">
        <f t="shared" si="86"/>
        <v>9514364.209999999</v>
      </c>
      <c r="G105" s="26">
        <f>+G213+G321+G429</f>
        <v>10079145.2</v>
      </c>
      <c r="H105" s="26">
        <f t="shared" si="86"/>
        <v>11065374.5</v>
      </c>
      <c r="I105" s="26">
        <f t="shared" si="86"/>
        <v>10717718.59</v>
      </c>
      <c r="J105" s="26">
        <f t="shared" si="86"/>
        <v>10651830.94</v>
      </c>
      <c r="K105" s="26">
        <f t="shared" si="86"/>
        <v>13920866.549999999</v>
      </c>
      <c r="L105" s="26">
        <f t="shared" si="86"/>
        <v>12622195.96</v>
      </c>
      <c r="M105" s="26">
        <f t="shared" si="86"/>
        <v>13304612.76</v>
      </c>
      <c r="N105" s="26">
        <f t="shared" si="86"/>
        <v>13364565.05</v>
      </c>
      <c r="O105" s="30">
        <f>SUM(C105:N105)</f>
        <v>125272330.62</v>
      </c>
    </row>
    <row r="106" spans="1:15" ht="15">
      <c r="A106" s="12" t="s">
        <v>5</v>
      </c>
      <c r="B106" s="17" t="s">
        <v>46</v>
      </c>
      <c r="C106" s="28">
        <v>33</v>
      </c>
      <c r="D106" s="28">
        <f aca="true" t="shared" si="87" ref="D106:N106">IF(AND(D214="",D322="",D430=""),"",D214+D322+D430)</f>
        <v>33</v>
      </c>
      <c r="E106" s="28">
        <f>IF(AND(E214="",E322="",E430=""),"",E214+E322+E430)</f>
        <v>33</v>
      </c>
      <c r="F106" s="28">
        <f t="shared" si="87"/>
        <v>33</v>
      </c>
      <c r="G106" s="28">
        <f>IF(AND(G214="",G322="",G430=""),"",G214+G322+G430)</f>
        <v>33</v>
      </c>
      <c r="H106" s="28">
        <f t="shared" si="87"/>
        <v>33</v>
      </c>
      <c r="I106" s="28">
        <f t="shared" si="87"/>
        <v>33</v>
      </c>
      <c r="J106" s="28">
        <f t="shared" si="87"/>
        <v>33</v>
      </c>
      <c r="K106" s="28">
        <f t="shared" si="87"/>
        <v>33</v>
      </c>
      <c r="L106" s="28">
        <f t="shared" si="87"/>
        <v>33</v>
      </c>
      <c r="M106" s="28">
        <f t="shared" si="87"/>
        <v>33</v>
      </c>
      <c r="N106" s="28">
        <f t="shared" si="87"/>
        <v>33</v>
      </c>
      <c r="O106" s="41">
        <f>AVERAGE(C106:N106)</f>
        <v>33</v>
      </c>
    </row>
    <row r="107" spans="1:15" ht="15">
      <c r="A107" s="12" t="s">
        <v>5</v>
      </c>
      <c r="B107" s="17" t="s">
        <v>22</v>
      </c>
      <c r="C107" s="29">
        <v>31</v>
      </c>
      <c r="D107" s="29">
        <f aca="true" t="shared" si="88" ref="D107:N107">IF(AND(D214="",D215="",D322="",D323="",D430="",D431=""),"",((D430*D431)+(D322*D323)+(D214*D215))/D106)</f>
        <v>31</v>
      </c>
      <c r="E107" s="29">
        <f>IF(AND(E214="",E215="",E322="",E323="",E430="",E431=""),"",((E430*E431)+(E322*E323)+(E214*E215))/E106)</f>
        <v>30</v>
      </c>
      <c r="F107" s="29">
        <f t="shared" si="88"/>
        <v>31</v>
      </c>
      <c r="G107" s="29">
        <f>IF(AND(G214="",G215="",G322="",G323="",G430="",G431=""),"",((G430*G431)+(G322*G323)+(G214*G215))/G106)</f>
        <v>30</v>
      </c>
      <c r="H107" s="29">
        <f t="shared" si="88"/>
        <v>31</v>
      </c>
      <c r="I107" s="29">
        <f t="shared" si="88"/>
        <v>31</v>
      </c>
      <c r="J107" s="29">
        <f t="shared" si="88"/>
        <v>28</v>
      </c>
      <c r="K107" s="29">
        <f t="shared" si="88"/>
        <v>31</v>
      </c>
      <c r="L107" s="29">
        <f t="shared" si="88"/>
        <v>30</v>
      </c>
      <c r="M107" s="29">
        <f t="shared" si="88"/>
        <v>31</v>
      </c>
      <c r="N107" s="29">
        <f t="shared" si="88"/>
        <v>30</v>
      </c>
      <c r="O107" s="19">
        <f>(((C106*C107)+(D106*D107)+(E106*E107)+(F106*F107)+(G106*G107)+(H106*H107)+(I106*I107)+(J106*J107)+(K106*K107)+(L106*L107)+(M106*M107)+(N106*N107))/$O$106)/(COUNT(C107:N107))</f>
        <v>30.416666666666668</v>
      </c>
    </row>
    <row r="108" spans="1:15" ht="15">
      <c r="A108" s="12"/>
      <c r="B108" s="17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20.25">
      <c r="A109" s="20"/>
      <c r="B109" s="2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ht="15">
      <c r="A110" s="14"/>
      <c r="B110" s="12"/>
      <c r="C110" s="22" t="s">
        <v>31</v>
      </c>
      <c r="D110" s="22" t="s">
        <v>32</v>
      </c>
      <c r="E110" s="22" t="s">
        <v>47</v>
      </c>
      <c r="F110" s="22" t="s">
        <v>1</v>
      </c>
      <c r="G110" s="22" t="s">
        <v>2</v>
      </c>
      <c r="H110" s="22" t="s">
        <v>3</v>
      </c>
      <c r="I110" s="22" t="s">
        <v>4</v>
      </c>
      <c r="J110" s="22" t="s">
        <v>27</v>
      </c>
      <c r="K110" s="22" t="s">
        <v>28</v>
      </c>
      <c r="L110" s="22" t="s">
        <v>29</v>
      </c>
      <c r="M110" s="22" t="s">
        <v>30</v>
      </c>
      <c r="N110" s="22" t="s">
        <v>40</v>
      </c>
      <c r="O110" s="22" t="s">
        <v>26</v>
      </c>
    </row>
    <row r="111" spans="1:15" ht="15">
      <c r="A111" s="12" t="s">
        <v>23</v>
      </c>
      <c r="B111" s="13" t="s">
        <v>6</v>
      </c>
      <c r="C111" s="42">
        <f>SUM(C117+C123+C129+C135+C141+C147+C153+C159+C165+C171)</f>
        <v>3518</v>
      </c>
      <c r="D111" s="42">
        <f aca="true" t="shared" si="89" ref="D111:N113">SUM(D117+D123+D129+D135+D141+D147+D153+D159+D165+D171)</f>
        <v>3535</v>
      </c>
      <c r="E111" s="42">
        <f>SUM(E117+E123+E129+E135+E141+E147+E153+E159+E165+E171)</f>
        <v>3541</v>
      </c>
      <c r="F111" s="42">
        <f t="shared" si="89"/>
        <v>3545</v>
      </c>
      <c r="G111" s="42">
        <f t="shared" si="89"/>
        <v>3548</v>
      </c>
      <c r="H111" s="42">
        <f t="shared" si="89"/>
        <v>3553</v>
      </c>
      <c r="I111" s="42">
        <f t="shared" si="89"/>
        <v>3554</v>
      </c>
      <c r="J111" s="42">
        <f t="shared" si="89"/>
        <v>3554</v>
      </c>
      <c r="K111" s="42">
        <f t="shared" si="89"/>
        <v>3553</v>
      </c>
      <c r="L111" s="42">
        <f t="shared" si="89"/>
        <v>3543</v>
      </c>
      <c r="M111" s="42">
        <f t="shared" si="89"/>
        <v>3535</v>
      </c>
      <c r="N111" s="42">
        <f t="shared" si="89"/>
        <v>3531</v>
      </c>
      <c r="O111" s="23">
        <f>SUM(C111:N111)</f>
        <v>42510</v>
      </c>
    </row>
    <row r="112" spans="1:15" ht="15">
      <c r="A112" s="12" t="s">
        <v>23</v>
      </c>
      <c r="B112" s="13" t="s">
        <v>7</v>
      </c>
      <c r="C112" s="43">
        <f>SUM(C118+C124+C130+C136+C142+C148+C154+C160+C166+C172)</f>
        <v>185422758.47</v>
      </c>
      <c r="D112" s="43">
        <f t="shared" si="89"/>
        <v>176987639.1</v>
      </c>
      <c r="E112" s="43">
        <f>SUM(E118+E124+E130+E136+E142+E148+E154+E160+E166+E172)</f>
        <v>169505534.67000002</v>
      </c>
      <c r="F112" s="43">
        <f t="shared" si="89"/>
        <v>159198968.88</v>
      </c>
      <c r="G112" s="43">
        <f t="shared" si="89"/>
        <v>147795952.34</v>
      </c>
      <c r="H112" s="43">
        <f t="shared" si="89"/>
        <v>149876964.13</v>
      </c>
      <c r="I112" s="43">
        <f t="shared" si="89"/>
        <v>151799281.9</v>
      </c>
      <c r="J112" s="43">
        <f t="shared" si="89"/>
        <v>139351025.31</v>
      </c>
      <c r="K112" s="43">
        <f t="shared" si="89"/>
        <v>169788772.10999998</v>
      </c>
      <c r="L112" s="43">
        <f t="shared" si="89"/>
        <v>159891593.44</v>
      </c>
      <c r="M112" s="43">
        <f t="shared" si="89"/>
        <v>173220648.82</v>
      </c>
      <c r="N112" s="43">
        <f t="shared" si="89"/>
        <v>164843709.01</v>
      </c>
      <c r="O112" s="55">
        <f>SUM(C112:N112)</f>
        <v>1947682848.1799998</v>
      </c>
    </row>
    <row r="113" spans="1:15" ht="15">
      <c r="A113" s="12" t="s">
        <v>23</v>
      </c>
      <c r="B113" s="13" t="s">
        <v>0</v>
      </c>
      <c r="C113" s="43">
        <f>SUM(C119+C125+C131+C137+C143+C149+C155+C161+C167+C173)</f>
        <v>12083377.23</v>
      </c>
      <c r="D113" s="43">
        <f t="shared" si="89"/>
        <v>11317958.9</v>
      </c>
      <c r="E113" s="43">
        <f>SUM(E119+E125+E131+E137+E143+E149+E155+E161+E167+E173)</f>
        <v>10864854.63</v>
      </c>
      <c r="F113" s="43">
        <f t="shared" si="89"/>
        <v>10078252.180000002</v>
      </c>
      <c r="G113" s="43">
        <f t="shared" si="89"/>
        <v>9199338.15</v>
      </c>
      <c r="H113" s="43">
        <f t="shared" si="89"/>
        <v>9499364.85</v>
      </c>
      <c r="I113" s="43">
        <f t="shared" si="89"/>
        <v>9623639.26</v>
      </c>
      <c r="J113" s="43">
        <f t="shared" si="89"/>
        <v>9073014.15</v>
      </c>
      <c r="K113" s="43">
        <f t="shared" si="89"/>
        <v>11011905.299999999</v>
      </c>
      <c r="L113" s="43">
        <f t="shared" si="89"/>
        <v>10076825.46</v>
      </c>
      <c r="M113" s="43">
        <f t="shared" si="89"/>
        <v>11020173.370000001</v>
      </c>
      <c r="N113" s="43">
        <f t="shared" si="89"/>
        <v>10561288.969999999</v>
      </c>
      <c r="O113" s="55">
        <f>SUM(C113:N113)</f>
        <v>124409992.45000002</v>
      </c>
    </row>
    <row r="114" spans="1:15" ht="15">
      <c r="A114" s="12" t="s">
        <v>23</v>
      </c>
      <c r="B114" s="13" t="s">
        <v>8</v>
      </c>
      <c r="C114" s="43">
        <f aca="true" t="shared" si="90" ref="C114:N114">SUM(C113/C111/C215)</f>
        <v>110.79771525243449</v>
      </c>
      <c r="D114" s="43">
        <f t="shared" si="90"/>
        <v>103.2801834192636</v>
      </c>
      <c r="E114" s="43">
        <f t="shared" si="90"/>
        <v>102.27670742728043</v>
      </c>
      <c r="F114" s="43">
        <f t="shared" si="90"/>
        <v>91.70801383138452</v>
      </c>
      <c r="G114" s="43">
        <f t="shared" si="90"/>
        <v>86.42745349492672</v>
      </c>
      <c r="H114" s="43">
        <f t="shared" si="90"/>
        <v>86.24574280707806</v>
      </c>
      <c r="I114" s="43">
        <f t="shared" si="90"/>
        <v>87.3494586744604</v>
      </c>
      <c r="J114" s="43">
        <f t="shared" si="90"/>
        <v>91.17507587024681</v>
      </c>
      <c r="K114" s="43">
        <f t="shared" si="90"/>
        <v>99.97825826425645</v>
      </c>
      <c r="L114" s="43">
        <f t="shared" si="90"/>
        <v>94.80501891052782</v>
      </c>
      <c r="M114" s="43">
        <f t="shared" si="90"/>
        <v>100.56279025414062</v>
      </c>
      <c r="N114" s="43">
        <f t="shared" si="90"/>
        <v>99.70064165014631</v>
      </c>
      <c r="O114" s="56">
        <f>SUM(O113/O111/O215)</f>
        <v>96.21716143502094</v>
      </c>
    </row>
    <row r="115" spans="1:15" ht="15">
      <c r="A115" s="12" t="s">
        <v>23</v>
      </c>
      <c r="B115" s="13" t="s">
        <v>9</v>
      </c>
      <c r="C115" s="31">
        <f>SUM(C113/C112)</f>
        <v>0.06516663504364271</v>
      </c>
      <c r="D115" s="31">
        <f aca="true" t="shared" si="91" ref="D115:N115">SUM(D113/D112)</f>
        <v>0.06394773644957899</v>
      </c>
      <c r="E115" s="31">
        <f>SUM(E113/E112)</f>
        <v>0.06409734437965181</v>
      </c>
      <c r="F115" s="31">
        <f t="shared" si="91"/>
        <v>0.06330601417146567</v>
      </c>
      <c r="G115" s="31">
        <f t="shared" si="91"/>
        <v>0.06224350534876089</v>
      </c>
      <c r="H115" s="31">
        <f t="shared" si="91"/>
        <v>0.06338108664758153</v>
      </c>
      <c r="I115" s="31">
        <f t="shared" si="91"/>
        <v>0.06339713297418438</v>
      </c>
      <c r="J115" s="31">
        <f t="shared" si="91"/>
        <v>0.06510905915343064</v>
      </c>
      <c r="K115" s="31">
        <f t="shared" si="91"/>
        <v>0.06485649883177072</v>
      </c>
      <c r="L115" s="31">
        <f t="shared" si="91"/>
        <v>0.06302285969638155</v>
      </c>
      <c r="M115" s="31">
        <f t="shared" si="91"/>
        <v>0.06361928237234275</v>
      </c>
      <c r="N115" s="31">
        <f t="shared" si="91"/>
        <v>0.06406849878243952</v>
      </c>
      <c r="O115" s="31">
        <f>SUM(O113/O112)</f>
        <v>0.06387589877184274</v>
      </c>
    </row>
    <row r="116" spans="1:15" ht="15">
      <c r="A116" s="14"/>
      <c r="B116" s="15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32"/>
    </row>
    <row r="117" spans="1:15" ht="15">
      <c r="A117" s="12" t="s">
        <v>23</v>
      </c>
      <c r="B117" s="17" t="s">
        <v>33</v>
      </c>
      <c r="C117" s="25">
        <v>1920</v>
      </c>
      <c r="D117" s="25">
        <v>1933</v>
      </c>
      <c r="E117" s="25">
        <v>1939</v>
      </c>
      <c r="F117" s="25">
        <v>1953</v>
      </c>
      <c r="G117" s="25">
        <v>1960</v>
      </c>
      <c r="H117" s="59">
        <v>1961</v>
      </c>
      <c r="I117" s="44">
        <v>1955</v>
      </c>
      <c r="J117" s="59">
        <v>1959</v>
      </c>
      <c r="K117" s="59">
        <v>1958</v>
      </c>
      <c r="L117" s="69">
        <v>1958</v>
      </c>
      <c r="M117" s="59">
        <v>1945</v>
      </c>
      <c r="N117" s="92">
        <v>1942</v>
      </c>
      <c r="O117" s="23">
        <f>SUM(C117:N117)</f>
        <v>23383</v>
      </c>
    </row>
    <row r="118" spans="1:15" ht="15">
      <c r="A118" s="12" t="s">
        <v>23</v>
      </c>
      <c r="B118" s="13" t="s">
        <v>7</v>
      </c>
      <c r="C118" s="26">
        <v>84547150.01</v>
      </c>
      <c r="D118" s="26">
        <v>80986306.37</v>
      </c>
      <c r="E118" s="26">
        <v>78911521.81</v>
      </c>
      <c r="F118" s="26">
        <v>74184944.78</v>
      </c>
      <c r="G118" s="26">
        <v>68615705.89</v>
      </c>
      <c r="H118" s="60">
        <v>66906051.69</v>
      </c>
      <c r="I118" s="45">
        <v>68888043.11</v>
      </c>
      <c r="J118" s="60">
        <v>64768211.63</v>
      </c>
      <c r="K118" s="60">
        <v>77652872.92</v>
      </c>
      <c r="L118" s="70">
        <v>71865761.28</v>
      </c>
      <c r="M118" s="60">
        <v>79048699.35</v>
      </c>
      <c r="N118" s="93">
        <v>75492055.14</v>
      </c>
      <c r="O118" s="55">
        <f>SUM(C118:N118)</f>
        <v>891867323.98</v>
      </c>
    </row>
    <row r="119" spans="1:15" ht="15">
      <c r="A119" s="12" t="s">
        <v>23</v>
      </c>
      <c r="B119" s="13" t="s">
        <v>0</v>
      </c>
      <c r="C119" s="26">
        <v>6988155.73</v>
      </c>
      <c r="D119" s="26">
        <v>6547987.75</v>
      </c>
      <c r="E119" s="26">
        <v>6392664.12</v>
      </c>
      <c r="F119" s="26">
        <v>5933267.19</v>
      </c>
      <c r="G119" s="26">
        <v>5455533.08</v>
      </c>
      <c r="H119" s="60">
        <v>5571069.22</v>
      </c>
      <c r="I119" s="45">
        <v>5643383.87</v>
      </c>
      <c r="J119" s="60">
        <v>5236643.09</v>
      </c>
      <c r="K119" s="60">
        <v>6418407.21</v>
      </c>
      <c r="L119" s="70">
        <v>5894171.61</v>
      </c>
      <c r="M119" s="60">
        <v>6447765.37</v>
      </c>
      <c r="N119" s="93">
        <v>6200948.29</v>
      </c>
      <c r="O119" s="55">
        <f>SUM(C119:N119)</f>
        <v>72729996.53</v>
      </c>
    </row>
    <row r="120" spans="1:15" ht="15">
      <c r="A120" s="12" t="s">
        <v>23</v>
      </c>
      <c r="B120" s="13" t="s">
        <v>8</v>
      </c>
      <c r="C120" s="26">
        <v>117.41</v>
      </c>
      <c r="D120" s="26">
        <v>109.27</v>
      </c>
      <c r="E120" s="26">
        <v>109.9</v>
      </c>
      <c r="F120" s="26">
        <v>98</v>
      </c>
      <c r="G120" s="26">
        <v>92.78</v>
      </c>
      <c r="H120" s="60">
        <v>91.64</v>
      </c>
      <c r="I120" s="45">
        <v>93.12</v>
      </c>
      <c r="J120" s="60">
        <v>95.47</v>
      </c>
      <c r="K120" s="60">
        <v>105.74</v>
      </c>
      <c r="L120" s="70">
        <v>100.34</v>
      </c>
      <c r="M120" s="60">
        <v>106.94</v>
      </c>
      <c r="N120" s="93">
        <v>106.44</v>
      </c>
      <c r="O120" s="56">
        <f>SUM(O119/O117/O215)</f>
        <v>102.25904176491645</v>
      </c>
    </row>
    <row r="121" spans="1:15" ht="15">
      <c r="A121" s="12" t="s">
        <v>23</v>
      </c>
      <c r="B121" s="13" t="s">
        <v>9</v>
      </c>
      <c r="C121" s="27">
        <v>0.08259999999999999</v>
      </c>
      <c r="D121" s="27">
        <v>0.0808</v>
      </c>
      <c r="E121" s="27">
        <v>0.081</v>
      </c>
      <c r="F121" s="27">
        <v>0.0799</v>
      </c>
      <c r="G121" s="27">
        <v>0.0795</v>
      </c>
      <c r="H121" s="61">
        <v>0.0832</v>
      </c>
      <c r="I121" s="46">
        <v>0.0819</v>
      </c>
      <c r="J121" s="61">
        <v>0.0808</v>
      </c>
      <c r="K121" s="61">
        <v>0.08259999999999999</v>
      </c>
      <c r="L121" s="71">
        <v>0.08199999999999999</v>
      </c>
      <c r="M121" s="61">
        <v>0.0815</v>
      </c>
      <c r="N121" s="94">
        <v>0.0821</v>
      </c>
      <c r="O121" s="31">
        <f>SUM(O119/O118)</f>
        <v>0.08154799999336107</v>
      </c>
    </row>
    <row r="122" spans="1:15" ht="15">
      <c r="A122" s="14"/>
      <c r="B122" s="15"/>
      <c r="C122" s="35"/>
      <c r="D122" s="35"/>
      <c r="E122" s="35"/>
      <c r="F122" s="35"/>
      <c r="G122" s="35"/>
      <c r="H122" s="58"/>
      <c r="I122" s="52"/>
      <c r="J122" s="58"/>
      <c r="K122" s="58"/>
      <c r="L122" s="72"/>
      <c r="M122" s="58"/>
      <c r="N122" s="91"/>
      <c r="O122" s="32"/>
    </row>
    <row r="123" spans="1:15" ht="15">
      <c r="A123" s="12" t="s">
        <v>23</v>
      </c>
      <c r="B123" s="17" t="s">
        <v>10</v>
      </c>
      <c r="C123" s="28">
        <v>155</v>
      </c>
      <c r="D123" s="28">
        <v>153</v>
      </c>
      <c r="E123" s="28">
        <v>154</v>
      </c>
      <c r="F123" s="28">
        <v>150</v>
      </c>
      <c r="G123" s="28">
        <v>147</v>
      </c>
      <c r="H123" s="62">
        <v>146</v>
      </c>
      <c r="I123" s="47">
        <v>146</v>
      </c>
      <c r="J123" s="62">
        <v>146</v>
      </c>
      <c r="K123" s="62">
        <v>146</v>
      </c>
      <c r="L123" s="73">
        <v>136</v>
      </c>
      <c r="M123" s="62">
        <v>129</v>
      </c>
      <c r="N123" s="95">
        <v>129</v>
      </c>
      <c r="O123" s="33">
        <f>SUM(C123:N123)</f>
        <v>1737</v>
      </c>
    </row>
    <row r="124" spans="1:15" ht="15">
      <c r="A124" s="12" t="s">
        <v>23</v>
      </c>
      <c r="B124" s="13" t="s">
        <v>7</v>
      </c>
      <c r="C124" s="26">
        <v>5235164.95</v>
      </c>
      <c r="D124" s="26">
        <v>4701756.75</v>
      </c>
      <c r="E124" s="26">
        <v>4383098.75</v>
      </c>
      <c r="F124" s="26">
        <v>3911802.9</v>
      </c>
      <c r="G124" s="26">
        <v>3709357.8</v>
      </c>
      <c r="H124" s="60">
        <v>3301552.6</v>
      </c>
      <c r="I124" s="45">
        <v>3767708</v>
      </c>
      <c r="J124" s="60">
        <v>3347043</v>
      </c>
      <c r="K124" s="60">
        <v>3467492.1</v>
      </c>
      <c r="L124" s="70">
        <v>3163960.85</v>
      </c>
      <c r="M124" s="60">
        <v>3954866.45</v>
      </c>
      <c r="N124" s="93">
        <v>3437426.55</v>
      </c>
      <c r="O124" s="34">
        <f>SUM(C124:N124)</f>
        <v>46381230.7</v>
      </c>
    </row>
    <row r="125" spans="1:15" ht="15">
      <c r="A125" s="12" t="s">
        <v>23</v>
      </c>
      <c r="B125" s="13" t="s">
        <v>0</v>
      </c>
      <c r="C125" s="26">
        <v>319202.67</v>
      </c>
      <c r="D125" s="26">
        <v>261639.94</v>
      </c>
      <c r="E125" s="26">
        <v>297879.38</v>
      </c>
      <c r="F125" s="26">
        <v>264296.32</v>
      </c>
      <c r="G125" s="26">
        <v>249497.09</v>
      </c>
      <c r="H125" s="60">
        <v>237367.86</v>
      </c>
      <c r="I125" s="45">
        <v>283190.31</v>
      </c>
      <c r="J125" s="60">
        <v>239781.62</v>
      </c>
      <c r="K125" s="60">
        <v>200830.63</v>
      </c>
      <c r="L125" s="70">
        <v>170650.54</v>
      </c>
      <c r="M125" s="60">
        <v>272109.43</v>
      </c>
      <c r="N125" s="93">
        <v>211721.38</v>
      </c>
      <c r="O125" s="34">
        <f>SUM(C125:N125)</f>
        <v>3008167.1700000004</v>
      </c>
    </row>
    <row r="126" spans="1:15" ht="15">
      <c r="A126" s="12" t="s">
        <v>23</v>
      </c>
      <c r="B126" s="13" t="s">
        <v>8</v>
      </c>
      <c r="C126" s="26">
        <v>66.43</v>
      </c>
      <c r="D126" s="26">
        <v>55.16</v>
      </c>
      <c r="E126" s="26">
        <v>64.48</v>
      </c>
      <c r="F126" s="26">
        <v>56.84</v>
      </c>
      <c r="G126" s="26">
        <v>56.58</v>
      </c>
      <c r="H126" s="60">
        <v>52.45</v>
      </c>
      <c r="I126" s="45">
        <v>62.57</v>
      </c>
      <c r="J126" s="60">
        <v>58.65</v>
      </c>
      <c r="K126" s="60">
        <v>44.37</v>
      </c>
      <c r="L126" s="70">
        <v>41.83</v>
      </c>
      <c r="M126" s="60">
        <v>68.04</v>
      </c>
      <c r="N126" s="93">
        <v>54.71</v>
      </c>
      <c r="O126" s="30">
        <f>SUM(O125/O123/O215)</f>
        <v>56.93646901838314</v>
      </c>
    </row>
    <row r="127" spans="1:15" ht="15">
      <c r="A127" s="12" t="s">
        <v>23</v>
      </c>
      <c r="B127" s="13" t="s">
        <v>9</v>
      </c>
      <c r="C127" s="27">
        <v>0.060899999999999996</v>
      </c>
      <c r="D127" s="27">
        <v>0.0556</v>
      </c>
      <c r="E127" s="27">
        <v>0.0679</v>
      </c>
      <c r="F127" s="27">
        <v>0.0675</v>
      </c>
      <c r="G127" s="27">
        <v>0.0672</v>
      </c>
      <c r="H127" s="61">
        <v>0.0718</v>
      </c>
      <c r="I127" s="46">
        <v>0.0751</v>
      </c>
      <c r="J127" s="61">
        <v>0.0716</v>
      </c>
      <c r="K127" s="61">
        <v>0.0579</v>
      </c>
      <c r="L127" s="71">
        <v>0.053899999999999997</v>
      </c>
      <c r="M127" s="61">
        <v>0.0688</v>
      </c>
      <c r="N127" s="94">
        <v>0.061500000000000006</v>
      </c>
      <c r="O127" s="31">
        <f>SUM(O125/O124)</f>
        <v>0.06485742453574006</v>
      </c>
    </row>
    <row r="128" spans="1:15" ht="15">
      <c r="A128" s="14"/>
      <c r="B128" s="15"/>
      <c r="C128" s="35"/>
      <c r="D128" s="35"/>
      <c r="E128" s="35"/>
      <c r="F128" s="35"/>
      <c r="G128" s="35"/>
      <c r="H128" s="58"/>
      <c r="I128" s="52"/>
      <c r="J128" s="58"/>
      <c r="K128" s="58"/>
      <c r="L128" s="72"/>
      <c r="M128" s="58"/>
      <c r="N128" s="91"/>
      <c r="O128" s="30"/>
    </row>
    <row r="129" spans="1:15" ht="15">
      <c r="A129" s="12" t="s">
        <v>23</v>
      </c>
      <c r="B129" s="17" t="s">
        <v>11</v>
      </c>
      <c r="C129" s="28">
        <v>3</v>
      </c>
      <c r="D129" s="28">
        <v>3</v>
      </c>
      <c r="E129" s="28">
        <v>3</v>
      </c>
      <c r="F129" s="28">
        <v>3</v>
      </c>
      <c r="G129" s="28">
        <v>3</v>
      </c>
      <c r="H129" s="62">
        <v>3</v>
      </c>
      <c r="I129" s="47">
        <v>3</v>
      </c>
      <c r="J129" s="62">
        <v>3</v>
      </c>
      <c r="K129" s="62">
        <v>3</v>
      </c>
      <c r="L129" s="73">
        <v>3</v>
      </c>
      <c r="M129" s="62">
        <v>3</v>
      </c>
      <c r="N129" s="95">
        <v>3</v>
      </c>
      <c r="O129" s="23">
        <f>SUM(C129:N129)</f>
        <v>36</v>
      </c>
    </row>
    <row r="130" spans="1:15" ht="15">
      <c r="A130" s="12" t="s">
        <v>23</v>
      </c>
      <c r="B130" s="13" t="s">
        <v>7</v>
      </c>
      <c r="C130" s="26">
        <v>132032.2</v>
      </c>
      <c r="D130" s="26">
        <v>163831</v>
      </c>
      <c r="E130" s="26">
        <v>199808.4</v>
      </c>
      <c r="F130" s="26">
        <v>38433.3</v>
      </c>
      <c r="G130" s="26">
        <v>76668.2</v>
      </c>
      <c r="H130" s="60">
        <v>123086</v>
      </c>
      <c r="I130" s="45">
        <v>63004.9</v>
      </c>
      <c r="J130" s="60">
        <v>70742.1</v>
      </c>
      <c r="K130" s="60">
        <v>57697.6</v>
      </c>
      <c r="L130" s="70">
        <v>100486.1</v>
      </c>
      <c r="M130" s="60">
        <v>88013.5</v>
      </c>
      <c r="N130" s="93">
        <v>86482.7</v>
      </c>
      <c r="O130" s="34">
        <f>SUM(C130:N130)</f>
        <v>1200285.9999999998</v>
      </c>
    </row>
    <row r="131" spans="1:15" ht="15">
      <c r="A131" s="12" t="s">
        <v>23</v>
      </c>
      <c r="B131" s="13" t="s">
        <v>0</v>
      </c>
      <c r="C131" s="26">
        <v>12758.79</v>
      </c>
      <c r="D131" s="26">
        <v>6047.79</v>
      </c>
      <c r="E131" s="26">
        <v>28432.7</v>
      </c>
      <c r="F131" s="26">
        <v>8095.18</v>
      </c>
      <c r="G131" s="26">
        <v>6247.74</v>
      </c>
      <c r="H131" s="60">
        <v>23907.21</v>
      </c>
      <c r="I131" s="45">
        <v>-966.2</v>
      </c>
      <c r="J131" s="60">
        <v>10009.68</v>
      </c>
      <c r="K131" s="60">
        <v>11006.22</v>
      </c>
      <c r="L131" s="70">
        <v>2633.59</v>
      </c>
      <c r="M131" s="60">
        <v>17012.88</v>
      </c>
      <c r="N131" s="93">
        <v>-14823.42</v>
      </c>
      <c r="O131" s="34">
        <f>SUM(C131:N131)</f>
        <v>110362.16000000002</v>
      </c>
    </row>
    <row r="132" spans="1:15" ht="15">
      <c r="A132" s="12" t="s">
        <v>23</v>
      </c>
      <c r="B132" s="13" t="s">
        <v>8</v>
      </c>
      <c r="C132" s="26">
        <v>137.19</v>
      </c>
      <c r="D132" s="26">
        <v>65.03</v>
      </c>
      <c r="E132" s="26">
        <v>315.92</v>
      </c>
      <c r="F132" s="26">
        <v>87.04</v>
      </c>
      <c r="G132" s="26">
        <v>69.42</v>
      </c>
      <c r="H132" s="60">
        <v>257.07</v>
      </c>
      <c r="I132" s="45">
        <v>-10.39</v>
      </c>
      <c r="J132" s="60">
        <v>119.16</v>
      </c>
      <c r="K132" s="60">
        <v>118.35</v>
      </c>
      <c r="L132" s="70">
        <v>29.26</v>
      </c>
      <c r="M132" s="60">
        <v>182.93</v>
      </c>
      <c r="N132" s="93">
        <v>-164.7</v>
      </c>
      <c r="O132" s="30">
        <f>SUM(O131/O129/O215)</f>
        <v>100.78736073059362</v>
      </c>
    </row>
    <row r="133" spans="1:15" ht="15">
      <c r="A133" s="12" t="s">
        <v>23</v>
      </c>
      <c r="B133" s="13" t="s">
        <v>9</v>
      </c>
      <c r="C133" s="27">
        <v>0.0966</v>
      </c>
      <c r="D133" s="27">
        <v>0.0369</v>
      </c>
      <c r="E133" s="27">
        <v>0.1422</v>
      </c>
      <c r="F133" s="27">
        <v>0.21059999999999998</v>
      </c>
      <c r="G133" s="27">
        <v>0.0814</v>
      </c>
      <c r="H133" s="61">
        <v>0.1942</v>
      </c>
      <c r="I133" s="46">
        <v>-0.0153</v>
      </c>
      <c r="J133" s="61">
        <v>0.1414</v>
      </c>
      <c r="K133" s="61">
        <v>0.1907</v>
      </c>
      <c r="L133" s="71">
        <v>0.0262</v>
      </c>
      <c r="M133" s="61">
        <v>0.1932</v>
      </c>
      <c r="N133" s="94">
        <v>-0.1714</v>
      </c>
      <c r="O133" s="31">
        <f>SUM(O131/O130)</f>
        <v>0.09194655273826408</v>
      </c>
    </row>
    <row r="134" spans="1:15" ht="15">
      <c r="A134" s="14"/>
      <c r="B134" s="15"/>
      <c r="C134" s="35"/>
      <c r="D134" s="35"/>
      <c r="E134" s="35"/>
      <c r="F134" s="35"/>
      <c r="G134" s="35"/>
      <c r="H134" s="58"/>
      <c r="I134" s="52"/>
      <c r="J134" s="58"/>
      <c r="K134" s="58"/>
      <c r="L134" s="72"/>
      <c r="M134" s="58"/>
      <c r="N134" s="91"/>
      <c r="O134" s="30"/>
    </row>
    <row r="135" spans="1:15" ht="15">
      <c r="A135" s="12" t="s">
        <v>23</v>
      </c>
      <c r="B135" s="17" t="s">
        <v>12</v>
      </c>
      <c r="C135" s="28">
        <v>233</v>
      </c>
      <c r="D135" s="28">
        <v>235</v>
      </c>
      <c r="E135" s="28">
        <v>234</v>
      </c>
      <c r="F135" s="28">
        <v>230</v>
      </c>
      <c r="G135" s="28">
        <v>225</v>
      </c>
      <c r="H135" s="62">
        <v>229</v>
      </c>
      <c r="I135" s="47">
        <v>229</v>
      </c>
      <c r="J135" s="62">
        <v>229</v>
      </c>
      <c r="K135" s="62">
        <v>224</v>
      </c>
      <c r="L135" s="73">
        <v>221</v>
      </c>
      <c r="M135" s="62">
        <v>221</v>
      </c>
      <c r="N135" s="95">
        <v>221</v>
      </c>
      <c r="O135" s="33">
        <f>SUM(C135:N135)</f>
        <v>2731</v>
      </c>
    </row>
    <row r="136" spans="1:15" ht="15">
      <c r="A136" s="12" t="s">
        <v>23</v>
      </c>
      <c r="B136" s="13" t="s">
        <v>7</v>
      </c>
      <c r="C136" s="26">
        <v>11455713.5</v>
      </c>
      <c r="D136" s="26">
        <v>10803066</v>
      </c>
      <c r="E136" s="26">
        <v>10293838</v>
      </c>
      <c r="F136" s="26">
        <v>9453905</v>
      </c>
      <c r="G136" s="26">
        <v>8664723.25</v>
      </c>
      <c r="H136" s="60">
        <v>9493994.5</v>
      </c>
      <c r="I136" s="45">
        <v>9477514.5</v>
      </c>
      <c r="J136" s="60">
        <v>8578854.75</v>
      </c>
      <c r="K136" s="60">
        <v>10282073.1</v>
      </c>
      <c r="L136" s="70">
        <v>9771087.5</v>
      </c>
      <c r="M136" s="60">
        <v>9520745.75</v>
      </c>
      <c r="N136" s="93">
        <v>9508423.75</v>
      </c>
      <c r="O136" s="34">
        <f>SUM(C136:N136)</f>
        <v>117303939.6</v>
      </c>
    </row>
    <row r="137" spans="1:15" ht="15">
      <c r="A137" s="12" t="s">
        <v>23</v>
      </c>
      <c r="B137" s="13" t="s">
        <v>0</v>
      </c>
      <c r="C137" s="26">
        <v>503304.84</v>
      </c>
      <c r="D137" s="26">
        <v>474036.06</v>
      </c>
      <c r="E137" s="26">
        <v>497159.16</v>
      </c>
      <c r="F137" s="26">
        <v>433834.03</v>
      </c>
      <c r="G137" s="26">
        <v>356068.92</v>
      </c>
      <c r="H137" s="60">
        <v>395575.76</v>
      </c>
      <c r="I137" s="45">
        <v>430003.91</v>
      </c>
      <c r="J137" s="60">
        <v>386601.78</v>
      </c>
      <c r="K137" s="60">
        <v>479835.78</v>
      </c>
      <c r="L137" s="70">
        <v>408119.97</v>
      </c>
      <c r="M137" s="60">
        <v>439769.66</v>
      </c>
      <c r="N137" s="93">
        <v>421897.96</v>
      </c>
      <c r="O137" s="34">
        <f>SUM(C137:N137)</f>
        <v>5226207.830000001</v>
      </c>
    </row>
    <row r="138" spans="1:15" ht="15">
      <c r="A138" s="12" t="s">
        <v>23</v>
      </c>
      <c r="B138" s="13" t="s">
        <v>8</v>
      </c>
      <c r="C138" s="26">
        <v>69.68</v>
      </c>
      <c r="D138" s="26">
        <v>65.07</v>
      </c>
      <c r="E138" s="26">
        <v>70.82</v>
      </c>
      <c r="F138" s="26">
        <v>60.85</v>
      </c>
      <c r="G138" s="26">
        <v>52.75</v>
      </c>
      <c r="H138" s="60">
        <v>55.72</v>
      </c>
      <c r="I138" s="45">
        <v>60.57</v>
      </c>
      <c r="J138" s="60">
        <v>60.29</v>
      </c>
      <c r="K138" s="60">
        <v>69.1</v>
      </c>
      <c r="L138" s="70">
        <v>61.56</v>
      </c>
      <c r="M138" s="60">
        <v>64.19</v>
      </c>
      <c r="N138" s="93">
        <v>63.63</v>
      </c>
      <c r="O138" s="30">
        <f>SUM(O137/O135/O215)</f>
        <v>62.91487784593932</v>
      </c>
    </row>
    <row r="139" spans="1:15" ht="15">
      <c r="A139" s="12" t="s">
        <v>23</v>
      </c>
      <c r="B139" s="13" t="s">
        <v>9</v>
      </c>
      <c r="C139" s="27">
        <v>0.043899999999999995</v>
      </c>
      <c r="D139" s="27">
        <v>0.0438</v>
      </c>
      <c r="E139" s="27">
        <v>0.0482</v>
      </c>
      <c r="F139" s="27">
        <v>0.0458</v>
      </c>
      <c r="G139" s="27">
        <v>0.040999999999999995</v>
      </c>
      <c r="H139" s="61">
        <v>0.0416</v>
      </c>
      <c r="I139" s="46">
        <v>0.0453</v>
      </c>
      <c r="J139" s="61">
        <v>0.045</v>
      </c>
      <c r="K139" s="61">
        <v>0.0466</v>
      </c>
      <c r="L139" s="71">
        <v>0.0417</v>
      </c>
      <c r="M139" s="61">
        <v>0.0461</v>
      </c>
      <c r="N139" s="94">
        <v>0.0443</v>
      </c>
      <c r="O139" s="31">
        <f>SUM(O137/O136)</f>
        <v>0.04455270511647847</v>
      </c>
    </row>
    <row r="140" spans="1:15" ht="15">
      <c r="A140" s="14"/>
      <c r="B140" s="15"/>
      <c r="C140" s="35"/>
      <c r="D140" s="35"/>
      <c r="E140" s="35"/>
      <c r="F140" s="35"/>
      <c r="G140" s="35"/>
      <c r="H140" s="58"/>
      <c r="I140" s="52"/>
      <c r="J140" s="58"/>
      <c r="K140" s="58"/>
      <c r="L140" s="72"/>
      <c r="M140" s="58"/>
      <c r="N140" s="91"/>
      <c r="O140" s="30"/>
    </row>
    <row r="141" spans="1:15" ht="15" customHeight="1">
      <c r="A141" s="12" t="s">
        <v>23</v>
      </c>
      <c r="B141" s="17" t="s">
        <v>13</v>
      </c>
      <c r="C141" s="28">
        <v>32</v>
      </c>
      <c r="D141" s="28">
        <v>32</v>
      </c>
      <c r="E141" s="28">
        <v>32</v>
      </c>
      <c r="F141" s="28">
        <v>32</v>
      </c>
      <c r="G141" s="28">
        <v>32</v>
      </c>
      <c r="H141" s="62">
        <v>32</v>
      </c>
      <c r="I141" s="47">
        <v>32</v>
      </c>
      <c r="J141" s="62">
        <v>32</v>
      </c>
      <c r="K141" s="62">
        <v>32</v>
      </c>
      <c r="L141" s="73">
        <v>32</v>
      </c>
      <c r="M141" s="62">
        <v>32</v>
      </c>
      <c r="N141" s="95">
        <v>32</v>
      </c>
      <c r="O141" s="23">
        <f>SUM(C141:N141)</f>
        <v>384</v>
      </c>
    </row>
    <row r="142" spans="1:15" ht="15" customHeight="1">
      <c r="A142" s="12" t="s">
        <v>23</v>
      </c>
      <c r="B142" s="13" t="s">
        <v>7</v>
      </c>
      <c r="C142" s="26">
        <v>1141106</v>
      </c>
      <c r="D142" s="26">
        <v>1047692</v>
      </c>
      <c r="E142" s="26">
        <v>940606</v>
      </c>
      <c r="F142" s="26">
        <v>864655.5</v>
      </c>
      <c r="G142" s="26">
        <v>674238.5</v>
      </c>
      <c r="H142" s="60">
        <v>875423.5</v>
      </c>
      <c r="I142" s="45">
        <v>683631</v>
      </c>
      <c r="J142" s="60">
        <v>688159.5</v>
      </c>
      <c r="K142" s="60">
        <v>873234.5</v>
      </c>
      <c r="L142" s="70">
        <v>744571</v>
      </c>
      <c r="M142" s="60">
        <v>950680.78</v>
      </c>
      <c r="N142" s="93">
        <v>777867.5</v>
      </c>
      <c r="O142" s="34">
        <f>SUM(C142:N142)</f>
        <v>10261865.78</v>
      </c>
    </row>
    <row r="143" spans="1:15" ht="15" customHeight="1">
      <c r="A143" s="12" t="s">
        <v>23</v>
      </c>
      <c r="B143" s="13" t="s">
        <v>0</v>
      </c>
      <c r="C143" s="26">
        <v>83069.15</v>
      </c>
      <c r="D143" s="26">
        <v>50970.7</v>
      </c>
      <c r="E143" s="26">
        <v>86448.5</v>
      </c>
      <c r="F143" s="26">
        <v>46570.51</v>
      </c>
      <c r="G143" s="26">
        <v>48311.11</v>
      </c>
      <c r="H143" s="60">
        <v>62234.03</v>
      </c>
      <c r="I143" s="45">
        <v>36295.25</v>
      </c>
      <c r="J143" s="60">
        <v>38291.14</v>
      </c>
      <c r="K143" s="60">
        <v>64259.57</v>
      </c>
      <c r="L143" s="70">
        <v>69860</v>
      </c>
      <c r="M143" s="60">
        <v>54232.57</v>
      </c>
      <c r="N143" s="93">
        <v>62085.63</v>
      </c>
      <c r="O143" s="34">
        <f>SUM(C143:N143)</f>
        <v>702628.1599999999</v>
      </c>
    </row>
    <row r="144" spans="1:15" ht="15" customHeight="1">
      <c r="A144" s="12" t="s">
        <v>23</v>
      </c>
      <c r="B144" s="13" t="s">
        <v>8</v>
      </c>
      <c r="C144" s="26">
        <v>83.74</v>
      </c>
      <c r="D144" s="26">
        <v>51.38</v>
      </c>
      <c r="E144" s="26">
        <v>90.05</v>
      </c>
      <c r="F144" s="26">
        <v>46.95</v>
      </c>
      <c r="G144" s="26">
        <v>50.32</v>
      </c>
      <c r="H144" s="60">
        <v>62.74</v>
      </c>
      <c r="I144" s="45">
        <v>36.59</v>
      </c>
      <c r="J144" s="60">
        <v>42.74</v>
      </c>
      <c r="K144" s="60">
        <v>64.78</v>
      </c>
      <c r="L144" s="70">
        <v>72.77</v>
      </c>
      <c r="M144" s="60">
        <v>54.67</v>
      </c>
      <c r="N144" s="93">
        <v>64.67</v>
      </c>
      <c r="O144" s="30">
        <f>SUM(O143/O141/O215)</f>
        <v>60.15652054794519</v>
      </c>
    </row>
    <row r="145" spans="1:15" ht="15" customHeight="1">
      <c r="A145" s="12" t="s">
        <v>23</v>
      </c>
      <c r="B145" s="13" t="s">
        <v>9</v>
      </c>
      <c r="C145" s="27">
        <v>0.0727</v>
      </c>
      <c r="D145" s="27">
        <v>0.048600000000000004</v>
      </c>
      <c r="E145" s="27">
        <v>0.0919</v>
      </c>
      <c r="F145" s="27">
        <v>0.0538</v>
      </c>
      <c r="G145" s="27">
        <v>0.0716</v>
      </c>
      <c r="H145" s="61">
        <v>0.071</v>
      </c>
      <c r="I145" s="46">
        <v>0.053</v>
      </c>
      <c r="J145" s="61">
        <v>0.0556</v>
      </c>
      <c r="K145" s="61">
        <v>0.0735</v>
      </c>
      <c r="L145" s="71">
        <v>0.09380000000000001</v>
      </c>
      <c r="M145" s="61">
        <v>0.057</v>
      </c>
      <c r="N145" s="94">
        <v>0.07980000000000001</v>
      </c>
      <c r="O145" s="31">
        <f>SUM(O143/O142)</f>
        <v>0.0684698255720121</v>
      </c>
    </row>
    <row r="146" spans="1:15" ht="15">
      <c r="A146" s="14"/>
      <c r="B146" s="15"/>
      <c r="C146" s="35"/>
      <c r="D146" s="35"/>
      <c r="E146" s="35"/>
      <c r="F146" s="35"/>
      <c r="G146" s="35"/>
      <c r="H146" s="58"/>
      <c r="I146" s="52"/>
      <c r="J146" s="58"/>
      <c r="K146" s="58"/>
      <c r="L146" s="72"/>
      <c r="M146" s="58"/>
      <c r="N146" s="91"/>
      <c r="O146" s="36"/>
    </row>
    <row r="147" spans="1:15" ht="15">
      <c r="A147" s="12" t="s">
        <v>23</v>
      </c>
      <c r="B147" s="17" t="s">
        <v>14</v>
      </c>
      <c r="C147" s="28">
        <v>441</v>
      </c>
      <c r="D147" s="28">
        <v>440</v>
      </c>
      <c r="E147" s="28">
        <v>440</v>
      </c>
      <c r="F147" s="28">
        <v>442</v>
      </c>
      <c r="G147" s="28">
        <v>443</v>
      </c>
      <c r="H147" s="62">
        <v>439</v>
      </c>
      <c r="I147" s="47">
        <v>436</v>
      </c>
      <c r="J147" s="62">
        <v>434</v>
      </c>
      <c r="K147" s="62">
        <v>439</v>
      </c>
      <c r="L147" s="73">
        <v>444</v>
      </c>
      <c r="M147" s="62">
        <v>448</v>
      </c>
      <c r="N147" s="95">
        <v>449</v>
      </c>
      <c r="O147" s="33">
        <f>SUM(C147:N147)</f>
        <v>5295</v>
      </c>
    </row>
    <row r="148" spans="1:15" ht="15">
      <c r="A148" s="12" t="s">
        <v>23</v>
      </c>
      <c r="B148" s="13" t="s">
        <v>7</v>
      </c>
      <c r="C148" s="26">
        <v>33725521.84</v>
      </c>
      <c r="D148" s="26">
        <v>30571557.63</v>
      </c>
      <c r="E148" s="26">
        <v>30245208.67</v>
      </c>
      <c r="F148" s="26">
        <v>26924481.27</v>
      </c>
      <c r="G148" s="26">
        <v>26044931.32</v>
      </c>
      <c r="H148" s="60">
        <v>28353474.92</v>
      </c>
      <c r="I148" s="45">
        <v>27054112.72</v>
      </c>
      <c r="J148" s="60">
        <v>24114814.28</v>
      </c>
      <c r="K148" s="60">
        <v>31590211.75</v>
      </c>
      <c r="L148" s="70">
        <v>27846083.5</v>
      </c>
      <c r="M148" s="60">
        <v>31020048.48</v>
      </c>
      <c r="N148" s="93">
        <v>31243103.39</v>
      </c>
      <c r="O148" s="34">
        <f>SUM(C148:N148)</f>
        <v>348733549.77</v>
      </c>
    </row>
    <row r="149" spans="1:15" ht="15">
      <c r="A149" s="12" t="s">
        <v>23</v>
      </c>
      <c r="B149" s="13" t="s">
        <v>0</v>
      </c>
      <c r="C149" s="26">
        <v>1734494.89</v>
      </c>
      <c r="D149" s="26">
        <v>1600784.1</v>
      </c>
      <c r="E149" s="26">
        <v>1480463.95</v>
      </c>
      <c r="F149" s="26">
        <v>1316866.07</v>
      </c>
      <c r="G149" s="26">
        <v>1294456.3</v>
      </c>
      <c r="H149" s="60">
        <v>1448323.45</v>
      </c>
      <c r="I149" s="45">
        <v>1229045.52</v>
      </c>
      <c r="J149" s="60">
        <v>1064175.82</v>
      </c>
      <c r="K149" s="60">
        <v>1564523.19</v>
      </c>
      <c r="L149" s="70">
        <v>1347385.97</v>
      </c>
      <c r="M149" s="60">
        <v>1540853.36</v>
      </c>
      <c r="N149" s="93">
        <v>1554496.94</v>
      </c>
      <c r="O149" s="34">
        <f>SUM(C149:N149)</f>
        <v>17175869.56</v>
      </c>
    </row>
    <row r="150" spans="1:15" ht="15">
      <c r="A150" s="12" t="s">
        <v>23</v>
      </c>
      <c r="B150" s="13" t="s">
        <v>8</v>
      </c>
      <c r="C150" s="26">
        <v>126.87</v>
      </c>
      <c r="D150" s="26">
        <v>117.36</v>
      </c>
      <c r="E150" s="26">
        <v>112.16</v>
      </c>
      <c r="F150" s="26">
        <v>96.11</v>
      </c>
      <c r="G150" s="26">
        <v>97.4</v>
      </c>
      <c r="H150" s="60">
        <v>106.42</v>
      </c>
      <c r="I150" s="45">
        <v>90.93</v>
      </c>
      <c r="J150" s="60">
        <v>87.57</v>
      </c>
      <c r="K150" s="60">
        <v>114.96</v>
      </c>
      <c r="L150" s="70">
        <v>101.16</v>
      </c>
      <c r="M150" s="60">
        <v>110.95</v>
      </c>
      <c r="N150" s="93">
        <v>115.4</v>
      </c>
      <c r="O150" s="30">
        <f>SUM(O149/O147/O215)</f>
        <v>106.64516006053785</v>
      </c>
    </row>
    <row r="151" spans="1:15" ht="15">
      <c r="A151" s="12" t="s">
        <v>23</v>
      </c>
      <c r="B151" s="13" t="s">
        <v>9</v>
      </c>
      <c r="C151" s="27">
        <v>0.051399999999999994</v>
      </c>
      <c r="D151" s="27">
        <v>0.052300000000000006</v>
      </c>
      <c r="E151" s="27">
        <v>0.0489</v>
      </c>
      <c r="F151" s="27">
        <v>0.0489</v>
      </c>
      <c r="G151" s="27">
        <v>0.049699999999999994</v>
      </c>
      <c r="H151" s="61">
        <v>0.051</v>
      </c>
      <c r="I151" s="46">
        <v>0.0454</v>
      </c>
      <c r="J151" s="61">
        <v>0.0441</v>
      </c>
      <c r="K151" s="61">
        <v>0.0495</v>
      </c>
      <c r="L151" s="71">
        <v>0.0483</v>
      </c>
      <c r="M151" s="61">
        <v>0.0496</v>
      </c>
      <c r="N151" s="94">
        <v>0.049699999999999994</v>
      </c>
      <c r="O151" s="31">
        <f>SUM(O149/O148)</f>
        <v>0.049252128369432734</v>
      </c>
    </row>
    <row r="152" spans="1:15" ht="15">
      <c r="A152" s="14"/>
      <c r="B152" s="15"/>
      <c r="C152" s="35"/>
      <c r="D152" s="35"/>
      <c r="E152" s="35"/>
      <c r="F152" s="35"/>
      <c r="G152" s="35"/>
      <c r="H152" s="58"/>
      <c r="I152" s="52"/>
      <c r="J152" s="58"/>
      <c r="K152" s="58"/>
      <c r="L152" s="72"/>
      <c r="M152" s="58"/>
      <c r="N152" s="91"/>
      <c r="O152" s="36"/>
    </row>
    <row r="153" spans="1:15" ht="15">
      <c r="A153" s="12" t="s">
        <v>23</v>
      </c>
      <c r="B153" s="17" t="s">
        <v>38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62">
        <v>0</v>
      </c>
      <c r="I153" s="47">
        <v>0</v>
      </c>
      <c r="J153" s="62">
        <v>0</v>
      </c>
      <c r="K153" s="62">
        <v>0</v>
      </c>
      <c r="L153" s="73">
        <v>0</v>
      </c>
      <c r="M153" s="62">
        <v>0</v>
      </c>
      <c r="N153" s="95">
        <v>0</v>
      </c>
      <c r="O153" s="23">
        <f>SUM(C153:N153)</f>
        <v>0</v>
      </c>
    </row>
    <row r="154" spans="1:15" ht="15">
      <c r="A154" s="12" t="s">
        <v>23</v>
      </c>
      <c r="B154" s="13" t="s">
        <v>7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64">
        <v>0</v>
      </c>
      <c r="I154" s="45">
        <v>0</v>
      </c>
      <c r="J154" s="64">
        <v>0</v>
      </c>
      <c r="K154" s="64">
        <v>0</v>
      </c>
      <c r="L154" s="74">
        <v>0</v>
      </c>
      <c r="M154" s="64">
        <v>0</v>
      </c>
      <c r="N154" s="97">
        <v>0</v>
      </c>
      <c r="O154" s="34">
        <f>SUM(C154:N154)</f>
        <v>0</v>
      </c>
    </row>
    <row r="155" spans="1:15" ht="15">
      <c r="A155" s="12" t="s">
        <v>23</v>
      </c>
      <c r="B155" s="13" t="s">
        <v>0</v>
      </c>
      <c r="C155" s="49">
        <v>0</v>
      </c>
      <c r="D155" s="49">
        <v>0</v>
      </c>
      <c r="E155" s="49">
        <v>0</v>
      </c>
      <c r="F155" s="49">
        <v>0</v>
      </c>
      <c r="G155" s="49">
        <v>0</v>
      </c>
      <c r="H155" s="65">
        <v>0</v>
      </c>
      <c r="I155" s="45">
        <v>0</v>
      </c>
      <c r="J155" s="65">
        <v>0</v>
      </c>
      <c r="K155" s="65">
        <v>0</v>
      </c>
      <c r="L155" s="75">
        <v>0</v>
      </c>
      <c r="M155" s="65">
        <v>0</v>
      </c>
      <c r="N155" s="98">
        <v>0</v>
      </c>
      <c r="O155" s="34">
        <f>SUM(C155:N155)</f>
        <v>0</v>
      </c>
    </row>
    <row r="156" spans="1:15" ht="15">
      <c r="A156" s="12" t="s">
        <v>23</v>
      </c>
      <c r="B156" s="13" t="s">
        <v>8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64">
        <v>0</v>
      </c>
      <c r="I156" s="45">
        <v>0</v>
      </c>
      <c r="J156" s="64">
        <v>0</v>
      </c>
      <c r="K156" s="64">
        <v>0</v>
      </c>
      <c r="L156" s="74">
        <v>0</v>
      </c>
      <c r="M156" s="64">
        <v>0</v>
      </c>
      <c r="N156" s="97">
        <v>0</v>
      </c>
      <c r="O156" s="30">
        <v>0</v>
      </c>
    </row>
    <row r="157" spans="1:15" ht="15">
      <c r="A157" s="12" t="s">
        <v>23</v>
      </c>
      <c r="B157" s="13" t="s">
        <v>9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61">
        <v>0</v>
      </c>
      <c r="I157" s="46">
        <v>0</v>
      </c>
      <c r="J157" s="61">
        <v>0</v>
      </c>
      <c r="K157" s="61">
        <v>0</v>
      </c>
      <c r="L157" s="71">
        <v>0</v>
      </c>
      <c r="M157" s="61">
        <v>0</v>
      </c>
      <c r="N157" s="94">
        <v>0</v>
      </c>
      <c r="O157" s="31">
        <v>0</v>
      </c>
    </row>
    <row r="158" spans="1:15" ht="15">
      <c r="A158" s="14"/>
      <c r="B158" s="15"/>
      <c r="C158" s="35"/>
      <c r="D158" s="35"/>
      <c r="E158" s="35"/>
      <c r="F158" s="35"/>
      <c r="G158" s="35"/>
      <c r="H158" s="58"/>
      <c r="I158" s="52"/>
      <c r="J158" s="58"/>
      <c r="K158" s="58"/>
      <c r="L158" s="72"/>
      <c r="M158" s="58"/>
      <c r="N158" s="91"/>
      <c r="O158" s="36"/>
    </row>
    <row r="159" spans="1:15" ht="15">
      <c r="A159" s="12" t="s">
        <v>23</v>
      </c>
      <c r="B159" s="17" t="s">
        <v>15</v>
      </c>
      <c r="C159" s="28">
        <v>48</v>
      </c>
      <c r="D159" s="28">
        <v>48</v>
      </c>
      <c r="E159" s="28">
        <v>48</v>
      </c>
      <c r="F159" s="28">
        <v>48</v>
      </c>
      <c r="G159" s="28">
        <v>49</v>
      </c>
      <c r="H159" s="62">
        <v>47</v>
      </c>
      <c r="I159" s="47">
        <v>45</v>
      </c>
      <c r="J159" s="62">
        <v>44</v>
      </c>
      <c r="K159" s="62">
        <v>44</v>
      </c>
      <c r="L159" s="73">
        <v>44</v>
      </c>
      <c r="M159" s="62">
        <v>45</v>
      </c>
      <c r="N159" s="95">
        <v>44</v>
      </c>
      <c r="O159" s="23">
        <f>SUM(C159:N159)</f>
        <v>554</v>
      </c>
    </row>
    <row r="160" spans="1:15" ht="15">
      <c r="A160" s="12" t="s">
        <v>23</v>
      </c>
      <c r="B160" s="13" t="s">
        <v>7</v>
      </c>
      <c r="C160" s="26">
        <v>4859280</v>
      </c>
      <c r="D160" s="26">
        <v>3990925</v>
      </c>
      <c r="E160" s="26">
        <v>3905170</v>
      </c>
      <c r="F160" s="26">
        <v>3524355</v>
      </c>
      <c r="G160" s="26">
        <v>3415345</v>
      </c>
      <c r="H160" s="60">
        <v>4246315</v>
      </c>
      <c r="I160" s="45">
        <v>3665010</v>
      </c>
      <c r="J160" s="60">
        <v>2824355</v>
      </c>
      <c r="K160" s="60">
        <v>3671775</v>
      </c>
      <c r="L160" s="70">
        <v>3570480</v>
      </c>
      <c r="M160" s="60">
        <v>3316125</v>
      </c>
      <c r="N160" s="93">
        <v>3550490</v>
      </c>
      <c r="O160" s="34">
        <f>SUM(C160:N160)</f>
        <v>44539625</v>
      </c>
    </row>
    <row r="161" spans="1:15" ht="15">
      <c r="A161" s="12" t="s">
        <v>23</v>
      </c>
      <c r="B161" s="13" t="s">
        <v>0</v>
      </c>
      <c r="C161" s="26">
        <v>281930.92</v>
      </c>
      <c r="D161" s="26">
        <v>226047.3</v>
      </c>
      <c r="E161" s="26">
        <v>154695.02</v>
      </c>
      <c r="F161" s="26">
        <v>179743.82</v>
      </c>
      <c r="G161" s="26">
        <v>127150.4</v>
      </c>
      <c r="H161" s="60">
        <v>113267.88</v>
      </c>
      <c r="I161" s="45">
        <v>156659.24</v>
      </c>
      <c r="J161" s="60">
        <v>159676.58</v>
      </c>
      <c r="K161" s="60">
        <v>161304.6</v>
      </c>
      <c r="L161" s="70">
        <v>205722.4</v>
      </c>
      <c r="M161" s="60">
        <v>215881.71</v>
      </c>
      <c r="N161" s="93">
        <v>261999.51</v>
      </c>
      <c r="O161" s="34">
        <f>SUM(C161:N161)</f>
        <v>2244079.38</v>
      </c>
    </row>
    <row r="162" spans="1:15" ht="15">
      <c r="A162" s="12" t="s">
        <v>23</v>
      </c>
      <c r="B162" s="13" t="s">
        <v>8</v>
      </c>
      <c r="C162" s="26">
        <v>189.47</v>
      </c>
      <c r="D162" s="26">
        <v>151.91</v>
      </c>
      <c r="E162" s="26">
        <v>107.43</v>
      </c>
      <c r="F162" s="26">
        <v>120.8</v>
      </c>
      <c r="G162" s="26">
        <v>86.5</v>
      </c>
      <c r="H162" s="60">
        <v>77.74</v>
      </c>
      <c r="I162" s="45">
        <v>112.3</v>
      </c>
      <c r="J162" s="60">
        <v>129.61</v>
      </c>
      <c r="K162" s="60">
        <v>118.26</v>
      </c>
      <c r="L162" s="70">
        <v>155.85</v>
      </c>
      <c r="M162" s="60">
        <v>154.75</v>
      </c>
      <c r="N162" s="93">
        <v>198.48</v>
      </c>
      <c r="O162" s="30">
        <f>SUM(O161/O159/O215)</f>
        <v>133.17319895158496</v>
      </c>
    </row>
    <row r="163" spans="1:15" ht="15">
      <c r="A163" s="12" t="s">
        <v>23</v>
      </c>
      <c r="B163" s="13" t="s">
        <v>9</v>
      </c>
      <c r="C163" s="27">
        <v>0.057999999999999996</v>
      </c>
      <c r="D163" s="27">
        <v>0.056600000000000004</v>
      </c>
      <c r="E163" s="27">
        <v>0.0396</v>
      </c>
      <c r="F163" s="27">
        <v>0.051</v>
      </c>
      <c r="G163" s="27">
        <v>0.037200000000000004</v>
      </c>
      <c r="H163" s="61">
        <v>0.026600000000000002</v>
      </c>
      <c r="I163" s="46">
        <v>0.0427</v>
      </c>
      <c r="J163" s="61">
        <v>0.0565</v>
      </c>
      <c r="K163" s="61">
        <v>0.043899999999999995</v>
      </c>
      <c r="L163" s="71">
        <v>0.0576</v>
      </c>
      <c r="M163" s="61">
        <v>0.06509999999999999</v>
      </c>
      <c r="N163" s="94">
        <v>0.0737</v>
      </c>
      <c r="O163" s="31">
        <f>SUM(O161/O160)</f>
        <v>0.05038388580954599</v>
      </c>
    </row>
    <row r="164" spans="1:15" ht="15">
      <c r="A164" s="14"/>
      <c r="B164" s="15"/>
      <c r="C164" s="35"/>
      <c r="D164" s="35"/>
      <c r="E164" s="35"/>
      <c r="F164" s="35"/>
      <c r="G164" s="35"/>
      <c r="H164" s="58"/>
      <c r="I164" s="52"/>
      <c r="J164" s="58"/>
      <c r="K164" s="58"/>
      <c r="L164" s="72"/>
      <c r="M164" s="58"/>
      <c r="N164" s="91"/>
      <c r="O164" s="31"/>
    </row>
    <row r="165" spans="1:15" ht="15">
      <c r="A165" s="12" t="s">
        <v>23</v>
      </c>
      <c r="B165" s="17" t="s">
        <v>41</v>
      </c>
      <c r="C165" s="28">
        <v>11</v>
      </c>
      <c r="D165" s="28">
        <v>11</v>
      </c>
      <c r="E165" s="28">
        <v>11</v>
      </c>
      <c r="F165" s="28">
        <v>11</v>
      </c>
      <c r="G165" s="28">
        <v>13</v>
      </c>
      <c r="H165" s="62">
        <v>14</v>
      </c>
      <c r="I165" s="47">
        <v>14</v>
      </c>
      <c r="J165" s="62">
        <v>14</v>
      </c>
      <c r="K165" s="62">
        <v>14</v>
      </c>
      <c r="L165" s="73">
        <v>14</v>
      </c>
      <c r="M165" s="62">
        <v>13</v>
      </c>
      <c r="N165" s="95">
        <v>13</v>
      </c>
      <c r="O165" s="23">
        <f>SUM(C165:N165)</f>
        <v>153</v>
      </c>
    </row>
    <row r="166" spans="1:15" ht="15">
      <c r="A166" s="12" t="s">
        <v>23</v>
      </c>
      <c r="B166" s="13" t="s">
        <v>7</v>
      </c>
      <c r="C166" s="26">
        <v>3104715</v>
      </c>
      <c r="D166" s="26">
        <v>2234075</v>
      </c>
      <c r="E166" s="26">
        <v>1415690</v>
      </c>
      <c r="F166" s="26">
        <v>1769555</v>
      </c>
      <c r="G166" s="26">
        <v>2708500</v>
      </c>
      <c r="H166" s="60">
        <v>1543010</v>
      </c>
      <c r="I166" s="45">
        <v>1756950</v>
      </c>
      <c r="J166" s="60">
        <v>1622180</v>
      </c>
      <c r="K166" s="60">
        <v>2099980</v>
      </c>
      <c r="L166" s="70">
        <v>1444480</v>
      </c>
      <c r="M166" s="60">
        <v>2141540</v>
      </c>
      <c r="N166" s="93">
        <v>1847045</v>
      </c>
      <c r="O166" s="34">
        <f>SUM(C166:N166)</f>
        <v>23687720</v>
      </c>
    </row>
    <row r="167" spans="1:15" ht="15">
      <c r="A167" s="12" t="s">
        <v>23</v>
      </c>
      <c r="B167" s="13" t="s">
        <v>0</v>
      </c>
      <c r="C167" s="26">
        <v>-37785.93</v>
      </c>
      <c r="D167" s="26">
        <v>155398.24</v>
      </c>
      <c r="E167" s="26">
        <v>82719.3</v>
      </c>
      <c r="F167" s="26">
        <v>-8271.31</v>
      </c>
      <c r="G167" s="26">
        <v>209359.74</v>
      </c>
      <c r="H167" s="60">
        <v>122181.03</v>
      </c>
      <c r="I167" s="45">
        <v>36590.43</v>
      </c>
      <c r="J167" s="60">
        <v>115357.61</v>
      </c>
      <c r="K167" s="60">
        <v>60798.2</v>
      </c>
      <c r="L167" s="70">
        <v>117502.07</v>
      </c>
      <c r="M167" s="60">
        <v>58407.76</v>
      </c>
      <c r="N167" s="93">
        <v>79780.57</v>
      </c>
      <c r="O167" s="34">
        <f>SUM(C167:N167)</f>
        <v>992037.71</v>
      </c>
    </row>
    <row r="168" spans="1:15" ht="15">
      <c r="A168" s="12" t="s">
        <v>23</v>
      </c>
      <c r="B168" s="13" t="s">
        <v>8</v>
      </c>
      <c r="C168" s="26">
        <v>-110.81</v>
      </c>
      <c r="D168" s="26">
        <v>455.71</v>
      </c>
      <c r="E168" s="26">
        <v>250.66</v>
      </c>
      <c r="F168" s="26">
        <v>-24.26</v>
      </c>
      <c r="G168" s="26">
        <v>536.82</v>
      </c>
      <c r="H168" s="60">
        <v>281.52</v>
      </c>
      <c r="I168" s="45">
        <v>84.31</v>
      </c>
      <c r="J168" s="60">
        <v>294.28</v>
      </c>
      <c r="K168" s="60">
        <v>140.09</v>
      </c>
      <c r="L168" s="70">
        <v>279.77</v>
      </c>
      <c r="M168" s="60">
        <v>144.93</v>
      </c>
      <c r="N168" s="93">
        <v>204.57</v>
      </c>
      <c r="O168" s="30">
        <f>SUM(O167/O165/O215)</f>
        <v>213.1695320977706</v>
      </c>
    </row>
    <row r="169" spans="1:15" ht="15">
      <c r="A169" s="12" t="s">
        <v>23</v>
      </c>
      <c r="B169" s="13" t="s">
        <v>9</v>
      </c>
      <c r="C169" s="27">
        <v>-0.012199999999999999</v>
      </c>
      <c r="D169" s="27">
        <v>0.0696</v>
      </c>
      <c r="E169" s="27">
        <v>0.0584</v>
      </c>
      <c r="F169" s="27">
        <v>-0.004699999999999999</v>
      </c>
      <c r="G169" s="27">
        <v>0.07730000000000001</v>
      </c>
      <c r="H169" s="61">
        <v>0.07919999999999999</v>
      </c>
      <c r="I169" s="46">
        <v>0.0208</v>
      </c>
      <c r="J169" s="61">
        <v>0.0711</v>
      </c>
      <c r="K169" s="61">
        <v>0.028999999999999998</v>
      </c>
      <c r="L169" s="71">
        <v>0.08130000000000001</v>
      </c>
      <c r="M169" s="61">
        <v>0.0273</v>
      </c>
      <c r="N169" s="94">
        <v>0.0432</v>
      </c>
      <c r="O169" s="31">
        <f>SUM(O167/O166)</f>
        <v>0.0418798309841555</v>
      </c>
    </row>
    <row r="170" spans="1:15" ht="15">
      <c r="A170" s="14"/>
      <c r="B170" s="15"/>
      <c r="C170" s="35"/>
      <c r="D170" s="35"/>
      <c r="E170" s="35"/>
      <c r="F170" s="35"/>
      <c r="G170" s="35"/>
      <c r="H170" s="58"/>
      <c r="I170" s="52"/>
      <c r="J170" s="58"/>
      <c r="K170" s="58"/>
      <c r="L170" s="72"/>
      <c r="M170" s="58"/>
      <c r="N170" s="91"/>
      <c r="O170" s="31"/>
    </row>
    <row r="171" spans="1:15" ht="15">
      <c r="A171" s="12" t="s">
        <v>23</v>
      </c>
      <c r="B171" s="17" t="s">
        <v>39</v>
      </c>
      <c r="C171" s="28">
        <v>675</v>
      </c>
      <c r="D171" s="28">
        <v>680</v>
      </c>
      <c r="E171" s="28">
        <v>680</v>
      </c>
      <c r="F171" s="28">
        <v>676</v>
      </c>
      <c r="G171" s="28">
        <v>676</v>
      </c>
      <c r="H171" s="62">
        <v>682</v>
      </c>
      <c r="I171" s="47">
        <v>694</v>
      </c>
      <c r="J171" s="62">
        <v>693</v>
      </c>
      <c r="K171" s="62">
        <v>693</v>
      </c>
      <c r="L171" s="73">
        <v>691</v>
      </c>
      <c r="M171" s="62">
        <v>699</v>
      </c>
      <c r="N171" s="95">
        <v>698</v>
      </c>
      <c r="O171" s="33">
        <f>SUM(C171:N171)</f>
        <v>8237</v>
      </c>
    </row>
    <row r="172" spans="1:15" ht="15">
      <c r="A172" s="12" t="s">
        <v>23</v>
      </c>
      <c r="B172" s="13" t="s">
        <v>7</v>
      </c>
      <c r="C172" s="26">
        <v>41222074.97</v>
      </c>
      <c r="D172" s="26">
        <v>42488429.35</v>
      </c>
      <c r="E172" s="26">
        <v>39210593.04</v>
      </c>
      <c r="F172" s="26">
        <v>38526836.13</v>
      </c>
      <c r="G172" s="26">
        <v>33886482.38</v>
      </c>
      <c r="H172" s="60">
        <v>35034055.92</v>
      </c>
      <c r="I172" s="45">
        <v>36443307.67</v>
      </c>
      <c r="J172" s="60">
        <v>33336665.05</v>
      </c>
      <c r="K172" s="60">
        <v>40093435.14</v>
      </c>
      <c r="L172" s="70">
        <v>41384683.21</v>
      </c>
      <c r="M172" s="60">
        <v>43179929.51</v>
      </c>
      <c r="N172" s="93">
        <v>38900814.98</v>
      </c>
      <c r="O172" s="34">
        <f>SUM(C172:N172)</f>
        <v>463707307.34999996</v>
      </c>
    </row>
    <row r="173" spans="1:15" ht="15">
      <c r="A173" s="12" t="s">
        <v>23</v>
      </c>
      <c r="B173" s="13" t="s">
        <v>0</v>
      </c>
      <c r="C173" s="26">
        <v>2198246.17</v>
      </c>
      <c r="D173" s="26">
        <v>1995047.02</v>
      </c>
      <c r="E173" s="26">
        <v>1844392.5</v>
      </c>
      <c r="F173" s="26">
        <v>1903850.37</v>
      </c>
      <c r="G173" s="26">
        <v>1452713.77</v>
      </c>
      <c r="H173" s="60">
        <v>1525438.41</v>
      </c>
      <c r="I173" s="45">
        <v>1809436.93</v>
      </c>
      <c r="J173" s="60">
        <v>1822476.83</v>
      </c>
      <c r="K173" s="60">
        <v>2050939.9</v>
      </c>
      <c r="L173" s="70">
        <v>1860779.31</v>
      </c>
      <c r="M173" s="60">
        <v>1974140.63</v>
      </c>
      <c r="N173" s="93">
        <v>1783182.11</v>
      </c>
      <c r="O173" s="34">
        <f>SUM(C173:N173)</f>
        <v>22220643.95</v>
      </c>
    </row>
    <row r="174" spans="1:15" ht="15">
      <c r="A174" s="12" t="s">
        <v>23</v>
      </c>
      <c r="B174" s="13" t="s">
        <v>8</v>
      </c>
      <c r="C174" s="26">
        <v>105.05</v>
      </c>
      <c r="D174" s="26">
        <v>94.64</v>
      </c>
      <c r="E174" s="26">
        <v>90.41</v>
      </c>
      <c r="F174" s="26">
        <v>90.85</v>
      </c>
      <c r="G174" s="26">
        <v>71.63</v>
      </c>
      <c r="H174" s="60">
        <v>72.15</v>
      </c>
      <c r="I174" s="45">
        <v>84.11</v>
      </c>
      <c r="J174" s="60">
        <v>93.92</v>
      </c>
      <c r="K174" s="60">
        <v>95.47</v>
      </c>
      <c r="L174" s="70">
        <v>89.76</v>
      </c>
      <c r="M174" s="60">
        <v>91.1</v>
      </c>
      <c r="N174" s="93">
        <v>85.16</v>
      </c>
      <c r="O174" s="30">
        <f>SUM(O173/O171/O215)</f>
        <v>88.69026574045277</v>
      </c>
    </row>
    <row r="175" spans="1:15" ht="15">
      <c r="A175" s="12" t="s">
        <v>23</v>
      </c>
      <c r="B175" s="13" t="s">
        <v>9</v>
      </c>
      <c r="C175" s="27">
        <v>0.0533</v>
      </c>
      <c r="D175" s="27">
        <v>0.046900000000000004</v>
      </c>
      <c r="E175" s="27">
        <v>0.047</v>
      </c>
      <c r="F175" s="27">
        <v>0.049400000000000006</v>
      </c>
      <c r="G175" s="27">
        <v>0.042800000000000005</v>
      </c>
      <c r="H175" s="61">
        <v>0.0435</v>
      </c>
      <c r="I175" s="46">
        <v>0.0496</v>
      </c>
      <c r="J175" s="61">
        <v>0.0546</v>
      </c>
      <c r="K175" s="61">
        <v>0.051100000000000007</v>
      </c>
      <c r="L175" s="71">
        <v>0.0449</v>
      </c>
      <c r="M175" s="61">
        <v>0.045700000000000005</v>
      </c>
      <c r="N175" s="94">
        <v>0.0458</v>
      </c>
      <c r="O175" s="31">
        <f>SUM(O173/O172)</f>
        <v>0.04791954665753878</v>
      </c>
    </row>
    <row r="176" spans="1:15" ht="15">
      <c r="A176" s="14"/>
      <c r="B176" s="15"/>
      <c r="C176" s="35"/>
      <c r="D176" s="35"/>
      <c r="E176" s="35"/>
      <c r="F176" s="35"/>
      <c r="G176" s="35"/>
      <c r="H176" s="58"/>
      <c r="I176" s="51"/>
      <c r="J176" s="58"/>
      <c r="K176" s="58"/>
      <c r="L176" s="72"/>
      <c r="M176" s="58"/>
      <c r="N176" s="91"/>
      <c r="O176" s="31"/>
    </row>
    <row r="177" spans="1:15" ht="15">
      <c r="A177" s="12" t="s">
        <v>23</v>
      </c>
      <c r="B177" s="17" t="s">
        <v>16</v>
      </c>
      <c r="C177" s="28">
        <v>58</v>
      </c>
      <c r="D177" s="28">
        <v>58</v>
      </c>
      <c r="E177" s="28">
        <v>55</v>
      </c>
      <c r="F177" s="28">
        <v>57</v>
      </c>
      <c r="G177" s="28">
        <v>56</v>
      </c>
      <c r="H177" s="62">
        <v>56</v>
      </c>
      <c r="I177" s="47">
        <v>56</v>
      </c>
      <c r="J177" s="62">
        <v>56</v>
      </c>
      <c r="K177" s="62">
        <v>56</v>
      </c>
      <c r="L177" s="73">
        <v>57</v>
      </c>
      <c r="M177" s="62">
        <v>56</v>
      </c>
      <c r="N177" s="95">
        <v>56</v>
      </c>
      <c r="O177" s="23">
        <f>SUM(C177:N177)</f>
        <v>677</v>
      </c>
    </row>
    <row r="178" spans="1:15" ht="15">
      <c r="A178" s="12" t="s">
        <v>23</v>
      </c>
      <c r="B178" s="13" t="s">
        <v>0</v>
      </c>
      <c r="C178" s="26">
        <v>968321.03</v>
      </c>
      <c r="D178" s="26">
        <v>1112157.75</v>
      </c>
      <c r="E178" s="26">
        <v>1088179.88</v>
      </c>
      <c r="F178" s="26">
        <v>895258.27</v>
      </c>
      <c r="G178" s="26">
        <v>984359.56</v>
      </c>
      <c r="H178" s="60">
        <v>1046226.49</v>
      </c>
      <c r="I178" s="45">
        <v>991282.26</v>
      </c>
      <c r="J178" s="60">
        <v>944510.55</v>
      </c>
      <c r="K178" s="60">
        <v>1181014.54</v>
      </c>
      <c r="L178" s="70">
        <v>885846.05</v>
      </c>
      <c r="M178" s="60">
        <v>959063.51</v>
      </c>
      <c r="N178" s="93">
        <v>920777.74</v>
      </c>
      <c r="O178" s="34">
        <f>SUM(C178:N178)</f>
        <v>11976997.63</v>
      </c>
    </row>
    <row r="179" spans="1:15" ht="15">
      <c r="A179" s="12" t="s">
        <v>23</v>
      </c>
      <c r="B179" s="13" t="s">
        <v>8</v>
      </c>
      <c r="C179" s="26">
        <v>538.55</v>
      </c>
      <c r="D179" s="26">
        <v>618.55</v>
      </c>
      <c r="E179" s="26">
        <v>659.5</v>
      </c>
      <c r="F179" s="26">
        <v>506.65</v>
      </c>
      <c r="G179" s="26">
        <v>585.93</v>
      </c>
      <c r="H179" s="60">
        <v>602.67</v>
      </c>
      <c r="I179" s="45">
        <v>571.02</v>
      </c>
      <c r="J179" s="60">
        <v>602.37</v>
      </c>
      <c r="K179" s="60">
        <v>680.31</v>
      </c>
      <c r="L179" s="70">
        <v>518.04</v>
      </c>
      <c r="M179" s="60">
        <v>552.46</v>
      </c>
      <c r="N179" s="93">
        <v>548.08</v>
      </c>
      <c r="O179" s="30">
        <f>SUM(O178/O177/O215)</f>
        <v>581.631175249388</v>
      </c>
    </row>
    <row r="180" spans="1:15" ht="15">
      <c r="A180" s="12"/>
      <c r="B180" s="15"/>
      <c r="C180" s="35"/>
      <c r="D180" s="35"/>
      <c r="E180" s="35"/>
      <c r="F180" s="35"/>
      <c r="G180" s="35"/>
      <c r="H180" s="58"/>
      <c r="I180" s="51"/>
      <c r="J180" s="58"/>
      <c r="K180" s="58"/>
      <c r="L180" s="72"/>
      <c r="M180" s="58"/>
      <c r="N180" s="91"/>
      <c r="O180" s="32"/>
    </row>
    <row r="181" spans="1:15" ht="15">
      <c r="A181" s="12" t="s">
        <v>23</v>
      </c>
      <c r="B181" s="17" t="s">
        <v>17</v>
      </c>
      <c r="C181" s="28">
        <v>33</v>
      </c>
      <c r="D181" s="28">
        <v>33</v>
      </c>
      <c r="E181" s="28">
        <v>30</v>
      </c>
      <c r="F181" s="28">
        <v>31</v>
      </c>
      <c r="G181" s="28">
        <v>31</v>
      </c>
      <c r="H181" s="62">
        <v>31</v>
      </c>
      <c r="I181" s="47">
        <v>31</v>
      </c>
      <c r="J181" s="62">
        <v>31</v>
      </c>
      <c r="K181" s="62">
        <v>31</v>
      </c>
      <c r="L181" s="73">
        <v>31</v>
      </c>
      <c r="M181" s="62">
        <v>31</v>
      </c>
      <c r="N181" s="95">
        <v>31</v>
      </c>
      <c r="O181" s="23">
        <f>SUM(C181:N181)</f>
        <v>375</v>
      </c>
    </row>
    <row r="182" spans="1:15" ht="15">
      <c r="A182" s="12" t="s">
        <v>23</v>
      </c>
      <c r="B182" s="17" t="s">
        <v>18</v>
      </c>
      <c r="C182" s="26">
        <v>2341975.5</v>
      </c>
      <c r="D182" s="26">
        <v>2209752.95</v>
      </c>
      <c r="E182" s="26">
        <v>2152601.5</v>
      </c>
      <c r="F182" s="26">
        <v>2008994</v>
      </c>
      <c r="G182" s="26">
        <v>1873590.5</v>
      </c>
      <c r="H182" s="60">
        <v>2032701</v>
      </c>
      <c r="I182" s="45">
        <v>1998388</v>
      </c>
      <c r="J182" s="60">
        <v>1665488</v>
      </c>
      <c r="K182" s="60">
        <v>2076005</v>
      </c>
      <c r="L182" s="70">
        <v>1862284</v>
      </c>
      <c r="M182" s="60">
        <v>1990827.75</v>
      </c>
      <c r="N182" s="93">
        <v>1910982</v>
      </c>
      <c r="O182" s="34">
        <f>SUM(C182:N182)</f>
        <v>24123590.2</v>
      </c>
    </row>
    <row r="183" spans="1:15" ht="15">
      <c r="A183" s="12" t="s">
        <v>23</v>
      </c>
      <c r="B183" s="13" t="s">
        <v>0</v>
      </c>
      <c r="C183" s="26">
        <v>481887.75</v>
      </c>
      <c r="D183" s="26">
        <v>482001.95</v>
      </c>
      <c r="E183" s="26">
        <v>500634.5</v>
      </c>
      <c r="F183" s="26">
        <v>480996.25</v>
      </c>
      <c r="G183" s="26">
        <v>457462.75</v>
      </c>
      <c r="H183" s="60">
        <v>530834.75</v>
      </c>
      <c r="I183" s="45">
        <v>527593.75</v>
      </c>
      <c r="J183" s="60">
        <v>452522.5</v>
      </c>
      <c r="K183" s="60">
        <v>525678</v>
      </c>
      <c r="L183" s="70">
        <v>415267.5</v>
      </c>
      <c r="M183" s="60">
        <v>542303.75</v>
      </c>
      <c r="N183" s="93">
        <v>427859.5</v>
      </c>
      <c r="O183" s="34">
        <f>SUM(C183:N183)</f>
        <v>5825042.95</v>
      </c>
    </row>
    <row r="184" spans="1:15" ht="15">
      <c r="A184" s="12" t="s">
        <v>23</v>
      </c>
      <c r="B184" s="13" t="s">
        <v>8</v>
      </c>
      <c r="C184" s="26">
        <v>471.05</v>
      </c>
      <c r="D184" s="26">
        <v>471.17</v>
      </c>
      <c r="E184" s="26">
        <v>556.26</v>
      </c>
      <c r="F184" s="26">
        <v>500.52</v>
      </c>
      <c r="G184" s="26">
        <v>491.9</v>
      </c>
      <c r="H184" s="60">
        <v>552.38</v>
      </c>
      <c r="I184" s="45">
        <v>549</v>
      </c>
      <c r="J184" s="60">
        <v>521.34</v>
      </c>
      <c r="K184" s="60">
        <v>547.01</v>
      </c>
      <c r="L184" s="70">
        <v>446.52</v>
      </c>
      <c r="M184" s="60">
        <v>564.31</v>
      </c>
      <c r="N184" s="93">
        <v>460.06</v>
      </c>
      <c r="O184" s="30">
        <f>SUM(O183/O181/O215)</f>
        <v>510.68869698630135</v>
      </c>
    </row>
    <row r="185" spans="1:15" ht="15">
      <c r="A185" s="12" t="s">
        <v>23</v>
      </c>
      <c r="B185" s="13" t="s">
        <v>9</v>
      </c>
      <c r="C185" s="27">
        <v>0.2057</v>
      </c>
      <c r="D185" s="27">
        <v>0.2181</v>
      </c>
      <c r="E185" s="27">
        <v>0.2325</v>
      </c>
      <c r="F185" s="27">
        <v>0.2394</v>
      </c>
      <c r="G185" s="27">
        <v>0.2441</v>
      </c>
      <c r="H185" s="61">
        <v>0.2611</v>
      </c>
      <c r="I185" s="46">
        <v>0.264</v>
      </c>
      <c r="J185" s="61">
        <v>0.2717</v>
      </c>
      <c r="K185" s="61">
        <v>0.2532</v>
      </c>
      <c r="L185" s="71">
        <v>0.2229</v>
      </c>
      <c r="M185" s="61">
        <v>0.2724</v>
      </c>
      <c r="N185" s="94">
        <v>0.2238</v>
      </c>
      <c r="O185" s="31">
        <f>SUM(O183/O182)</f>
        <v>0.24146666817445772</v>
      </c>
    </row>
    <row r="186" spans="1:15" ht="15">
      <c r="A186" s="14"/>
      <c r="B186" s="15"/>
      <c r="C186" s="35"/>
      <c r="D186" s="35"/>
      <c r="E186" s="35"/>
      <c r="F186" s="35"/>
      <c r="G186" s="35"/>
      <c r="H186" s="58"/>
      <c r="I186" s="52"/>
      <c r="J186" s="58"/>
      <c r="K186" s="58"/>
      <c r="L186" s="72"/>
      <c r="M186" s="58"/>
      <c r="N186" s="91"/>
      <c r="O186" s="36"/>
    </row>
    <row r="187" spans="1:15" ht="15">
      <c r="A187" s="12" t="s">
        <v>23</v>
      </c>
      <c r="B187" s="17" t="s">
        <v>42</v>
      </c>
      <c r="C187" s="28">
        <v>3</v>
      </c>
      <c r="D187" s="28">
        <v>3</v>
      </c>
      <c r="E187" s="28">
        <v>3</v>
      </c>
      <c r="F187" s="28">
        <v>3</v>
      </c>
      <c r="G187" s="28">
        <v>3</v>
      </c>
      <c r="H187" s="62">
        <v>3</v>
      </c>
      <c r="I187" s="47">
        <v>3</v>
      </c>
      <c r="J187" s="62">
        <v>3</v>
      </c>
      <c r="K187" s="62">
        <v>3</v>
      </c>
      <c r="L187" s="73">
        <v>3</v>
      </c>
      <c r="M187" s="62">
        <v>3</v>
      </c>
      <c r="N187" s="95">
        <v>3</v>
      </c>
      <c r="O187" s="23">
        <f>SUM(C187:N187)</f>
        <v>36</v>
      </c>
    </row>
    <row r="188" spans="1:15" ht="15">
      <c r="A188" s="12" t="s">
        <v>23</v>
      </c>
      <c r="B188" s="17" t="s">
        <v>43</v>
      </c>
      <c r="C188" s="26">
        <v>796576.25</v>
      </c>
      <c r="D188" s="26">
        <v>849625.25</v>
      </c>
      <c r="E188" s="26">
        <v>834730</v>
      </c>
      <c r="F188" s="26">
        <v>602185.25</v>
      </c>
      <c r="G188" s="26">
        <v>716800</v>
      </c>
      <c r="H188" s="60">
        <v>749912.5</v>
      </c>
      <c r="I188" s="45">
        <v>622768</v>
      </c>
      <c r="J188" s="60">
        <v>722322.5</v>
      </c>
      <c r="K188" s="60">
        <v>1074239.5</v>
      </c>
      <c r="L188" s="70">
        <v>790543.5</v>
      </c>
      <c r="M188" s="60">
        <v>850393.5</v>
      </c>
      <c r="N188" s="93">
        <v>832827.5</v>
      </c>
      <c r="O188" s="34">
        <f>SUM(C188:N188)</f>
        <v>9442923.75</v>
      </c>
    </row>
    <row r="189" spans="1:15" ht="15">
      <c r="A189" s="12" t="s">
        <v>23</v>
      </c>
      <c r="B189" s="13" t="s">
        <v>0</v>
      </c>
      <c r="C189" s="26">
        <v>179371.5</v>
      </c>
      <c r="D189" s="26">
        <v>214475</v>
      </c>
      <c r="E189" s="26">
        <v>237313.25</v>
      </c>
      <c r="F189" s="26">
        <v>140699.75</v>
      </c>
      <c r="G189" s="26">
        <v>185303.75</v>
      </c>
      <c r="H189" s="60">
        <v>161407</v>
      </c>
      <c r="I189" s="45">
        <v>195753</v>
      </c>
      <c r="J189" s="60">
        <v>211713.25</v>
      </c>
      <c r="K189" s="60">
        <v>283465.75</v>
      </c>
      <c r="L189" s="70">
        <v>225429.5</v>
      </c>
      <c r="M189" s="60">
        <v>169459.5</v>
      </c>
      <c r="N189" s="93">
        <v>236014.75</v>
      </c>
      <c r="O189" s="34">
        <f>SUM(C189:N189)</f>
        <v>2440406</v>
      </c>
    </row>
    <row r="190" spans="1:15" ht="15">
      <c r="A190" s="12" t="s">
        <v>23</v>
      </c>
      <c r="B190" s="13" t="s">
        <v>8</v>
      </c>
      <c r="C190" s="26">
        <v>1928.73</v>
      </c>
      <c r="D190" s="26">
        <v>2306.18</v>
      </c>
      <c r="E190" s="26">
        <v>2636.81</v>
      </c>
      <c r="F190" s="26">
        <v>1512.9</v>
      </c>
      <c r="G190" s="26">
        <v>2058.93</v>
      </c>
      <c r="H190" s="60">
        <v>1735.56</v>
      </c>
      <c r="I190" s="45">
        <v>2104.87</v>
      </c>
      <c r="J190" s="60">
        <v>2520.4</v>
      </c>
      <c r="K190" s="60">
        <v>3048.02</v>
      </c>
      <c r="L190" s="70">
        <v>2504.77</v>
      </c>
      <c r="M190" s="60">
        <v>1822.15</v>
      </c>
      <c r="N190" s="93">
        <v>2622.39</v>
      </c>
      <c r="O190" s="30">
        <f>SUM(O189/O187/O215)</f>
        <v>2228.681278538813</v>
      </c>
    </row>
    <row r="191" spans="1:15" ht="15">
      <c r="A191" s="12" t="s">
        <v>23</v>
      </c>
      <c r="B191" s="13" t="s">
        <v>9</v>
      </c>
      <c r="C191" s="27">
        <v>0.22510000000000002</v>
      </c>
      <c r="D191" s="27">
        <v>0.25239999999999996</v>
      </c>
      <c r="E191" s="27">
        <v>0.2842</v>
      </c>
      <c r="F191" s="27">
        <v>0.2336</v>
      </c>
      <c r="G191" s="27">
        <v>0.2585</v>
      </c>
      <c r="H191" s="61">
        <v>0.2152</v>
      </c>
      <c r="I191" s="46">
        <v>0.3143</v>
      </c>
      <c r="J191" s="61">
        <v>0.29309999999999997</v>
      </c>
      <c r="K191" s="61">
        <v>0.2638</v>
      </c>
      <c r="L191" s="71">
        <v>0.2851</v>
      </c>
      <c r="M191" s="61">
        <v>0.19920000000000002</v>
      </c>
      <c r="N191" s="94">
        <v>0.2833</v>
      </c>
      <c r="O191" s="37">
        <f>SUM(O189/O188)</f>
        <v>0.2584375416565235</v>
      </c>
    </row>
    <row r="192" spans="1:15" ht="15">
      <c r="A192" s="14"/>
      <c r="B192" s="15"/>
      <c r="C192" s="35"/>
      <c r="D192" s="35"/>
      <c r="E192" s="35"/>
      <c r="F192" s="35"/>
      <c r="G192" s="35"/>
      <c r="H192" s="58"/>
      <c r="I192" s="52"/>
      <c r="J192" s="58"/>
      <c r="K192" s="58"/>
      <c r="L192" s="72"/>
      <c r="M192" s="58"/>
      <c r="N192" s="91"/>
      <c r="O192" s="36"/>
    </row>
    <row r="193" spans="1:15" ht="15">
      <c r="A193" s="12" t="s">
        <v>23</v>
      </c>
      <c r="B193" s="13" t="s">
        <v>36</v>
      </c>
      <c r="C193" s="28">
        <v>8</v>
      </c>
      <c r="D193" s="28">
        <v>8</v>
      </c>
      <c r="E193" s="28">
        <v>8</v>
      </c>
      <c r="F193" s="28">
        <v>8</v>
      </c>
      <c r="G193" s="28">
        <v>8</v>
      </c>
      <c r="H193" s="62">
        <v>8</v>
      </c>
      <c r="I193" s="47">
        <v>8</v>
      </c>
      <c r="J193" s="62">
        <v>8</v>
      </c>
      <c r="K193" s="62">
        <v>8</v>
      </c>
      <c r="L193" s="73">
        <v>8</v>
      </c>
      <c r="M193" s="62">
        <v>8</v>
      </c>
      <c r="N193" s="95">
        <v>8</v>
      </c>
      <c r="O193" s="23">
        <f>SUM(C193:N193)</f>
        <v>96</v>
      </c>
    </row>
    <row r="194" spans="1:15" ht="15">
      <c r="A194" s="12" t="s">
        <v>23</v>
      </c>
      <c r="B194" s="18" t="s">
        <v>37</v>
      </c>
      <c r="C194" s="26">
        <v>592851</v>
      </c>
      <c r="D194" s="26">
        <v>517645.5</v>
      </c>
      <c r="E194" s="26">
        <v>500398.75</v>
      </c>
      <c r="F194" s="26">
        <v>412299.5</v>
      </c>
      <c r="G194" s="26">
        <v>453090.5</v>
      </c>
      <c r="H194" s="60">
        <v>488500</v>
      </c>
      <c r="I194" s="45">
        <v>410812.5</v>
      </c>
      <c r="J194" s="60">
        <v>418204.5</v>
      </c>
      <c r="K194" s="60">
        <v>471958</v>
      </c>
      <c r="L194" s="70">
        <v>396459</v>
      </c>
      <c r="M194" s="60">
        <v>401941</v>
      </c>
      <c r="N194" s="93">
        <v>415394.5</v>
      </c>
      <c r="O194" s="34">
        <f>SUM(C194:N194)</f>
        <v>5479554.75</v>
      </c>
    </row>
    <row r="195" spans="1:15" ht="15">
      <c r="A195" s="12" t="s">
        <v>23</v>
      </c>
      <c r="B195" s="18" t="s">
        <v>0</v>
      </c>
      <c r="C195" s="26">
        <v>68647.78</v>
      </c>
      <c r="D195" s="26">
        <v>189256.8</v>
      </c>
      <c r="E195" s="26">
        <v>138247.13</v>
      </c>
      <c r="F195" s="26">
        <v>92638.77</v>
      </c>
      <c r="G195" s="26">
        <v>155466.06</v>
      </c>
      <c r="H195" s="60">
        <v>149395.74</v>
      </c>
      <c r="I195" s="45">
        <v>112899.51</v>
      </c>
      <c r="J195" s="60">
        <v>119331.8</v>
      </c>
      <c r="K195" s="60">
        <v>162252.29</v>
      </c>
      <c r="L195" s="70">
        <v>89246.55</v>
      </c>
      <c r="M195" s="60">
        <v>117082.76</v>
      </c>
      <c r="N195" s="93">
        <v>109528.49</v>
      </c>
      <c r="O195" s="34">
        <f>SUM(C195:N195)</f>
        <v>1503993.6800000002</v>
      </c>
    </row>
    <row r="196" spans="1:15" ht="15">
      <c r="A196" s="12" t="s">
        <v>23</v>
      </c>
      <c r="B196" s="13" t="s">
        <v>8</v>
      </c>
      <c r="C196" s="26">
        <v>276.81</v>
      </c>
      <c r="D196" s="26">
        <v>763.13</v>
      </c>
      <c r="E196" s="26">
        <v>576.03</v>
      </c>
      <c r="F196" s="26">
        <v>373.54</v>
      </c>
      <c r="G196" s="26">
        <v>647.78</v>
      </c>
      <c r="H196" s="60">
        <v>602.4</v>
      </c>
      <c r="I196" s="45">
        <v>455.24</v>
      </c>
      <c r="J196" s="60">
        <v>532.73</v>
      </c>
      <c r="K196" s="60">
        <v>654.24</v>
      </c>
      <c r="L196" s="70">
        <v>371.86</v>
      </c>
      <c r="M196" s="60">
        <v>472.11</v>
      </c>
      <c r="N196" s="93">
        <v>456.37</v>
      </c>
      <c r="O196" s="30">
        <f>SUM(O195/O193/O215)</f>
        <v>515.0663287671233</v>
      </c>
    </row>
    <row r="197" spans="1:15" ht="15">
      <c r="A197" s="12" t="s">
        <v>23</v>
      </c>
      <c r="B197" s="13" t="s">
        <v>9</v>
      </c>
      <c r="C197" s="27">
        <v>0.1157</v>
      </c>
      <c r="D197" s="27">
        <v>0.36560000000000004</v>
      </c>
      <c r="E197" s="27">
        <v>0.2762</v>
      </c>
      <c r="F197" s="27">
        <v>0.22460000000000002</v>
      </c>
      <c r="G197" s="27">
        <v>0.3431</v>
      </c>
      <c r="H197" s="61">
        <v>0.30579999999999996</v>
      </c>
      <c r="I197" s="46">
        <v>0.2748</v>
      </c>
      <c r="J197" s="61">
        <v>0.2853</v>
      </c>
      <c r="K197" s="61">
        <v>0.34369999999999995</v>
      </c>
      <c r="L197" s="71">
        <v>0.22510000000000002</v>
      </c>
      <c r="M197" s="61">
        <v>0.2912</v>
      </c>
      <c r="N197" s="94">
        <v>0.2636</v>
      </c>
      <c r="O197" s="31">
        <f>SUM(O195/O194)</f>
        <v>0.274473702448178</v>
      </c>
    </row>
    <row r="198" spans="1:15" ht="15">
      <c r="A198" s="14"/>
      <c r="B198" s="15"/>
      <c r="C198" s="35"/>
      <c r="D198" s="35"/>
      <c r="E198" s="35"/>
      <c r="F198" s="35"/>
      <c r="G198" s="35"/>
      <c r="H198" s="58"/>
      <c r="I198" s="52"/>
      <c r="J198" s="58"/>
      <c r="K198" s="58"/>
      <c r="L198" s="72"/>
      <c r="M198" s="58"/>
      <c r="N198" s="91"/>
      <c r="O198" s="36"/>
    </row>
    <row r="199" spans="1:15" ht="15">
      <c r="A199" s="12" t="s">
        <v>23</v>
      </c>
      <c r="B199" s="18" t="s">
        <v>35</v>
      </c>
      <c r="C199" s="28">
        <v>8</v>
      </c>
      <c r="D199" s="28">
        <v>8</v>
      </c>
      <c r="E199" s="28">
        <v>8</v>
      </c>
      <c r="F199" s="28">
        <v>9</v>
      </c>
      <c r="G199" s="28">
        <v>8</v>
      </c>
      <c r="H199" s="62">
        <v>8</v>
      </c>
      <c r="I199" s="47">
        <v>8</v>
      </c>
      <c r="J199" s="62">
        <v>8</v>
      </c>
      <c r="K199" s="62">
        <v>8</v>
      </c>
      <c r="L199" s="73">
        <v>9</v>
      </c>
      <c r="M199" s="62">
        <v>8</v>
      </c>
      <c r="N199" s="95">
        <v>8</v>
      </c>
      <c r="O199" s="23">
        <f>SUM(C199:N199)</f>
        <v>98</v>
      </c>
    </row>
    <row r="200" spans="1:15" ht="15">
      <c r="A200" s="12" t="s">
        <v>23</v>
      </c>
      <c r="B200" s="18" t="s">
        <v>0</v>
      </c>
      <c r="C200" s="26">
        <v>103732</v>
      </c>
      <c r="D200" s="26">
        <v>97262</v>
      </c>
      <c r="E200" s="26">
        <v>93514</v>
      </c>
      <c r="F200" s="26">
        <v>84600</v>
      </c>
      <c r="G200" s="26">
        <v>94136</v>
      </c>
      <c r="H200" s="60">
        <v>106214</v>
      </c>
      <c r="I200" s="45">
        <v>101763</v>
      </c>
      <c r="J200" s="60">
        <v>87057</v>
      </c>
      <c r="K200" s="60">
        <v>107758</v>
      </c>
      <c r="L200" s="70">
        <v>98640</v>
      </c>
      <c r="M200" s="60">
        <v>82731</v>
      </c>
      <c r="N200" s="93">
        <v>80802</v>
      </c>
      <c r="O200" s="34">
        <f>SUM(C200:N200)</f>
        <v>1138209</v>
      </c>
    </row>
    <row r="201" spans="1:15" ht="15">
      <c r="A201" s="12" t="s">
        <v>23</v>
      </c>
      <c r="B201" s="18" t="s">
        <v>8</v>
      </c>
      <c r="C201" s="26">
        <v>418.27</v>
      </c>
      <c r="D201" s="26">
        <v>392.19</v>
      </c>
      <c r="E201" s="26">
        <v>389.64</v>
      </c>
      <c r="F201" s="26">
        <v>303.23</v>
      </c>
      <c r="G201" s="26">
        <v>392.23</v>
      </c>
      <c r="H201" s="60">
        <v>428.28</v>
      </c>
      <c r="I201" s="45">
        <v>410.33</v>
      </c>
      <c r="J201" s="60">
        <v>388.65</v>
      </c>
      <c r="K201" s="60">
        <v>434.51</v>
      </c>
      <c r="L201" s="70">
        <v>365.33</v>
      </c>
      <c r="M201" s="60">
        <v>333.59</v>
      </c>
      <c r="N201" s="93">
        <v>336.68</v>
      </c>
      <c r="O201" s="38">
        <f>SUM(O200/O199/O215)</f>
        <v>381.84254962258876</v>
      </c>
    </row>
    <row r="202" spans="1:15" ht="15">
      <c r="A202" s="14"/>
      <c r="B202" s="14"/>
      <c r="C202" s="35"/>
      <c r="D202" s="35"/>
      <c r="E202" s="35"/>
      <c r="F202" s="35"/>
      <c r="G202" s="35"/>
      <c r="H202" s="58"/>
      <c r="I202" s="52"/>
      <c r="J202" s="58"/>
      <c r="K202" s="58"/>
      <c r="L202" s="72"/>
      <c r="M202" s="58"/>
      <c r="N202" s="91"/>
      <c r="O202" s="36"/>
    </row>
    <row r="203" spans="1:15" ht="15">
      <c r="A203" s="12" t="s">
        <v>23</v>
      </c>
      <c r="B203" s="13" t="s">
        <v>44</v>
      </c>
      <c r="C203" s="28">
        <v>6</v>
      </c>
      <c r="D203" s="28">
        <v>6</v>
      </c>
      <c r="E203" s="28">
        <v>6</v>
      </c>
      <c r="F203" s="28">
        <v>6</v>
      </c>
      <c r="G203" s="28">
        <v>6</v>
      </c>
      <c r="H203" s="62">
        <v>6</v>
      </c>
      <c r="I203" s="47">
        <v>6</v>
      </c>
      <c r="J203" s="62">
        <v>6</v>
      </c>
      <c r="K203" s="62">
        <v>6</v>
      </c>
      <c r="L203" s="73">
        <v>6</v>
      </c>
      <c r="M203" s="62">
        <v>6</v>
      </c>
      <c r="N203" s="95">
        <v>6</v>
      </c>
      <c r="O203" s="23">
        <f>SUM(C203:N203)</f>
        <v>72</v>
      </c>
    </row>
    <row r="204" spans="1:15" ht="15">
      <c r="A204" s="12" t="s">
        <v>23</v>
      </c>
      <c r="B204" s="18" t="s">
        <v>45</v>
      </c>
      <c r="C204" s="26">
        <v>420565</v>
      </c>
      <c r="D204" s="26">
        <v>429867</v>
      </c>
      <c r="E204" s="26">
        <v>494678</v>
      </c>
      <c r="F204" s="26">
        <v>319075.5</v>
      </c>
      <c r="G204" s="26">
        <v>291599</v>
      </c>
      <c r="H204" s="60">
        <v>320179</v>
      </c>
      <c r="I204" s="45">
        <v>211251</v>
      </c>
      <c r="J204" s="60">
        <v>258391</v>
      </c>
      <c r="K204" s="60">
        <v>289418.5</v>
      </c>
      <c r="L204" s="70">
        <v>226050.5</v>
      </c>
      <c r="M204" s="60">
        <v>283595.5</v>
      </c>
      <c r="N204" s="93">
        <v>227487</v>
      </c>
      <c r="O204" s="34">
        <f>SUM(C204:N204)</f>
        <v>3772157</v>
      </c>
    </row>
    <row r="205" spans="1:15" ht="15">
      <c r="A205" s="12" t="s">
        <v>23</v>
      </c>
      <c r="B205" s="18" t="s">
        <v>0</v>
      </c>
      <c r="C205" s="26">
        <v>134682</v>
      </c>
      <c r="D205" s="26">
        <v>129162</v>
      </c>
      <c r="E205" s="26">
        <v>118471</v>
      </c>
      <c r="F205" s="26">
        <v>96323.5</v>
      </c>
      <c r="G205" s="26">
        <v>91991</v>
      </c>
      <c r="H205" s="60">
        <v>98375</v>
      </c>
      <c r="I205" s="45">
        <v>53273</v>
      </c>
      <c r="J205" s="60">
        <v>73886</v>
      </c>
      <c r="K205" s="60">
        <v>101860.5</v>
      </c>
      <c r="L205" s="70">
        <v>57262.5</v>
      </c>
      <c r="M205" s="60">
        <v>47486.5</v>
      </c>
      <c r="N205" s="93">
        <v>66573</v>
      </c>
      <c r="O205" s="34">
        <f>SUM(C205:N205)</f>
        <v>1069346</v>
      </c>
    </row>
    <row r="206" spans="1:15" ht="15">
      <c r="A206" s="12" t="s">
        <v>23</v>
      </c>
      <c r="B206" s="13" t="s">
        <v>8</v>
      </c>
      <c r="C206" s="26">
        <v>724.1</v>
      </c>
      <c r="D206" s="26">
        <v>694.42</v>
      </c>
      <c r="E206" s="26">
        <v>658.17</v>
      </c>
      <c r="F206" s="26">
        <v>517.87</v>
      </c>
      <c r="G206" s="26">
        <v>511.06</v>
      </c>
      <c r="H206" s="60">
        <v>528.9</v>
      </c>
      <c r="I206" s="45">
        <v>286.41</v>
      </c>
      <c r="J206" s="60">
        <v>439.8</v>
      </c>
      <c r="K206" s="60">
        <v>547.64</v>
      </c>
      <c r="L206" s="70">
        <v>318.13</v>
      </c>
      <c r="M206" s="60">
        <v>255.3</v>
      </c>
      <c r="N206" s="93">
        <v>369.85</v>
      </c>
      <c r="O206" s="34">
        <f>SUM(O205/O203/O215)</f>
        <v>488.28584474885844</v>
      </c>
    </row>
    <row r="207" spans="1:15" ht="15">
      <c r="A207" s="12" t="s">
        <v>23</v>
      </c>
      <c r="B207" s="13" t="s">
        <v>9</v>
      </c>
      <c r="C207" s="27">
        <v>0.32020000000000004</v>
      </c>
      <c r="D207" s="27">
        <v>0.3004</v>
      </c>
      <c r="E207" s="27">
        <v>0.2394</v>
      </c>
      <c r="F207" s="27">
        <v>0.3018</v>
      </c>
      <c r="G207" s="27">
        <v>0.3154</v>
      </c>
      <c r="H207" s="61">
        <v>0.3072</v>
      </c>
      <c r="I207" s="46">
        <v>0.2521</v>
      </c>
      <c r="J207" s="61">
        <v>0.2859</v>
      </c>
      <c r="K207" s="61">
        <v>0.3519</v>
      </c>
      <c r="L207" s="71">
        <v>0.25329999999999997</v>
      </c>
      <c r="M207" s="61">
        <v>0.1674</v>
      </c>
      <c r="N207" s="94">
        <v>0.2926</v>
      </c>
      <c r="O207" s="37">
        <f>SUM(O205/O204)</f>
        <v>0.2834839589126327</v>
      </c>
    </row>
    <row r="208" spans="1:15" ht="15">
      <c r="A208" s="14"/>
      <c r="B208" s="14"/>
      <c r="C208" s="35"/>
      <c r="D208" s="35"/>
      <c r="E208" s="35"/>
      <c r="F208" s="35"/>
      <c r="G208" s="35"/>
      <c r="H208" s="58"/>
      <c r="I208" s="52"/>
      <c r="J208" s="58"/>
      <c r="K208" s="58"/>
      <c r="L208" s="72"/>
      <c r="M208" s="58"/>
      <c r="N208" s="91"/>
      <c r="O208" s="39"/>
    </row>
    <row r="209" spans="1:15" ht="15">
      <c r="A209" s="12" t="s">
        <v>23</v>
      </c>
      <c r="B209" s="15" t="s">
        <v>19</v>
      </c>
      <c r="C209" s="25">
        <v>3576</v>
      </c>
      <c r="D209" s="25">
        <v>3593</v>
      </c>
      <c r="E209" s="25">
        <v>3596</v>
      </c>
      <c r="F209" s="25">
        <v>3602</v>
      </c>
      <c r="G209" s="25">
        <v>3604</v>
      </c>
      <c r="H209" s="59">
        <v>3609</v>
      </c>
      <c r="I209" s="44">
        <v>3610</v>
      </c>
      <c r="J209" s="59">
        <v>3610</v>
      </c>
      <c r="K209" s="59">
        <v>3609</v>
      </c>
      <c r="L209" s="69">
        <v>3600</v>
      </c>
      <c r="M209" s="59">
        <v>3591</v>
      </c>
      <c r="N209" s="92">
        <v>3587</v>
      </c>
      <c r="O209" s="40">
        <f>SUM(C209:N209)</f>
        <v>43187</v>
      </c>
    </row>
    <row r="210" spans="1:15" ht="15">
      <c r="A210" s="12" t="s">
        <v>23</v>
      </c>
      <c r="B210" s="17" t="s">
        <v>20</v>
      </c>
      <c r="C210" s="26">
        <v>13051698.26</v>
      </c>
      <c r="D210" s="26">
        <v>12430116.65</v>
      </c>
      <c r="E210" s="26">
        <v>11953034.51</v>
      </c>
      <c r="F210" s="26">
        <v>10973510.45</v>
      </c>
      <c r="G210" s="26">
        <v>10183697.71</v>
      </c>
      <c r="H210" s="60">
        <v>10545591.34</v>
      </c>
      <c r="I210" s="45">
        <v>10614921.52</v>
      </c>
      <c r="J210" s="60">
        <v>10017524.7</v>
      </c>
      <c r="K210" s="60">
        <v>12192919.84</v>
      </c>
      <c r="L210" s="70">
        <v>10962671.51</v>
      </c>
      <c r="M210" s="60">
        <v>11979236.88</v>
      </c>
      <c r="N210" s="93">
        <v>11482066.71</v>
      </c>
      <c r="O210" s="34">
        <f>SUM(C210:N210)</f>
        <v>136386990.08</v>
      </c>
    </row>
    <row r="211" spans="1:15" ht="15">
      <c r="A211" s="12" t="s">
        <v>23</v>
      </c>
      <c r="B211" s="17" t="s">
        <v>8</v>
      </c>
      <c r="C211" s="26">
        <v>117.74</v>
      </c>
      <c r="D211" s="26">
        <v>111.6</v>
      </c>
      <c r="E211" s="26">
        <v>110.8</v>
      </c>
      <c r="F211" s="26">
        <v>98.27</v>
      </c>
      <c r="G211" s="26">
        <v>94.19</v>
      </c>
      <c r="H211" s="60">
        <v>94.26</v>
      </c>
      <c r="I211" s="45">
        <v>94.85</v>
      </c>
      <c r="J211" s="60">
        <v>99.1</v>
      </c>
      <c r="K211" s="60">
        <v>108.98</v>
      </c>
      <c r="L211" s="70">
        <v>101.51</v>
      </c>
      <c r="M211" s="60">
        <v>107.61</v>
      </c>
      <c r="N211" s="93">
        <v>106.7</v>
      </c>
      <c r="O211" s="30">
        <f>SUM(O210/O209/O215)</f>
        <v>103.82651812458785</v>
      </c>
    </row>
    <row r="212" spans="1:15" ht="15">
      <c r="A212" s="14"/>
      <c r="B212" s="17"/>
      <c r="C212" s="35"/>
      <c r="D212" s="35"/>
      <c r="E212" s="35"/>
      <c r="F212" s="35"/>
      <c r="G212" s="35"/>
      <c r="H212" s="58"/>
      <c r="I212" s="52"/>
      <c r="J212" s="58"/>
      <c r="K212" s="58"/>
      <c r="L212" s="72"/>
      <c r="M212" s="58"/>
      <c r="N212" s="91"/>
      <c r="O212" s="30"/>
    </row>
    <row r="213" spans="1:15" ht="15">
      <c r="A213" s="12" t="s">
        <v>23</v>
      </c>
      <c r="B213" s="17" t="s">
        <v>21</v>
      </c>
      <c r="C213" s="26">
        <v>37039.86</v>
      </c>
      <c r="D213" s="26">
        <v>142639.63</v>
      </c>
      <c r="E213" s="26">
        <v>308345.06</v>
      </c>
      <c r="F213" s="26">
        <v>553867.44</v>
      </c>
      <c r="G213" s="26">
        <v>673739</v>
      </c>
      <c r="H213" s="60">
        <v>983673.53</v>
      </c>
      <c r="I213" s="45">
        <v>1086008.56</v>
      </c>
      <c r="J213" s="60">
        <v>1158978.31</v>
      </c>
      <c r="K213" s="60">
        <v>1539267.99</v>
      </c>
      <c r="L213" s="70">
        <v>1583096.72</v>
      </c>
      <c r="M213" s="60">
        <v>1849037.46</v>
      </c>
      <c r="N213" s="93">
        <v>1830309.69</v>
      </c>
      <c r="O213" s="30">
        <f>SUM(C213:N213)</f>
        <v>11746003.25</v>
      </c>
    </row>
    <row r="214" spans="1:15" ht="15">
      <c r="A214" s="12" t="s">
        <v>23</v>
      </c>
      <c r="B214" s="17" t="s">
        <v>46</v>
      </c>
      <c r="C214" s="28">
        <v>12</v>
      </c>
      <c r="D214" s="28">
        <v>12</v>
      </c>
      <c r="E214" s="28">
        <v>12</v>
      </c>
      <c r="F214" s="28">
        <v>12</v>
      </c>
      <c r="G214" s="28">
        <v>12</v>
      </c>
      <c r="H214" s="62">
        <v>12</v>
      </c>
      <c r="I214" s="47">
        <v>12</v>
      </c>
      <c r="J214" s="62">
        <v>12</v>
      </c>
      <c r="K214" s="62">
        <v>12</v>
      </c>
      <c r="L214" s="73">
        <v>12</v>
      </c>
      <c r="M214" s="62">
        <v>12</v>
      </c>
      <c r="N214" s="95">
        <v>12</v>
      </c>
      <c r="O214" s="41">
        <f>AVERAGE(C214:N214)</f>
        <v>12</v>
      </c>
    </row>
    <row r="215" spans="1:15" ht="15">
      <c r="A215" s="12" t="s">
        <v>23</v>
      </c>
      <c r="B215" s="17" t="s">
        <v>22</v>
      </c>
      <c r="C215" s="29">
        <v>31</v>
      </c>
      <c r="D215" s="29">
        <v>31</v>
      </c>
      <c r="E215" s="29">
        <v>30</v>
      </c>
      <c r="F215" s="29">
        <v>31</v>
      </c>
      <c r="G215" s="29">
        <v>30</v>
      </c>
      <c r="H215" s="63">
        <v>31</v>
      </c>
      <c r="I215" s="50">
        <v>31</v>
      </c>
      <c r="J215" s="63">
        <v>28</v>
      </c>
      <c r="K215" s="63">
        <v>31</v>
      </c>
      <c r="L215" s="76">
        <v>30</v>
      </c>
      <c r="M215" s="63">
        <v>31</v>
      </c>
      <c r="N215" s="96">
        <v>30</v>
      </c>
      <c r="O215" s="19">
        <f>(((C214*C215)+(D214*D215)+(E214*E215)+(F214*F215)+(G214*G215)+(H214*H215)+(I214*I215)+(J214*J215)+(K214*K215)+(L214*L215)+(M214*M215)+(N214*N215))/$O$214)/COUNTIF(C215:N215,"&gt;0")</f>
        <v>30.416666666666668</v>
      </c>
    </row>
    <row r="216" spans="1:15" ht="15">
      <c r="A216" s="12"/>
      <c r="B216" s="17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1:15" ht="20.25">
      <c r="A217" s="20"/>
      <c r="B217" s="2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ht="15">
      <c r="A218" s="14"/>
      <c r="B218" s="12"/>
      <c r="C218" s="22" t="s">
        <v>31</v>
      </c>
      <c r="D218" s="22" t="s">
        <v>32</v>
      </c>
      <c r="E218" s="22" t="s">
        <v>47</v>
      </c>
      <c r="F218" s="22" t="s">
        <v>1</v>
      </c>
      <c r="G218" s="22" t="s">
        <v>2</v>
      </c>
      <c r="H218" s="22" t="s">
        <v>3</v>
      </c>
      <c r="I218" s="1" t="s">
        <v>4</v>
      </c>
      <c r="J218" s="22" t="s">
        <v>27</v>
      </c>
      <c r="K218" s="1" t="s">
        <v>28</v>
      </c>
      <c r="L218" s="22" t="s">
        <v>29</v>
      </c>
      <c r="M218" s="22" t="s">
        <v>30</v>
      </c>
      <c r="N218" s="22" t="s">
        <v>40</v>
      </c>
      <c r="O218" s="22" t="s">
        <v>26</v>
      </c>
    </row>
    <row r="219" spans="1:15" ht="15">
      <c r="A219" s="12" t="s">
        <v>24</v>
      </c>
      <c r="B219" s="13" t="s">
        <v>6</v>
      </c>
      <c r="C219" s="23">
        <f>SUM(C225+C231+C237+C243+C249+C255+C261+C267+C273+C279)</f>
        <v>7104</v>
      </c>
      <c r="D219" s="23">
        <f aca="true" t="shared" si="92" ref="D219:N221">SUM(D225+D231+D237+D243+D249+D255+D261+D267+D273+D279)</f>
        <v>7080</v>
      </c>
      <c r="E219" s="23">
        <f>SUM(E225+E231+E237+E243+E249+E255+E261+E267+E273+E279)</f>
        <v>7015</v>
      </c>
      <c r="F219" s="23">
        <f t="shared" si="92"/>
        <v>7052</v>
      </c>
      <c r="G219" s="23">
        <f t="shared" si="92"/>
        <v>7066</v>
      </c>
      <c r="H219" s="23">
        <f t="shared" si="92"/>
        <v>7141</v>
      </c>
      <c r="I219" s="23">
        <f>SUM(I225+I231+I237+I243+I249+I255+I261+I267+I273+I279)</f>
        <v>7145</v>
      </c>
      <c r="J219" s="23">
        <f t="shared" si="92"/>
        <v>7162</v>
      </c>
      <c r="K219" s="23">
        <f>SUM(K225+K231+K237+K243+K249+K255+K261+K267+K273+K279)</f>
        <v>7051</v>
      </c>
      <c r="L219" s="23">
        <f t="shared" si="92"/>
        <v>7142</v>
      </c>
      <c r="M219" s="23">
        <f>SUM(M225+M231+M237+M243+M249+M255+M261+M267+M273+M279)</f>
        <v>7143</v>
      </c>
      <c r="N219" s="23">
        <f t="shared" si="92"/>
        <v>7144</v>
      </c>
      <c r="O219" s="23">
        <f>SUM(C219:N219)</f>
        <v>85245</v>
      </c>
    </row>
    <row r="220" spans="1:15" ht="15">
      <c r="A220" s="12" t="s">
        <v>24</v>
      </c>
      <c r="B220" s="13" t="s">
        <v>7</v>
      </c>
      <c r="C220" s="34">
        <f>SUM(C226+C232+C238+C244+C250+C256+C262+C268+C274+C280)</f>
        <v>662035142.33</v>
      </c>
      <c r="D220" s="34">
        <f t="shared" si="92"/>
        <v>583371341.74</v>
      </c>
      <c r="E220" s="34">
        <f>SUM(E226+E232+E238+E244+E250+E256+E262+E268+E274+E280)</f>
        <v>623511534.03</v>
      </c>
      <c r="F220" s="34">
        <f t="shared" si="92"/>
        <v>569677261.8100001</v>
      </c>
      <c r="G220" s="34">
        <f t="shared" si="92"/>
        <v>563155383.79</v>
      </c>
      <c r="H220" s="34">
        <f t="shared" si="92"/>
        <v>579640419.7</v>
      </c>
      <c r="I220" s="34">
        <f>SUM(I226+I232+I238+I244+I250+I256+I262+I268+I274+I280)</f>
        <v>536823128.84999996</v>
      </c>
      <c r="J220" s="34">
        <f t="shared" si="92"/>
        <v>508005422.25</v>
      </c>
      <c r="K220" s="34">
        <f>SUM(K226+K232+K238+K244+K250+K256+K262+K268+K274+K280)</f>
        <v>643856867.5899999</v>
      </c>
      <c r="L220" s="34">
        <f t="shared" si="92"/>
        <v>579799698.28</v>
      </c>
      <c r="M220" s="34">
        <f>SUM(M226+M232+M238+M244+M250+M256+M262+M268+M274+M280)</f>
        <v>592332622.14</v>
      </c>
      <c r="N220" s="34">
        <f t="shared" si="92"/>
        <v>580846020.4399999</v>
      </c>
      <c r="O220" s="55">
        <f>SUM(C220:N220)</f>
        <v>7023054842.95</v>
      </c>
    </row>
    <row r="221" spans="1:15" ht="15">
      <c r="A221" s="12" t="s">
        <v>24</v>
      </c>
      <c r="B221" s="13" t="s">
        <v>0</v>
      </c>
      <c r="C221" s="34">
        <f>SUM(C227+C233+C239+C245+C251+C257+C263+C269+C275+C281)</f>
        <v>50049065.3</v>
      </c>
      <c r="D221" s="34">
        <f t="shared" si="92"/>
        <v>44318997.98</v>
      </c>
      <c r="E221" s="34">
        <f>SUM(E227+E233+E239+E245+E251+E257+E263+E269+E275+E281)</f>
        <v>47556221.47999999</v>
      </c>
      <c r="F221" s="34">
        <f t="shared" si="92"/>
        <v>43023363.84</v>
      </c>
      <c r="G221" s="34">
        <f t="shared" si="92"/>
        <v>43162216.31</v>
      </c>
      <c r="H221" s="34">
        <f t="shared" si="92"/>
        <v>43561446.5</v>
      </c>
      <c r="I221" s="34">
        <f>SUM(I227+I233+I239+I245+I251+I257+I263+I269+I275+I281)</f>
        <v>40151959.15</v>
      </c>
      <c r="J221" s="34">
        <f t="shared" si="92"/>
        <v>38708304.00999999</v>
      </c>
      <c r="K221" s="34">
        <f>SUM(K227+K233+K239+K245+K251+K257+K263+K269+K275+K281)</f>
        <v>49295325.90999999</v>
      </c>
      <c r="L221" s="34">
        <f t="shared" si="92"/>
        <v>43371022.91</v>
      </c>
      <c r="M221" s="34">
        <f>SUM(M227+M233+M239+M245+M251+M257+M263+M269+M275+M281)</f>
        <v>45001754.87</v>
      </c>
      <c r="N221" s="34">
        <f t="shared" si="92"/>
        <v>44673164.08</v>
      </c>
      <c r="O221" s="55">
        <f>SUM(C221:N221)</f>
        <v>532872842.33999985</v>
      </c>
    </row>
    <row r="222" spans="1:15" ht="15">
      <c r="A222" s="12" t="s">
        <v>24</v>
      </c>
      <c r="B222" s="13" t="s">
        <v>8</v>
      </c>
      <c r="C222" s="30">
        <f aca="true" t="shared" si="93" ref="C222:N222">SUM(C221/C219/C323)</f>
        <v>227.2643549295263</v>
      </c>
      <c r="D222" s="30">
        <f t="shared" si="93"/>
        <v>201.92727346455257</v>
      </c>
      <c r="E222" s="30">
        <f t="shared" si="93"/>
        <v>225.9739675932525</v>
      </c>
      <c r="F222" s="30">
        <f t="shared" si="93"/>
        <v>196.80238888990542</v>
      </c>
      <c r="G222" s="30">
        <f t="shared" si="93"/>
        <v>203.61456887442213</v>
      </c>
      <c r="H222" s="30">
        <f t="shared" si="93"/>
        <v>196.78027609759184</v>
      </c>
      <c r="I222" s="30">
        <f>SUM(I221/I219/I323)</f>
        <v>181.2770453057631</v>
      </c>
      <c r="J222" s="30">
        <f t="shared" si="93"/>
        <v>193.02421515338887</v>
      </c>
      <c r="K222" s="30">
        <f>SUM(K221/K219/K323)</f>
        <v>225.52429492956838</v>
      </c>
      <c r="L222" s="30">
        <f t="shared" si="93"/>
        <v>202.42239760104545</v>
      </c>
      <c r="M222" s="30">
        <f>SUM(M221/M219/M323)</f>
        <v>203.22966707762617</v>
      </c>
      <c r="N222" s="30">
        <f t="shared" si="93"/>
        <v>208.4414150802538</v>
      </c>
      <c r="O222" s="56">
        <f>SUM(O221/O219/O323)</f>
        <v>205.5147767660819</v>
      </c>
    </row>
    <row r="223" spans="1:15" ht="15">
      <c r="A223" s="12" t="s">
        <v>24</v>
      </c>
      <c r="B223" s="13" t="s">
        <v>9</v>
      </c>
      <c r="C223" s="31">
        <f>SUM(C221/C220)</f>
        <v>0.07559880450432703</v>
      </c>
      <c r="D223" s="31">
        <f aca="true" t="shared" si="94" ref="D223:N223">SUM(D221/D220)</f>
        <v>0.07597047507992313</v>
      </c>
      <c r="E223" s="31">
        <f>SUM(E221/E220)</f>
        <v>0.07627159865451959</v>
      </c>
      <c r="F223" s="31">
        <f t="shared" si="94"/>
        <v>0.07552234699223302</v>
      </c>
      <c r="G223" s="31">
        <f t="shared" si="94"/>
        <v>0.07664352956997593</v>
      </c>
      <c r="H223" s="31">
        <f t="shared" si="94"/>
        <v>0.07515253426002583</v>
      </c>
      <c r="I223" s="31">
        <f>SUM(I221/I220)</f>
        <v>0.07479550897148347</v>
      </c>
      <c r="J223" s="31">
        <f t="shared" si="94"/>
        <v>0.07619663553699399</v>
      </c>
      <c r="K223" s="31">
        <f>SUM(K221/K220)</f>
        <v>0.07656255356025905</v>
      </c>
      <c r="L223" s="31">
        <f t="shared" si="94"/>
        <v>0.07480345891634982</v>
      </c>
      <c r="M223" s="31">
        <f>SUM(M221/M220)</f>
        <v>0.07597379105580254</v>
      </c>
      <c r="N223" s="31">
        <f t="shared" si="94"/>
        <v>0.07691051071703887</v>
      </c>
      <c r="O223" s="31">
        <f>SUM(O221/O220)</f>
        <v>0.07587479441014434</v>
      </c>
    </row>
    <row r="224" spans="1:15" ht="15">
      <c r="A224" s="14"/>
      <c r="B224" s="15"/>
      <c r="C224" s="32"/>
      <c r="D224" s="32"/>
      <c r="E224" s="32"/>
      <c r="F224" s="32"/>
      <c r="G224" s="32"/>
      <c r="H224" s="32"/>
      <c r="I224" s="66"/>
      <c r="J224" s="32"/>
      <c r="K224" s="66"/>
      <c r="L224" s="32"/>
      <c r="M224" s="32"/>
      <c r="N224" s="32"/>
      <c r="O224" s="32"/>
    </row>
    <row r="225" spans="1:15" ht="15">
      <c r="A225" s="12" t="s">
        <v>24</v>
      </c>
      <c r="B225" s="17" t="s">
        <v>33</v>
      </c>
      <c r="C225" s="25">
        <v>4002</v>
      </c>
      <c r="D225" s="25">
        <v>4014</v>
      </c>
      <c r="E225" s="25">
        <v>3984</v>
      </c>
      <c r="F225" s="25">
        <v>4017</v>
      </c>
      <c r="G225" s="25">
        <v>4023</v>
      </c>
      <c r="H225" s="59">
        <v>4054</v>
      </c>
      <c r="I225" s="44">
        <v>4028</v>
      </c>
      <c r="J225" s="59">
        <v>4032</v>
      </c>
      <c r="K225" s="59">
        <v>4042</v>
      </c>
      <c r="L225" s="59">
        <v>4047</v>
      </c>
      <c r="M225" s="59">
        <v>4030</v>
      </c>
      <c r="N225" s="78">
        <v>4032</v>
      </c>
      <c r="O225" s="23">
        <f>SUM(C225:N225)</f>
        <v>48305</v>
      </c>
    </row>
    <row r="226" spans="1:15" ht="15">
      <c r="A226" s="12" t="s">
        <v>24</v>
      </c>
      <c r="B226" s="13" t="s">
        <v>7</v>
      </c>
      <c r="C226" s="26">
        <v>257651529.06</v>
      </c>
      <c r="D226" s="26">
        <v>228145230.26</v>
      </c>
      <c r="E226" s="26">
        <v>241604977.26</v>
      </c>
      <c r="F226" s="26">
        <v>224134087.28</v>
      </c>
      <c r="G226" s="26">
        <v>221780725.82</v>
      </c>
      <c r="H226" s="60">
        <v>221718251.84</v>
      </c>
      <c r="I226" s="45">
        <v>207985571.48</v>
      </c>
      <c r="J226" s="60">
        <v>198699930.06</v>
      </c>
      <c r="K226" s="60">
        <v>252266074.6</v>
      </c>
      <c r="L226" s="60">
        <v>226314566.72</v>
      </c>
      <c r="M226" s="60">
        <v>233051172.77</v>
      </c>
      <c r="N226" s="79">
        <v>229514534.02</v>
      </c>
      <c r="O226" s="55">
        <f>SUM(C226:N226)</f>
        <v>2742866651.1699996</v>
      </c>
    </row>
    <row r="227" spans="1:15" ht="15">
      <c r="A227" s="12" t="s">
        <v>24</v>
      </c>
      <c r="B227" s="13" t="s">
        <v>0</v>
      </c>
      <c r="C227" s="26">
        <v>26381244.75</v>
      </c>
      <c r="D227" s="26">
        <v>23558183.6</v>
      </c>
      <c r="E227" s="26">
        <v>25179897.84</v>
      </c>
      <c r="F227" s="26">
        <v>22828341.46</v>
      </c>
      <c r="G227" s="26">
        <v>23048384.88</v>
      </c>
      <c r="H227" s="60">
        <v>22542207.95</v>
      </c>
      <c r="I227" s="45">
        <v>21213843.5</v>
      </c>
      <c r="J227" s="60">
        <v>20406700.65</v>
      </c>
      <c r="K227" s="60">
        <v>25971195.3</v>
      </c>
      <c r="L227" s="60">
        <v>22990999.47</v>
      </c>
      <c r="M227" s="60">
        <v>23801018.4</v>
      </c>
      <c r="N227" s="79">
        <v>23663866.35</v>
      </c>
      <c r="O227" s="55">
        <f>SUM(C227:N227)</f>
        <v>281585884.15000004</v>
      </c>
    </row>
    <row r="228" spans="1:15" ht="15">
      <c r="A228" s="12" t="s">
        <v>24</v>
      </c>
      <c r="B228" s="13" t="s">
        <v>8</v>
      </c>
      <c r="C228" s="26">
        <v>212.65</v>
      </c>
      <c r="D228" s="26">
        <v>189.32</v>
      </c>
      <c r="E228" s="26">
        <v>210.68</v>
      </c>
      <c r="F228" s="26">
        <v>183.32</v>
      </c>
      <c r="G228" s="26">
        <v>190.97</v>
      </c>
      <c r="H228" s="60">
        <v>179.37</v>
      </c>
      <c r="I228" s="45">
        <v>169.89</v>
      </c>
      <c r="J228" s="60">
        <v>180.76</v>
      </c>
      <c r="K228" s="60">
        <v>207.27</v>
      </c>
      <c r="L228" s="60">
        <v>189.37</v>
      </c>
      <c r="M228" s="60">
        <v>190.51</v>
      </c>
      <c r="N228" s="79">
        <v>195.63</v>
      </c>
      <c r="O228" s="56">
        <f>SUM(O227/O225/O323)</f>
        <v>191.64927251922362</v>
      </c>
    </row>
    <row r="229" spans="1:15" ht="15">
      <c r="A229" s="12" t="s">
        <v>24</v>
      </c>
      <c r="B229" s="13" t="s">
        <v>9</v>
      </c>
      <c r="C229" s="27">
        <v>0.1023</v>
      </c>
      <c r="D229" s="27">
        <v>0.1032</v>
      </c>
      <c r="E229" s="27">
        <v>0.1042</v>
      </c>
      <c r="F229" s="27">
        <v>0.1018</v>
      </c>
      <c r="G229" s="27">
        <v>0.1039</v>
      </c>
      <c r="H229" s="61">
        <v>0.1016</v>
      </c>
      <c r="I229" s="46">
        <v>0.1019</v>
      </c>
      <c r="J229" s="61">
        <v>0.1027</v>
      </c>
      <c r="K229" s="61">
        <v>0.10289999999999999</v>
      </c>
      <c r="L229" s="61">
        <v>0.1015</v>
      </c>
      <c r="M229" s="61">
        <v>0.10210000000000001</v>
      </c>
      <c r="N229" s="80">
        <v>0.10310000000000001</v>
      </c>
      <c r="O229" s="31">
        <f>SUM(O227/O226)</f>
        <v>0.10266116438066229</v>
      </c>
    </row>
    <row r="230" spans="1:15" ht="15">
      <c r="A230" s="14"/>
      <c r="B230" s="15"/>
      <c r="C230" s="35"/>
      <c r="D230" s="35"/>
      <c r="E230" s="35"/>
      <c r="F230" s="35"/>
      <c r="G230" s="35"/>
      <c r="H230" s="58"/>
      <c r="I230" s="67"/>
      <c r="J230" s="58"/>
      <c r="K230" s="58"/>
      <c r="L230" s="58"/>
      <c r="M230" s="58"/>
      <c r="N230" s="77"/>
      <c r="O230" s="32"/>
    </row>
    <row r="231" spans="1:15" ht="15">
      <c r="A231" s="12" t="s">
        <v>24</v>
      </c>
      <c r="B231" s="17" t="s">
        <v>10</v>
      </c>
      <c r="C231" s="28">
        <v>197</v>
      </c>
      <c r="D231" s="28">
        <v>192</v>
      </c>
      <c r="E231" s="28">
        <v>190</v>
      </c>
      <c r="F231" s="28">
        <v>190</v>
      </c>
      <c r="G231" s="28">
        <v>190</v>
      </c>
      <c r="H231" s="62">
        <v>189</v>
      </c>
      <c r="I231" s="47">
        <v>191</v>
      </c>
      <c r="J231" s="62">
        <v>191</v>
      </c>
      <c r="K231" s="62">
        <v>129</v>
      </c>
      <c r="L231" s="62">
        <v>187</v>
      </c>
      <c r="M231" s="62">
        <v>183</v>
      </c>
      <c r="N231" s="81">
        <v>180</v>
      </c>
      <c r="O231" s="33">
        <f>SUM(C231:N231)</f>
        <v>2209</v>
      </c>
    </row>
    <row r="232" spans="1:15" ht="15">
      <c r="A232" s="12" t="s">
        <v>24</v>
      </c>
      <c r="B232" s="13" t="s">
        <v>7</v>
      </c>
      <c r="C232" s="26">
        <v>16532483.2</v>
      </c>
      <c r="D232" s="26">
        <v>15784332.65</v>
      </c>
      <c r="E232" s="26">
        <v>16482909.9</v>
      </c>
      <c r="F232" s="26">
        <v>15158275.55</v>
      </c>
      <c r="G232" s="26">
        <v>15915679.55</v>
      </c>
      <c r="H232" s="60">
        <v>16158779.4</v>
      </c>
      <c r="I232" s="45">
        <v>16160952.81</v>
      </c>
      <c r="J232" s="60">
        <v>14859821.85</v>
      </c>
      <c r="K232" s="60">
        <v>18045642.04</v>
      </c>
      <c r="L232" s="60">
        <v>15486052.47</v>
      </c>
      <c r="M232" s="60">
        <v>16226589.88</v>
      </c>
      <c r="N232" s="79">
        <v>15241852.45</v>
      </c>
      <c r="O232" s="34">
        <f>SUM(C232:N232)</f>
        <v>192053371.74999997</v>
      </c>
    </row>
    <row r="233" spans="1:15" ht="15" customHeight="1">
      <c r="A233" s="12" t="s">
        <v>24</v>
      </c>
      <c r="B233" s="13" t="s">
        <v>0</v>
      </c>
      <c r="C233" s="26">
        <v>1219539.99</v>
      </c>
      <c r="D233" s="26">
        <v>1070380.46</v>
      </c>
      <c r="E233" s="26">
        <v>1166164.59</v>
      </c>
      <c r="F233" s="26">
        <v>1097730.3</v>
      </c>
      <c r="G233" s="26">
        <v>1135579.32</v>
      </c>
      <c r="H233" s="60">
        <v>1122577.7</v>
      </c>
      <c r="I233" s="45">
        <v>1051086.74</v>
      </c>
      <c r="J233" s="60">
        <v>905330.29</v>
      </c>
      <c r="K233" s="60">
        <v>1191115.42</v>
      </c>
      <c r="L233" s="60">
        <v>1070707.4</v>
      </c>
      <c r="M233" s="60">
        <v>1044764.05</v>
      </c>
      <c r="N233" s="79">
        <v>1067830.1</v>
      </c>
      <c r="O233" s="34">
        <f>SUM(C233:N233)</f>
        <v>13142806.360000001</v>
      </c>
    </row>
    <row r="234" spans="1:15" ht="15" customHeight="1">
      <c r="A234" s="12" t="s">
        <v>24</v>
      </c>
      <c r="B234" s="13" t="s">
        <v>8</v>
      </c>
      <c r="C234" s="26">
        <v>199.7</v>
      </c>
      <c r="D234" s="26">
        <v>179.84</v>
      </c>
      <c r="E234" s="26">
        <v>204.59</v>
      </c>
      <c r="F234" s="26">
        <v>186.37</v>
      </c>
      <c r="G234" s="26">
        <v>199.22</v>
      </c>
      <c r="H234" s="60">
        <v>191.6</v>
      </c>
      <c r="I234" s="45">
        <v>177.52</v>
      </c>
      <c r="J234" s="60">
        <v>169.28</v>
      </c>
      <c r="K234" s="60">
        <v>297.85</v>
      </c>
      <c r="L234" s="60">
        <v>190.86</v>
      </c>
      <c r="M234" s="60">
        <v>184.16</v>
      </c>
      <c r="N234" s="79">
        <v>197.75</v>
      </c>
      <c r="O234" s="30">
        <f>SUM(O233/O231/O323)</f>
        <v>195.60537070638793</v>
      </c>
    </row>
    <row r="235" spans="1:15" ht="15" customHeight="1">
      <c r="A235" s="12" t="s">
        <v>24</v>
      </c>
      <c r="B235" s="13" t="s">
        <v>9</v>
      </c>
      <c r="C235" s="27">
        <v>0.0737</v>
      </c>
      <c r="D235" s="27">
        <v>0.0678</v>
      </c>
      <c r="E235" s="27">
        <v>0.0707</v>
      </c>
      <c r="F235" s="27">
        <v>0.0724</v>
      </c>
      <c r="G235" s="27">
        <v>0.0713</v>
      </c>
      <c r="H235" s="61">
        <v>0.0694</v>
      </c>
      <c r="I235" s="46">
        <v>0.065</v>
      </c>
      <c r="J235" s="61">
        <v>0.060899999999999996</v>
      </c>
      <c r="K235" s="61">
        <v>0.066</v>
      </c>
      <c r="L235" s="61">
        <v>0.0691</v>
      </c>
      <c r="M235" s="61">
        <v>0.0643</v>
      </c>
      <c r="N235" s="80">
        <v>0.07</v>
      </c>
      <c r="O235" s="31">
        <f>SUM(O233/O232)</f>
        <v>0.06843309357311507</v>
      </c>
    </row>
    <row r="236" spans="1:15" ht="15" customHeight="1">
      <c r="A236" s="14"/>
      <c r="B236" s="15"/>
      <c r="C236" s="35"/>
      <c r="D236" s="35"/>
      <c r="E236" s="35"/>
      <c r="F236" s="35"/>
      <c r="G236" s="35"/>
      <c r="H236" s="58"/>
      <c r="I236" s="67"/>
      <c r="J236" s="58"/>
      <c r="K236" s="58"/>
      <c r="L236" s="58"/>
      <c r="M236" s="58"/>
      <c r="N236" s="77"/>
      <c r="O236" s="30"/>
    </row>
    <row r="237" spans="1:15" ht="15" customHeight="1">
      <c r="A237" s="12" t="s">
        <v>24</v>
      </c>
      <c r="B237" s="17" t="s">
        <v>11</v>
      </c>
      <c r="C237" s="28">
        <v>55</v>
      </c>
      <c r="D237" s="28">
        <v>53</v>
      </c>
      <c r="E237" s="28">
        <v>53</v>
      </c>
      <c r="F237" s="28">
        <v>53</v>
      </c>
      <c r="G237" s="28">
        <v>54</v>
      </c>
      <c r="H237" s="62">
        <v>54</v>
      </c>
      <c r="I237" s="47">
        <v>55</v>
      </c>
      <c r="J237" s="62">
        <v>57</v>
      </c>
      <c r="K237" s="62">
        <v>56</v>
      </c>
      <c r="L237" s="62">
        <v>56</v>
      </c>
      <c r="M237" s="62">
        <v>56</v>
      </c>
      <c r="N237" s="81">
        <v>56</v>
      </c>
      <c r="O237" s="23">
        <f>SUM(C237:N237)</f>
        <v>658</v>
      </c>
    </row>
    <row r="238" spans="1:15" ht="15">
      <c r="A238" s="12" t="s">
        <v>24</v>
      </c>
      <c r="B238" s="13" t="s">
        <v>7</v>
      </c>
      <c r="C238" s="26">
        <v>10822336.5</v>
      </c>
      <c r="D238" s="26">
        <v>9685822.7</v>
      </c>
      <c r="E238" s="26">
        <v>10174153.7</v>
      </c>
      <c r="F238" s="26">
        <v>9645462.9</v>
      </c>
      <c r="G238" s="26">
        <v>9369986.1</v>
      </c>
      <c r="H238" s="60">
        <v>10084266</v>
      </c>
      <c r="I238" s="45">
        <v>10318028.5</v>
      </c>
      <c r="J238" s="60">
        <v>9470176.5</v>
      </c>
      <c r="K238" s="60">
        <v>11127412.7</v>
      </c>
      <c r="L238" s="60">
        <v>9972152</v>
      </c>
      <c r="M238" s="60">
        <v>10329455.2</v>
      </c>
      <c r="N238" s="79">
        <v>9219421.2</v>
      </c>
      <c r="O238" s="34">
        <f>SUM(C238:N238)</f>
        <v>120218674.00000001</v>
      </c>
    </row>
    <row r="239" spans="1:15" ht="15">
      <c r="A239" s="12" t="s">
        <v>24</v>
      </c>
      <c r="B239" s="13" t="s">
        <v>0</v>
      </c>
      <c r="C239" s="26">
        <v>347525.44</v>
      </c>
      <c r="D239" s="26">
        <v>439412.61</v>
      </c>
      <c r="E239" s="26">
        <v>425557.27</v>
      </c>
      <c r="F239" s="26">
        <v>467558.88</v>
      </c>
      <c r="G239" s="26">
        <v>325862.3</v>
      </c>
      <c r="H239" s="60">
        <v>412528.62</v>
      </c>
      <c r="I239" s="45">
        <v>379189.77</v>
      </c>
      <c r="J239" s="60">
        <v>427209.74</v>
      </c>
      <c r="K239" s="60">
        <v>528918.06</v>
      </c>
      <c r="L239" s="60">
        <v>423894.45</v>
      </c>
      <c r="M239" s="60">
        <v>434733.69</v>
      </c>
      <c r="N239" s="79">
        <v>493654.96</v>
      </c>
      <c r="O239" s="34">
        <f>SUM(C239:N239)</f>
        <v>5106045.79</v>
      </c>
    </row>
    <row r="240" spans="1:15" ht="15">
      <c r="A240" s="12" t="s">
        <v>24</v>
      </c>
      <c r="B240" s="13" t="s">
        <v>8</v>
      </c>
      <c r="C240" s="26">
        <v>203.83</v>
      </c>
      <c r="D240" s="26">
        <v>267.45</v>
      </c>
      <c r="E240" s="26">
        <v>267.65</v>
      </c>
      <c r="F240" s="26">
        <v>284.58</v>
      </c>
      <c r="G240" s="26">
        <v>201.15</v>
      </c>
      <c r="H240" s="60">
        <v>246.43</v>
      </c>
      <c r="I240" s="45">
        <v>222.4</v>
      </c>
      <c r="J240" s="60">
        <v>267.68</v>
      </c>
      <c r="K240" s="60">
        <v>304.68</v>
      </c>
      <c r="L240" s="60">
        <v>252.32</v>
      </c>
      <c r="M240" s="60">
        <v>250.42</v>
      </c>
      <c r="N240" s="79">
        <v>293.84</v>
      </c>
      <c r="O240" s="30">
        <f>SUM(O239/O237/O323)</f>
        <v>255.12157838197945</v>
      </c>
    </row>
    <row r="241" spans="1:15" ht="15">
      <c r="A241" s="12" t="s">
        <v>24</v>
      </c>
      <c r="B241" s="13" t="s">
        <v>9</v>
      </c>
      <c r="C241" s="27">
        <v>0.0321</v>
      </c>
      <c r="D241" s="27">
        <v>0.0453</v>
      </c>
      <c r="E241" s="27">
        <v>0.0418</v>
      </c>
      <c r="F241" s="27">
        <v>0.0484</v>
      </c>
      <c r="G241" s="27">
        <v>0.0347</v>
      </c>
      <c r="H241" s="61">
        <v>0.0409</v>
      </c>
      <c r="I241" s="46">
        <v>0.0367</v>
      </c>
      <c r="J241" s="61">
        <v>0.0451</v>
      </c>
      <c r="K241" s="61">
        <v>0.0475</v>
      </c>
      <c r="L241" s="61">
        <v>0.0425</v>
      </c>
      <c r="M241" s="61">
        <v>0.042</v>
      </c>
      <c r="N241" s="80">
        <v>0.0535</v>
      </c>
      <c r="O241" s="31">
        <f>SUM(O239/O238)</f>
        <v>0.04247298377288706</v>
      </c>
    </row>
    <row r="242" spans="1:15" ht="15">
      <c r="A242" s="14"/>
      <c r="B242" s="15"/>
      <c r="C242" s="35"/>
      <c r="D242" s="35"/>
      <c r="E242" s="35"/>
      <c r="F242" s="35"/>
      <c r="G242" s="35"/>
      <c r="H242" s="58"/>
      <c r="I242" s="68"/>
      <c r="J242" s="58"/>
      <c r="K242" s="58"/>
      <c r="L242" s="58"/>
      <c r="M242" s="58"/>
      <c r="N242" s="77"/>
      <c r="O242" s="30"/>
    </row>
    <row r="243" spans="1:15" ht="15">
      <c r="A243" s="12" t="s">
        <v>24</v>
      </c>
      <c r="B243" s="17" t="s">
        <v>12</v>
      </c>
      <c r="C243" s="28">
        <v>382</v>
      </c>
      <c r="D243" s="28">
        <v>377</v>
      </c>
      <c r="E243" s="28">
        <v>376</v>
      </c>
      <c r="F243" s="28">
        <v>380</v>
      </c>
      <c r="G243" s="28">
        <v>380</v>
      </c>
      <c r="H243" s="62">
        <v>379</v>
      </c>
      <c r="I243" s="47">
        <v>372</v>
      </c>
      <c r="J243" s="62">
        <v>358</v>
      </c>
      <c r="K243" s="62">
        <v>333</v>
      </c>
      <c r="L243" s="62">
        <v>354</v>
      </c>
      <c r="M243" s="62">
        <v>354</v>
      </c>
      <c r="N243" s="81">
        <v>366</v>
      </c>
      <c r="O243" s="33">
        <f>SUM(C243:N243)</f>
        <v>4411</v>
      </c>
    </row>
    <row r="244" spans="1:15" ht="15">
      <c r="A244" s="12" t="s">
        <v>24</v>
      </c>
      <c r="B244" s="13" t="s">
        <v>7</v>
      </c>
      <c r="C244" s="26">
        <v>24098195.86</v>
      </c>
      <c r="D244" s="26">
        <v>21320339.12</v>
      </c>
      <c r="E244" s="26">
        <v>22421900.27</v>
      </c>
      <c r="F244" s="26">
        <v>20279753.41</v>
      </c>
      <c r="G244" s="26">
        <v>20357834.79</v>
      </c>
      <c r="H244" s="60">
        <v>19713710.61</v>
      </c>
      <c r="I244" s="45">
        <v>17761876.26</v>
      </c>
      <c r="J244" s="60">
        <v>16030855.14</v>
      </c>
      <c r="K244" s="60">
        <v>20762953.88</v>
      </c>
      <c r="L244" s="60">
        <v>18594717.14</v>
      </c>
      <c r="M244" s="60">
        <v>18443824.78</v>
      </c>
      <c r="N244" s="79">
        <v>17613726.78</v>
      </c>
      <c r="O244" s="34">
        <f>SUM(C244:N244)</f>
        <v>237399688.03999996</v>
      </c>
    </row>
    <row r="245" spans="1:15" ht="15">
      <c r="A245" s="12" t="s">
        <v>24</v>
      </c>
      <c r="B245" s="13" t="s">
        <v>0</v>
      </c>
      <c r="C245" s="26">
        <v>1689475.55</v>
      </c>
      <c r="D245" s="26">
        <v>1635050</v>
      </c>
      <c r="E245" s="26">
        <v>1574398.01</v>
      </c>
      <c r="F245" s="26">
        <v>1477749.1</v>
      </c>
      <c r="G245" s="26">
        <v>1523038.67</v>
      </c>
      <c r="H245" s="60">
        <v>1374208.18</v>
      </c>
      <c r="I245" s="45">
        <v>1259435.74</v>
      </c>
      <c r="J245" s="60">
        <v>1159327.44</v>
      </c>
      <c r="K245" s="60">
        <v>1588217.63</v>
      </c>
      <c r="L245" s="60">
        <v>1291454.71</v>
      </c>
      <c r="M245" s="60">
        <v>1375963.87</v>
      </c>
      <c r="N245" s="79">
        <v>1380122.39</v>
      </c>
      <c r="O245" s="34">
        <f>SUM(C245:N245)</f>
        <v>17328441.290000003</v>
      </c>
    </row>
    <row r="246" spans="1:15" ht="15">
      <c r="A246" s="12" t="s">
        <v>24</v>
      </c>
      <c r="B246" s="13" t="s">
        <v>8</v>
      </c>
      <c r="C246" s="26">
        <v>142.67</v>
      </c>
      <c r="D246" s="26">
        <v>139.9</v>
      </c>
      <c r="E246" s="26">
        <v>139.57</v>
      </c>
      <c r="F246" s="26">
        <v>125.45</v>
      </c>
      <c r="G246" s="26">
        <v>133.6</v>
      </c>
      <c r="H246" s="60">
        <v>116.96</v>
      </c>
      <c r="I246" s="45">
        <v>109.21</v>
      </c>
      <c r="J246" s="60">
        <v>115.66</v>
      </c>
      <c r="K246" s="60">
        <v>153.85</v>
      </c>
      <c r="L246" s="60">
        <v>121.61</v>
      </c>
      <c r="M246" s="60">
        <v>125.38</v>
      </c>
      <c r="N246" s="79">
        <v>125.69</v>
      </c>
      <c r="O246" s="30">
        <f>SUM(O245/O243/O323)</f>
        <v>129.15488084272508</v>
      </c>
    </row>
    <row r="247" spans="1:15" ht="15">
      <c r="A247" s="12" t="s">
        <v>24</v>
      </c>
      <c r="B247" s="13" t="s">
        <v>9</v>
      </c>
      <c r="C247" s="27">
        <v>0.0701</v>
      </c>
      <c r="D247" s="27">
        <v>0.0766</v>
      </c>
      <c r="E247" s="27">
        <v>0.0702</v>
      </c>
      <c r="F247" s="27">
        <v>0.0728</v>
      </c>
      <c r="G247" s="27">
        <v>0.0748</v>
      </c>
      <c r="H247" s="61">
        <v>0.0697</v>
      </c>
      <c r="I247" s="46">
        <v>0.0709</v>
      </c>
      <c r="J247" s="61">
        <v>0.0723</v>
      </c>
      <c r="K247" s="61">
        <v>0.0764</v>
      </c>
      <c r="L247" s="61">
        <v>0.0694</v>
      </c>
      <c r="M247" s="61">
        <v>0.0746</v>
      </c>
      <c r="N247" s="80">
        <v>0.0783</v>
      </c>
      <c r="O247" s="31">
        <f>SUM(O245/O244)</f>
        <v>0.07299268770344929</v>
      </c>
    </row>
    <row r="248" spans="1:15" ht="15">
      <c r="A248" s="14"/>
      <c r="B248" s="15"/>
      <c r="C248" s="35"/>
      <c r="D248" s="35"/>
      <c r="E248" s="35"/>
      <c r="F248" s="35"/>
      <c r="G248" s="35"/>
      <c r="H248" s="58"/>
      <c r="I248" s="68"/>
      <c r="J248" s="58"/>
      <c r="K248" s="58"/>
      <c r="L248" s="58"/>
      <c r="M248" s="58"/>
      <c r="N248" s="77"/>
      <c r="O248" s="30"/>
    </row>
    <row r="249" spans="1:15" ht="15">
      <c r="A249" s="12" t="s">
        <v>24</v>
      </c>
      <c r="B249" s="17" t="s">
        <v>13</v>
      </c>
      <c r="C249" s="28">
        <v>33</v>
      </c>
      <c r="D249" s="28">
        <v>31</v>
      </c>
      <c r="E249" s="28">
        <v>28</v>
      </c>
      <c r="F249" s="28">
        <v>28</v>
      </c>
      <c r="G249" s="28">
        <v>28</v>
      </c>
      <c r="H249" s="62">
        <v>31</v>
      </c>
      <c r="I249" s="47">
        <v>31</v>
      </c>
      <c r="J249" s="62">
        <v>31</v>
      </c>
      <c r="K249" s="62">
        <v>27</v>
      </c>
      <c r="L249" s="62">
        <v>31</v>
      </c>
      <c r="M249" s="62">
        <v>29</v>
      </c>
      <c r="N249" s="81">
        <v>28</v>
      </c>
      <c r="O249" s="23">
        <f>SUM(C249:N249)</f>
        <v>356</v>
      </c>
    </row>
    <row r="250" spans="1:15" ht="15">
      <c r="A250" s="12" t="s">
        <v>24</v>
      </c>
      <c r="B250" s="13" t="s">
        <v>7</v>
      </c>
      <c r="C250" s="26">
        <v>2293031</v>
      </c>
      <c r="D250" s="26">
        <v>2279075.5</v>
      </c>
      <c r="E250" s="26">
        <v>2469816</v>
      </c>
      <c r="F250" s="26">
        <v>2264034</v>
      </c>
      <c r="G250" s="26">
        <v>2335915.5</v>
      </c>
      <c r="H250" s="60">
        <v>2347166.5</v>
      </c>
      <c r="I250" s="45">
        <v>2311670</v>
      </c>
      <c r="J250" s="60">
        <v>2089354</v>
      </c>
      <c r="K250" s="60">
        <v>2675468</v>
      </c>
      <c r="L250" s="60">
        <v>2213204.5</v>
      </c>
      <c r="M250" s="60">
        <v>2195670</v>
      </c>
      <c r="N250" s="79">
        <v>1940248.5</v>
      </c>
      <c r="O250" s="34">
        <f>SUM(C250:N250)</f>
        <v>27414653.5</v>
      </c>
    </row>
    <row r="251" spans="1:15" ht="15">
      <c r="A251" s="12" t="s">
        <v>24</v>
      </c>
      <c r="B251" s="13" t="s">
        <v>0</v>
      </c>
      <c r="C251" s="26">
        <v>169706.16</v>
      </c>
      <c r="D251" s="26">
        <v>143343.11</v>
      </c>
      <c r="E251" s="26">
        <v>166116.31</v>
      </c>
      <c r="F251" s="26">
        <v>96433.12</v>
      </c>
      <c r="G251" s="26">
        <v>149656.9</v>
      </c>
      <c r="H251" s="60">
        <v>143879.95</v>
      </c>
      <c r="I251" s="45">
        <v>147457.59</v>
      </c>
      <c r="J251" s="60">
        <v>105662.03</v>
      </c>
      <c r="K251" s="60">
        <v>171123.46</v>
      </c>
      <c r="L251" s="60">
        <v>126446</v>
      </c>
      <c r="M251" s="60">
        <v>132927.2</v>
      </c>
      <c r="N251" s="79">
        <v>106611.91</v>
      </c>
      <c r="O251" s="34">
        <f>SUM(C251:N251)</f>
        <v>1659363.7399999998</v>
      </c>
    </row>
    <row r="252" spans="1:15" ht="15">
      <c r="A252" s="12" t="s">
        <v>24</v>
      </c>
      <c r="B252" s="13" t="s">
        <v>8</v>
      </c>
      <c r="C252" s="26">
        <v>165.89</v>
      </c>
      <c r="D252" s="26">
        <v>149.16</v>
      </c>
      <c r="E252" s="26">
        <v>197.76</v>
      </c>
      <c r="F252" s="26">
        <v>111.1</v>
      </c>
      <c r="G252" s="26">
        <v>178.16</v>
      </c>
      <c r="H252" s="60">
        <v>149.72</v>
      </c>
      <c r="I252" s="45">
        <v>153.44</v>
      </c>
      <c r="J252" s="60">
        <v>121.73</v>
      </c>
      <c r="K252" s="60">
        <v>204.45</v>
      </c>
      <c r="L252" s="60">
        <v>135.96</v>
      </c>
      <c r="M252" s="60">
        <v>147.86</v>
      </c>
      <c r="N252" s="79">
        <v>126.92</v>
      </c>
      <c r="O252" s="30">
        <f>SUM(O251/O249/O323)</f>
        <v>153.24276496844695</v>
      </c>
    </row>
    <row r="253" spans="1:15" ht="15">
      <c r="A253" s="12" t="s">
        <v>24</v>
      </c>
      <c r="B253" s="13" t="s">
        <v>9</v>
      </c>
      <c r="C253" s="27">
        <v>0.07400000000000001</v>
      </c>
      <c r="D253" s="27">
        <v>0.06280000000000001</v>
      </c>
      <c r="E253" s="27">
        <v>0.0672</v>
      </c>
      <c r="F253" s="27">
        <v>0.0425</v>
      </c>
      <c r="G253" s="27">
        <v>0.064</v>
      </c>
      <c r="H253" s="61">
        <v>0.061200000000000004</v>
      </c>
      <c r="I253" s="46">
        <v>0.0637</v>
      </c>
      <c r="J253" s="61">
        <v>0.050499999999999996</v>
      </c>
      <c r="K253" s="61">
        <v>0.0639</v>
      </c>
      <c r="L253" s="61">
        <v>0.0571</v>
      </c>
      <c r="M253" s="61">
        <v>0.0605</v>
      </c>
      <c r="N253" s="80">
        <v>0.054900000000000004</v>
      </c>
      <c r="O253" s="31">
        <f>SUM(O251/O250)</f>
        <v>0.06052834992059994</v>
      </c>
    </row>
    <row r="254" spans="1:15" ht="15">
      <c r="A254" s="14"/>
      <c r="B254" s="15"/>
      <c r="C254" s="35"/>
      <c r="D254" s="35"/>
      <c r="E254" s="35"/>
      <c r="F254" s="35"/>
      <c r="G254" s="35"/>
      <c r="H254" s="58"/>
      <c r="I254" s="68"/>
      <c r="J254" s="58"/>
      <c r="K254" s="58"/>
      <c r="L254" s="58"/>
      <c r="M254" s="58"/>
      <c r="N254" s="77"/>
      <c r="O254" s="36"/>
    </row>
    <row r="255" spans="1:15" ht="15">
      <c r="A255" s="12" t="s">
        <v>24</v>
      </c>
      <c r="B255" s="17" t="s">
        <v>14</v>
      </c>
      <c r="C255" s="28">
        <v>686</v>
      </c>
      <c r="D255" s="28">
        <v>687</v>
      </c>
      <c r="E255" s="28">
        <v>694</v>
      </c>
      <c r="F255" s="28">
        <v>689</v>
      </c>
      <c r="G255" s="28">
        <v>695</v>
      </c>
      <c r="H255" s="62">
        <v>705</v>
      </c>
      <c r="I255" s="47">
        <v>702</v>
      </c>
      <c r="J255" s="62">
        <v>703</v>
      </c>
      <c r="K255" s="62">
        <v>685</v>
      </c>
      <c r="L255" s="62">
        <v>683</v>
      </c>
      <c r="M255" s="62">
        <v>689</v>
      </c>
      <c r="N255" s="81">
        <v>681</v>
      </c>
      <c r="O255" s="33">
        <f>SUM(C255:N255)</f>
        <v>8299</v>
      </c>
    </row>
    <row r="256" spans="1:15" ht="15">
      <c r="A256" s="12" t="s">
        <v>24</v>
      </c>
      <c r="B256" s="13" t="s">
        <v>7</v>
      </c>
      <c r="C256" s="26">
        <v>102228293.25</v>
      </c>
      <c r="D256" s="26">
        <v>90598338.12</v>
      </c>
      <c r="E256" s="26">
        <v>97209001.06</v>
      </c>
      <c r="F256" s="26">
        <v>88178882.33</v>
      </c>
      <c r="G256" s="26">
        <v>88052796.64</v>
      </c>
      <c r="H256" s="60">
        <v>92544170.58</v>
      </c>
      <c r="I256" s="45">
        <v>80600983.84</v>
      </c>
      <c r="J256" s="60">
        <v>75233683.5</v>
      </c>
      <c r="K256" s="60">
        <v>98334807.56</v>
      </c>
      <c r="L256" s="60">
        <v>89200815.43</v>
      </c>
      <c r="M256" s="60">
        <v>89001856.16</v>
      </c>
      <c r="N256" s="79">
        <v>83678911.83</v>
      </c>
      <c r="O256" s="34">
        <f>SUM(C256:N256)</f>
        <v>1074862540.3000002</v>
      </c>
    </row>
    <row r="257" spans="1:15" ht="15">
      <c r="A257" s="12" t="s">
        <v>24</v>
      </c>
      <c r="B257" s="13" t="s">
        <v>0</v>
      </c>
      <c r="C257" s="26">
        <v>6573904.39</v>
      </c>
      <c r="D257" s="26">
        <v>5777974.16</v>
      </c>
      <c r="E257" s="26">
        <v>6183389.42</v>
      </c>
      <c r="F257" s="26">
        <v>5733847.18</v>
      </c>
      <c r="G257" s="26">
        <v>5593344.06</v>
      </c>
      <c r="H257" s="60">
        <v>6010276.8</v>
      </c>
      <c r="I257" s="45">
        <v>4704821.18</v>
      </c>
      <c r="J257" s="60">
        <v>4672775.08</v>
      </c>
      <c r="K257" s="60">
        <v>6245802.37</v>
      </c>
      <c r="L257" s="60">
        <v>5036193.82</v>
      </c>
      <c r="M257" s="60">
        <v>5688392.56</v>
      </c>
      <c r="N257" s="79">
        <v>5559647.12</v>
      </c>
      <c r="O257" s="34">
        <f>SUM(C257:N257)</f>
        <v>67780368.14</v>
      </c>
    </row>
    <row r="258" spans="1:15" ht="15">
      <c r="A258" s="12" t="s">
        <v>24</v>
      </c>
      <c r="B258" s="13" t="s">
        <v>8</v>
      </c>
      <c r="C258" s="26">
        <v>309.13</v>
      </c>
      <c r="D258" s="26">
        <v>271.3</v>
      </c>
      <c r="E258" s="26">
        <v>296.99</v>
      </c>
      <c r="F258" s="26">
        <v>268.45</v>
      </c>
      <c r="G258" s="26">
        <v>268.27</v>
      </c>
      <c r="H258" s="60">
        <v>275.01</v>
      </c>
      <c r="I258" s="45">
        <v>216.19</v>
      </c>
      <c r="J258" s="60">
        <v>237.39</v>
      </c>
      <c r="K258" s="60">
        <v>294.13</v>
      </c>
      <c r="L258" s="60">
        <v>245.79</v>
      </c>
      <c r="M258" s="60">
        <v>266.32</v>
      </c>
      <c r="N258" s="79">
        <v>272.13</v>
      </c>
      <c r="O258" s="30">
        <f>SUM(O257/O255/O323)</f>
        <v>268.5137564618282</v>
      </c>
    </row>
    <row r="259" spans="1:15" ht="15">
      <c r="A259" s="12" t="s">
        <v>24</v>
      </c>
      <c r="B259" s="13" t="s">
        <v>9</v>
      </c>
      <c r="C259" s="27">
        <v>0.0643</v>
      </c>
      <c r="D259" s="27">
        <v>0.0637</v>
      </c>
      <c r="E259" s="27">
        <v>0.0636</v>
      </c>
      <c r="F259" s="27">
        <v>0.065</v>
      </c>
      <c r="G259" s="27">
        <v>0.0635</v>
      </c>
      <c r="H259" s="61">
        <v>0.0649</v>
      </c>
      <c r="I259" s="46">
        <v>0.0583</v>
      </c>
      <c r="J259" s="61">
        <v>0.0621</v>
      </c>
      <c r="K259" s="61">
        <v>0.0635</v>
      </c>
      <c r="L259" s="61">
        <v>0.0564</v>
      </c>
      <c r="M259" s="61">
        <v>0.0639</v>
      </c>
      <c r="N259" s="80">
        <v>0.0664</v>
      </c>
      <c r="O259" s="31">
        <f>SUM(O257/O256)</f>
        <v>0.06305956864129074</v>
      </c>
    </row>
    <row r="260" spans="1:15" ht="15">
      <c r="A260" s="14"/>
      <c r="B260" s="15"/>
      <c r="C260" s="35"/>
      <c r="D260" s="35"/>
      <c r="E260" s="35"/>
      <c r="F260" s="35"/>
      <c r="G260" s="35"/>
      <c r="H260" s="58"/>
      <c r="I260" s="68"/>
      <c r="J260" s="58"/>
      <c r="K260" s="58"/>
      <c r="L260" s="58"/>
      <c r="M260" s="58"/>
      <c r="N260" s="77"/>
      <c r="O260" s="36"/>
    </row>
    <row r="261" spans="1:15" ht="15">
      <c r="A261" s="12" t="s">
        <v>24</v>
      </c>
      <c r="B261" s="17" t="s">
        <v>38</v>
      </c>
      <c r="C261" s="28">
        <v>37</v>
      </c>
      <c r="D261" s="28">
        <v>37</v>
      </c>
      <c r="E261" s="28">
        <v>37</v>
      </c>
      <c r="F261" s="28">
        <v>37</v>
      </c>
      <c r="G261" s="28">
        <v>37</v>
      </c>
      <c r="H261" s="62">
        <v>36</v>
      </c>
      <c r="I261" s="47">
        <v>36</v>
      </c>
      <c r="J261" s="62">
        <v>36</v>
      </c>
      <c r="K261" s="62">
        <v>36</v>
      </c>
      <c r="L261" s="62">
        <v>37</v>
      </c>
      <c r="M261" s="62">
        <v>38</v>
      </c>
      <c r="N261" s="81">
        <v>38</v>
      </c>
      <c r="O261" s="23">
        <f>SUM(C261:N261)</f>
        <v>442</v>
      </c>
    </row>
    <row r="262" spans="1:15" ht="15">
      <c r="A262" s="12" t="s">
        <v>24</v>
      </c>
      <c r="B262" s="13" t="s">
        <v>7</v>
      </c>
      <c r="C262" s="26">
        <v>7969572</v>
      </c>
      <c r="D262" s="26">
        <v>5779834</v>
      </c>
      <c r="E262" s="26">
        <v>7086394</v>
      </c>
      <c r="F262" s="26">
        <v>5944738</v>
      </c>
      <c r="G262" s="26">
        <v>6529586</v>
      </c>
      <c r="H262" s="60">
        <v>6121576</v>
      </c>
      <c r="I262" s="45">
        <v>5858584</v>
      </c>
      <c r="J262" s="60">
        <v>5264598</v>
      </c>
      <c r="K262" s="60">
        <v>7193890</v>
      </c>
      <c r="L262" s="60">
        <v>6005324</v>
      </c>
      <c r="M262" s="60">
        <v>6683418</v>
      </c>
      <c r="N262" s="79">
        <v>6211496</v>
      </c>
      <c r="O262" s="34">
        <f>SUM(C262:N262)</f>
        <v>76649010</v>
      </c>
    </row>
    <row r="263" spans="1:15" ht="15">
      <c r="A263" s="12" t="s">
        <v>24</v>
      </c>
      <c r="B263" s="13" t="s">
        <v>0</v>
      </c>
      <c r="C263" s="26">
        <v>439020.69</v>
      </c>
      <c r="D263" s="26">
        <v>462696.76</v>
      </c>
      <c r="E263" s="26">
        <v>496870.35</v>
      </c>
      <c r="F263" s="26">
        <v>451488.37</v>
      </c>
      <c r="G263" s="26">
        <v>537374.73</v>
      </c>
      <c r="H263" s="60">
        <v>415035.79</v>
      </c>
      <c r="I263" s="45">
        <v>398781.24</v>
      </c>
      <c r="J263" s="60">
        <v>459129.79</v>
      </c>
      <c r="K263" s="60">
        <v>498646.21</v>
      </c>
      <c r="L263" s="60">
        <v>490395.65</v>
      </c>
      <c r="M263" s="60">
        <v>470864.94</v>
      </c>
      <c r="N263" s="79">
        <v>344071.02</v>
      </c>
      <c r="O263" s="34">
        <f>SUM(C263:N263)</f>
        <v>5464375.540000001</v>
      </c>
    </row>
    <row r="264" spans="1:15" ht="15">
      <c r="A264" s="12" t="s">
        <v>24</v>
      </c>
      <c r="B264" s="13" t="s">
        <v>8</v>
      </c>
      <c r="C264" s="26">
        <v>382.76</v>
      </c>
      <c r="D264" s="26">
        <v>403.4</v>
      </c>
      <c r="E264" s="26">
        <v>447.63</v>
      </c>
      <c r="F264" s="26">
        <v>393.63</v>
      </c>
      <c r="G264" s="26">
        <v>484.12</v>
      </c>
      <c r="H264" s="60">
        <v>371.9</v>
      </c>
      <c r="I264" s="45">
        <v>357.33</v>
      </c>
      <c r="J264" s="60">
        <v>455.49</v>
      </c>
      <c r="K264" s="60">
        <v>446.82</v>
      </c>
      <c r="L264" s="60">
        <v>441.8</v>
      </c>
      <c r="M264" s="60">
        <v>399.72</v>
      </c>
      <c r="N264" s="79">
        <v>301.82</v>
      </c>
      <c r="O264" s="30">
        <f>SUM(O263/O261/O323)</f>
        <v>406.44955358581797</v>
      </c>
    </row>
    <row r="265" spans="1:15" ht="15">
      <c r="A265" s="12" t="s">
        <v>24</v>
      </c>
      <c r="B265" s="13" t="s">
        <v>9</v>
      </c>
      <c r="C265" s="27">
        <v>0.055</v>
      </c>
      <c r="D265" s="27">
        <v>0.08</v>
      </c>
      <c r="E265" s="27">
        <v>0.0701</v>
      </c>
      <c r="F265" s="27">
        <v>0.0759</v>
      </c>
      <c r="G265" s="27">
        <v>0.08220000000000001</v>
      </c>
      <c r="H265" s="61">
        <v>0.0677</v>
      </c>
      <c r="I265" s="46">
        <v>0.068</v>
      </c>
      <c r="J265" s="61">
        <v>0.0872</v>
      </c>
      <c r="K265" s="61">
        <v>0.0693</v>
      </c>
      <c r="L265" s="61">
        <v>0.0816</v>
      </c>
      <c r="M265" s="61">
        <v>0.0704</v>
      </c>
      <c r="N265" s="80">
        <v>0.0553</v>
      </c>
      <c r="O265" s="31">
        <f>SUM(O263/O262)</f>
        <v>0.07129088216534044</v>
      </c>
    </row>
    <row r="266" spans="1:15" ht="15">
      <c r="A266" s="14"/>
      <c r="B266" s="15"/>
      <c r="C266" s="35"/>
      <c r="D266" s="35"/>
      <c r="E266" s="35"/>
      <c r="F266" s="35"/>
      <c r="G266" s="35"/>
      <c r="H266" s="58"/>
      <c r="I266" s="68"/>
      <c r="J266" s="58"/>
      <c r="K266" s="58"/>
      <c r="L266" s="58"/>
      <c r="M266" s="58"/>
      <c r="N266" s="77"/>
      <c r="O266" s="36"/>
    </row>
    <row r="267" spans="1:15" ht="15">
      <c r="A267" s="12" t="s">
        <v>24</v>
      </c>
      <c r="B267" s="17" t="s">
        <v>15</v>
      </c>
      <c r="C267" s="28">
        <v>92</v>
      </c>
      <c r="D267" s="28">
        <v>88</v>
      </c>
      <c r="E267" s="28">
        <v>88</v>
      </c>
      <c r="F267" s="28">
        <v>88</v>
      </c>
      <c r="G267" s="28">
        <v>88</v>
      </c>
      <c r="H267" s="62">
        <v>88</v>
      </c>
      <c r="I267" s="47">
        <v>88</v>
      </c>
      <c r="J267" s="62">
        <v>89</v>
      </c>
      <c r="K267" s="62">
        <v>83</v>
      </c>
      <c r="L267" s="62">
        <v>87</v>
      </c>
      <c r="M267" s="62">
        <v>87</v>
      </c>
      <c r="N267" s="81">
        <v>87</v>
      </c>
      <c r="O267" s="23">
        <f>SUM(C267:N267)</f>
        <v>1053</v>
      </c>
    </row>
    <row r="268" spans="1:15" ht="15">
      <c r="A268" s="12" t="s">
        <v>24</v>
      </c>
      <c r="B268" s="13" t="s">
        <v>7</v>
      </c>
      <c r="C268" s="26">
        <v>15785765</v>
      </c>
      <c r="D268" s="26">
        <v>13404510</v>
      </c>
      <c r="E268" s="26">
        <v>16377520</v>
      </c>
      <c r="F268" s="26">
        <v>13534030</v>
      </c>
      <c r="G268" s="26">
        <v>13397635</v>
      </c>
      <c r="H268" s="60">
        <v>13161300</v>
      </c>
      <c r="I268" s="45">
        <v>11350317.4</v>
      </c>
      <c r="J268" s="60">
        <v>10077980.28</v>
      </c>
      <c r="K268" s="60">
        <v>13663202.76</v>
      </c>
      <c r="L268" s="60">
        <v>12222960</v>
      </c>
      <c r="M268" s="60">
        <v>12056995</v>
      </c>
      <c r="N268" s="79">
        <v>12809955</v>
      </c>
      <c r="O268" s="34">
        <f>SUM(C268:N268)</f>
        <v>157842170.44</v>
      </c>
    </row>
    <row r="269" spans="1:15" ht="15">
      <c r="A269" s="12" t="s">
        <v>24</v>
      </c>
      <c r="B269" s="13" t="s">
        <v>0</v>
      </c>
      <c r="C269" s="26">
        <v>1049856.43</v>
      </c>
      <c r="D269" s="26">
        <v>857391.18</v>
      </c>
      <c r="E269" s="26">
        <v>962628.23</v>
      </c>
      <c r="F269" s="26">
        <v>839579.28</v>
      </c>
      <c r="G269" s="26">
        <v>836208.95</v>
      </c>
      <c r="H269" s="60">
        <v>910591.5</v>
      </c>
      <c r="I269" s="45">
        <v>530565.03</v>
      </c>
      <c r="J269" s="60">
        <v>629655.04</v>
      </c>
      <c r="K269" s="60">
        <v>849569.69</v>
      </c>
      <c r="L269" s="60">
        <v>694371.23</v>
      </c>
      <c r="M269" s="60">
        <v>538294.45</v>
      </c>
      <c r="N269" s="79">
        <v>687855.54</v>
      </c>
      <c r="O269" s="34">
        <f>SUM(C269:N269)</f>
        <v>9386566.55</v>
      </c>
    </row>
    <row r="270" spans="1:15" ht="15">
      <c r="A270" s="12" t="s">
        <v>24</v>
      </c>
      <c r="B270" s="13" t="s">
        <v>8</v>
      </c>
      <c r="C270" s="26">
        <v>368.11</v>
      </c>
      <c r="D270" s="26">
        <v>314.29</v>
      </c>
      <c r="E270" s="26">
        <v>364.63</v>
      </c>
      <c r="F270" s="26">
        <v>307.76</v>
      </c>
      <c r="G270" s="26">
        <v>316.75</v>
      </c>
      <c r="H270" s="60">
        <v>333.79</v>
      </c>
      <c r="I270" s="45">
        <v>194.49</v>
      </c>
      <c r="J270" s="60">
        <v>252.67</v>
      </c>
      <c r="K270" s="60">
        <v>330.19</v>
      </c>
      <c r="L270" s="60">
        <v>266.04</v>
      </c>
      <c r="M270" s="60">
        <v>199.59</v>
      </c>
      <c r="N270" s="79">
        <v>263.55</v>
      </c>
      <c r="O270" s="30">
        <f>SUM(O269/O267/O323)</f>
        <v>293.06690239238185</v>
      </c>
    </row>
    <row r="271" spans="1:15" ht="15">
      <c r="A271" s="12" t="s">
        <v>24</v>
      </c>
      <c r="B271" s="13" t="s">
        <v>9</v>
      </c>
      <c r="C271" s="27">
        <v>0.0665</v>
      </c>
      <c r="D271" s="27">
        <v>0.0639</v>
      </c>
      <c r="E271" s="27">
        <v>0.0587</v>
      </c>
      <c r="F271" s="27">
        <v>0.062</v>
      </c>
      <c r="G271" s="27">
        <v>0.062400000000000004</v>
      </c>
      <c r="H271" s="61">
        <v>0.0691</v>
      </c>
      <c r="I271" s="46">
        <v>0.0467</v>
      </c>
      <c r="J271" s="61">
        <v>0.062400000000000004</v>
      </c>
      <c r="K271" s="61">
        <v>0.0621</v>
      </c>
      <c r="L271" s="61">
        <v>0.056799999999999996</v>
      </c>
      <c r="M271" s="61">
        <v>0.0446</v>
      </c>
      <c r="N271" s="80">
        <v>0.0536</v>
      </c>
      <c r="O271" s="31">
        <f>SUM(O269/O268)</f>
        <v>0.05946805295336511</v>
      </c>
    </row>
    <row r="272" spans="1:15" ht="15">
      <c r="A272" s="14"/>
      <c r="B272" s="15"/>
      <c r="C272" s="35"/>
      <c r="D272" s="35"/>
      <c r="E272" s="35"/>
      <c r="F272" s="35"/>
      <c r="G272" s="35"/>
      <c r="H272" s="58"/>
      <c r="I272" s="68"/>
      <c r="J272" s="58"/>
      <c r="K272" s="58"/>
      <c r="L272" s="58"/>
      <c r="M272" s="58"/>
      <c r="N272" s="77"/>
      <c r="O272" s="31"/>
    </row>
    <row r="273" spans="1:15" ht="15">
      <c r="A273" s="12" t="s">
        <v>24</v>
      </c>
      <c r="B273" s="17" t="s">
        <v>41</v>
      </c>
      <c r="C273" s="28">
        <v>29</v>
      </c>
      <c r="D273" s="28">
        <v>31</v>
      </c>
      <c r="E273" s="28">
        <v>31</v>
      </c>
      <c r="F273" s="28">
        <v>31</v>
      </c>
      <c r="G273" s="28">
        <v>31</v>
      </c>
      <c r="H273" s="62">
        <v>31</v>
      </c>
      <c r="I273" s="47">
        <v>31</v>
      </c>
      <c r="J273" s="62">
        <v>31</v>
      </c>
      <c r="K273" s="62">
        <v>31</v>
      </c>
      <c r="L273" s="62">
        <v>31</v>
      </c>
      <c r="M273" s="62">
        <v>31</v>
      </c>
      <c r="N273" s="81">
        <v>31</v>
      </c>
      <c r="O273" s="23">
        <f>SUM(C273:N273)</f>
        <v>370</v>
      </c>
    </row>
    <row r="274" spans="1:15" ht="15">
      <c r="A274" s="12" t="s">
        <v>24</v>
      </c>
      <c r="B274" s="13" t="s">
        <v>7</v>
      </c>
      <c r="C274" s="26">
        <v>12120050</v>
      </c>
      <c r="D274" s="26">
        <v>11669255</v>
      </c>
      <c r="E274" s="26">
        <v>12725155</v>
      </c>
      <c r="F274" s="26">
        <v>11294120</v>
      </c>
      <c r="G274" s="26">
        <v>10603830</v>
      </c>
      <c r="H274" s="60">
        <v>8478025</v>
      </c>
      <c r="I274" s="45">
        <v>7614720</v>
      </c>
      <c r="J274" s="60">
        <v>7114040</v>
      </c>
      <c r="K274" s="60">
        <v>9942820</v>
      </c>
      <c r="L274" s="60">
        <v>8766505</v>
      </c>
      <c r="M274" s="60">
        <v>6704500</v>
      </c>
      <c r="N274" s="79">
        <v>8167610</v>
      </c>
      <c r="O274" s="34">
        <f>SUM(C274:N274)</f>
        <v>115200630</v>
      </c>
    </row>
    <row r="275" spans="1:15" ht="15">
      <c r="A275" s="12" t="s">
        <v>24</v>
      </c>
      <c r="B275" s="13" t="s">
        <v>0</v>
      </c>
      <c r="C275" s="26">
        <v>487605.15</v>
      </c>
      <c r="D275" s="26">
        <v>274963.66</v>
      </c>
      <c r="E275" s="26">
        <v>721891.66</v>
      </c>
      <c r="F275" s="26">
        <v>574732.61</v>
      </c>
      <c r="G275" s="26">
        <v>618266.15</v>
      </c>
      <c r="H275" s="60">
        <v>564725.77</v>
      </c>
      <c r="I275" s="45">
        <v>587415.67</v>
      </c>
      <c r="J275" s="60">
        <v>251048.83</v>
      </c>
      <c r="K275" s="60">
        <v>910693.8</v>
      </c>
      <c r="L275" s="60">
        <v>796771.26</v>
      </c>
      <c r="M275" s="60">
        <v>560639.96</v>
      </c>
      <c r="N275" s="79">
        <v>373101.17</v>
      </c>
      <c r="O275" s="34">
        <f>SUM(C275:N275)</f>
        <v>6721855.6899999995</v>
      </c>
    </row>
    <row r="276" spans="1:15" ht="15">
      <c r="A276" s="12" t="s">
        <v>24</v>
      </c>
      <c r="B276" s="13" t="s">
        <v>8</v>
      </c>
      <c r="C276" s="26">
        <v>542.39</v>
      </c>
      <c r="D276" s="26">
        <v>286.12</v>
      </c>
      <c r="E276" s="26">
        <v>776.23</v>
      </c>
      <c r="F276" s="26">
        <v>598.06</v>
      </c>
      <c r="G276" s="26">
        <v>664.8</v>
      </c>
      <c r="H276" s="60">
        <v>587.64</v>
      </c>
      <c r="I276" s="45">
        <v>611.25</v>
      </c>
      <c r="J276" s="60">
        <v>289.23</v>
      </c>
      <c r="K276" s="60">
        <v>947.65</v>
      </c>
      <c r="L276" s="60">
        <v>856.74</v>
      </c>
      <c r="M276" s="60">
        <v>583.39</v>
      </c>
      <c r="N276" s="79">
        <v>401.18</v>
      </c>
      <c r="O276" s="30">
        <f>SUM(O275/O273/O323)</f>
        <v>597.2770698259903</v>
      </c>
    </row>
    <row r="277" spans="1:15" ht="15">
      <c r="A277" s="12" t="s">
        <v>24</v>
      </c>
      <c r="B277" s="13" t="s">
        <v>9</v>
      </c>
      <c r="C277" s="27">
        <v>0.04019999999999999</v>
      </c>
      <c r="D277" s="27">
        <v>0.0236</v>
      </c>
      <c r="E277" s="27">
        <v>0.0567</v>
      </c>
      <c r="F277" s="27">
        <v>0.0509</v>
      </c>
      <c r="G277" s="27">
        <v>0.0583</v>
      </c>
      <c r="H277" s="61">
        <v>0.0666</v>
      </c>
      <c r="I277" s="46">
        <v>0.0771</v>
      </c>
      <c r="J277" s="61">
        <v>0.0353</v>
      </c>
      <c r="K277" s="61">
        <v>0.0916</v>
      </c>
      <c r="L277" s="61">
        <v>0.0909</v>
      </c>
      <c r="M277" s="61">
        <v>0.0836</v>
      </c>
      <c r="N277" s="80">
        <v>0.045700000000000005</v>
      </c>
      <c r="O277" s="31">
        <f>SUM(O275/O274)</f>
        <v>0.05834912265670769</v>
      </c>
    </row>
    <row r="278" spans="1:15" ht="15">
      <c r="A278" s="14"/>
      <c r="B278" s="15"/>
      <c r="C278" s="35"/>
      <c r="D278" s="35"/>
      <c r="E278" s="35"/>
      <c r="F278" s="35"/>
      <c r="G278" s="35"/>
      <c r="H278" s="58"/>
      <c r="I278" s="68"/>
      <c r="J278" s="58"/>
      <c r="K278" s="58"/>
      <c r="L278" s="58"/>
      <c r="M278" s="58"/>
      <c r="N278" s="77"/>
      <c r="O278" s="31"/>
    </row>
    <row r="279" spans="1:15" ht="15">
      <c r="A279" s="12" t="s">
        <v>24</v>
      </c>
      <c r="B279" s="17" t="s">
        <v>39</v>
      </c>
      <c r="C279" s="25">
        <v>1591</v>
      </c>
      <c r="D279" s="25">
        <v>1570</v>
      </c>
      <c r="E279" s="25">
        <v>1534</v>
      </c>
      <c r="F279" s="25">
        <v>1539</v>
      </c>
      <c r="G279" s="25">
        <v>1540</v>
      </c>
      <c r="H279" s="59">
        <v>1574</v>
      </c>
      <c r="I279" s="44">
        <v>1611</v>
      </c>
      <c r="J279" s="59">
        <v>1634</v>
      </c>
      <c r="K279" s="59">
        <v>1629</v>
      </c>
      <c r="L279" s="59">
        <v>1629</v>
      </c>
      <c r="M279" s="59">
        <v>1646</v>
      </c>
      <c r="N279" s="78">
        <v>1645</v>
      </c>
      <c r="O279" s="33">
        <f>SUM(C279:N279)</f>
        <v>19142</v>
      </c>
    </row>
    <row r="280" spans="1:15" ht="15">
      <c r="A280" s="12" t="s">
        <v>24</v>
      </c>
      <c r="B280" s="13" t="s">
        <v>7</v>
      </c>
      <c r="C280" s="26">
        <v>212533886.46</v>
      </c>
      <c r="D280" s="26">
        <v>184704604.39</v>
      </c>
      <c r="E280" s="26">
        <v>196959706.84</v>
      </c>
      <c r="F280" s="26">
        <v>179243878.34</v>
      </c>
      <c r="G280" s="26">
        <v>174811394.39</v>
      </c>
      <c r="H280" s="60">
        <v>189313173.77</v>
      </c>
      <c r="I280" s="45">
        <v>176860424.56</v>
      </c>
      <c r="J280" s="60">
        <v>169164982.92</v>
      </c>
      <c r="K280" s="60">
        <v>209844596.05</v>
      </c>
      <c r="L280" s="60">
        <v>191023401.02</v>
      </c>
      <c r="M280" s="60">
        <v>197639140.35</v>
      </c>
      <c r="N280" s="79">
        <v>196448264.66</v>
      </c>
      <c r="O280" s="34">
        <f>SUM(C280:N280)</f>
        <v>2278547453.75</v>
      </c>
    </row>
    <row r="281" spans="1:15" ht="15">
      <c r="A281" s="12" t="s">
        <v>24</v>
      </c>
      <c r="B281" s="13" t="s">
        <v>0</v>
      </c>
      <c r="C281" s="26">
        <v>11691186.75</v>
      </c>
      <c r="D281" s="26">
        <v>10099602.44</v>
      </c>
      <c r="E281" s="26">
        <v>10679307.8</v>
      </c>
      <c r="F281" s="26">
        <v>9455903.54</v>
      </c>
      <c r="G281" s="26">
        <v>9394500.35</v>
      </c>
      <c r="H281" s="60">
        <v>10065414.24</v>
      </c>
      <c r="I281" s="45">
        <v>9879362.69</v>
      </c>
      <c r="J281" s="60">
        <v>9691465.12</v>
      </c>
      <c r="K281" s="60">
        <v>11340043.97</v>
      </c>
      <c r="L281" s="60">
        <v>10449788.92</v>
      </c>
      <c r="M281" s="60">
        <v>10954155.75</v>
      </c>
      <c r="N281" s="79">
        <v>10996403.52</v>
      </c>
      <c r="O281" s="34">
        <f>SUM(C281:N281)</f>
        <v>124697135.09</v>
      </c>
    </row>
    <row r="282" spans="1:15" ht="15">
      <c r="A282" s="12" t="s">
        <v>24</v>
      </c>
      <c r="B282" s="13" t="s">
        <v>8</v>
      </c>
      <c r="C282" s="26">
        <v>237.04</v>
      </c>
      <c r="D282" s="26">
        <v>207.51</v>
      </c>
      <c r="E282" s="26">
        <v>232.06</v>
      </c>
      <c r="F282" s="26">
        <v>198.2</v>
      </c>
      <c r="G282" s="26">
        <v>203.34</v>
      </c>
      <c r="H282" s="60">
        <v>206.28</v>
      </c>
      <c r="I282" s="45">
        <v>197.82</v>
      </c>
      <c r="J282" s="60">
        <v>211.83</v>
      </c>
      <c r="K282" s="60">
        <v>224.56</v>
      </c>
      <c r="L282" s="60">
        <v>213.83</v>
      </c>
      <c r="M282" s="60">
        <v>214.68</v>
      </c>
      <c r="N282" s="79">
        <v>222.82</v>
      </c>
      <c r="O282" s="30">
        <f>SUM(O281/O279/O323)</f>
        <v>214.16946184177948</v>
      </c>
    </row>
    <row r="283" spans="1:15" ht="15">
      <c r="A283" s="12" t="s">
        <v>24</v>
      </c>
      <c r="B283" s="13" t="s">
        <v>9</v>
      </c>
      <c r="C283" s="27">
        <v>0.055</v>
      </c>
      <c r="D283" s="27">
        <v>0.0546</v>
      </c>
      <c r="E283" s="27">
        <v>0.0542</v>
      </c>
      <c r="F283" s="27">
        <v>0.0527</v>
      </c>
      <c r="G283" s="27">
        <v>0.0537</v>
      </c>
      <c r="H283" s="61">
        <v>0.053099999999999994</v>
      </c>
      <c r="I283" s="46">
        <v>0.0558</v>
      </c>
      <c r="J283" s="61">
        <v>0.0572</v>
      </c>
      <c r="K283" s="61">
        <v>0.054000000000000006</v>
      </c>
      <c r="L283" s="61">
        <v>0.0547</v>
      </c>
      <c r="M283" s="61">
        <v>0.0554</v>
      </c>
      <c r="N283" s="80">
        <v>0.0559</v>
      </c>
      <c r="O283" s="31">
        <f>SUM(O281/O280)</f>
        <v>0.05472659122581594</v>
      </c>
    </row>
    <row r="284" spans="1:15" ht="15">
      <c r="A284" s="14"/>
      <c r="B284" s="15"/>
      <c r="C284" s="35"/>
      <c r="D284" s="35"/>
      <c r="E284" s="35"/>
      <c r="F284" s="35"/>
      <c r="G284" s="35"/>
      <c r="H284" s="58"/>
      <c r="I284" s="52"/>
      <c r="J284" s="58"/>
      <c r="K284" s="58"/>
      <c r="L284" s="58"/>
      <c r="M284" s="58"/>
      <c r="N284" s="77"/>
      <c r="O284" s="31"/>
    </row>
    <row r="285" spans="1:15" ht="15">
      <c r="A285" s="12" t="s">
        <v>24</v>
      </c>
      <c r="B285" s="17" t="s">
        <v>16</v>
      </c>
      <c r="C285" s="28">
        <v>209</v>
      </c>
      <c r="D285" s="28">
        <v>210</v>
      </c>
      <c r="E285" s="28">
        <v>209</v>
      </c>
      <c r="F285" s="28">
        <v>208</v>
      </c>
      <c r="G285" s="28">
        <v>208</v>
      </c>
      <c r="H285" s="62">
        <v>208</v>
      </c>
      <c r="I285" s="47">
        <v>208</v>
      </c>
      <c r="J285" s="62">
        <v>208</v>
      </c>
      <c r="K285" s="62">
        <v>209</v>
      </c>
      <c r="L285" s="62">
        <v>207</v>
      </c>
      <c r="M285" s="62">
        <v>205</v>
      </c>
      <c r="N285" s="81">
        <v>205</v>
      </c>
      <c r="O285" s="23">
        <f>SUM(C285:N285)</f>
        <v>2494</v>
      </c>
    </row>
    <row r="286" spans="1:15" ht="15">
      <c r="A286" s="12" t="s">
        <v>24</v>
      </c>
      <c r="B286" s="13" t="s">
        <v>0</v>
      </c>
      <c r="C286" s="26">
        <v>8238417.3</v>
      </c>
      <c r="D286" s="26">
        <v>7477917.46</v>
      </c>
      <c r="E286" s="26">
        <v>7911284.96</v>
      </c>
      <c r="F286" s="26">
        <v>7838171.92</v>
      </c>
      <c r="G286" s="26">
        <v>7448617.97</v>
      </c>
      <c r="H286" s="60">
        <v>7986588.78</v>
      </c>
      <c r="I286" s="45">
        <v>7505269.98</v>
      </c>
      <c r="J286" s="60">
        <v>7254194.23</v>
      </c>
      <c r="K286" s="60">
        <v>8766790.65</v>
      </c>
      <c r="L286" s="60">
        <v>7885449.81</v>
      </c>
      <c r="M286" s="60">
        <v>7786119.05</v>
      </c>
      <c r="N286" s="79">
        <v>7937629.61</v>
      </c>
      <c r="O286" s="34">
        <f>SUM(C286:N286)</f>
        <v>94036451.72000001</v>
      </c>
    </row>
    <row r="287" spans="1:15" ht="15">
      <c r="A287" s="12" t="s">
        <v>24</v>
      </c>
      <c r="B287" s="13" t="s">
        <v>8</v>
      </c>
      <c r="C287" s="26">
        <v>1271.56</v>
      </c>
      <c r="D287" s="26">
        <v>1148.68</v>
      </c>
      <c r="E287" s="26">
        <v>1261.77</v>
      </c>
      <c r="F287" s="26">
        <v>1215.6</v>
      </c>
      <c r="G287" s="26">
        <v>1193.69</v>
      </c>
      <c r="H287" s="60">
        <v>1238.61</v>
      </c>
      <c r="I287" s="45">
        <v>1163.97</v>
      </c>
      <c r="J287" s="60">
        <v>1245.57</v>
      </c>
      <c r="K287" s="60">
        <v>1353.11</v>
      </c>
      <c r="L287" s="60">
        <v>1269.8</v>
      </c>
      <c r="M287" s="60">
        <v>1225.2</v>
      </c>
      <c r="N287" s="79">
        <v>1290.67</v>
      </c>
      <c r="O287" s="30">
        <f>SUM(O286/O285/O323)</f>
        <v>1239.6188338478103</v>
      </c>
    </row>
    <row r="288" spans="1:15" ht="15">
      <c r="A288" s="12"/>
      <c r="B288" s="15"/>
      <c r="C288" s="35"/>
      <c r="D288" s="35"/>
      <c r="E288" s="35"/>
      <c r="F288" s="35"/>
      <c r="G288" s="35"/>
      <c r="H288" s="58"/>
      <c r="I288" s="53"/>
      <c r="J288" s="58"/>
      <c r="K288" s="58"/>
      <c r="L288" s="58"/>
      <c r="M288" s="58"/>
      <c r="N288" s="77"/>
      <c r="O288" s="32"/>
    </row>
    <row r="289" spans="1:15" ht="15">
      <c r="A289" s="12" t="s">
        <v>24</v>
      </c>
      <c r="B289" s="17" t="s">
        <v>17</v>
      </c>
      <c r="C289" s="28">
        <v>99</v>
      </c>
      <c r="D289" s="28">
        <v>95</v>
      </c>
      <c r="E289" s="28">
        <v>98</v>
      </c>
      <c r="F289" s="28">
        <v>99</v>
      </c>
      <c r="G289" s="28">
        <v>99</v>
      </c>
      <c r="H289" s="62">
        <v>99</v>
      </c>
      <c r="I289" s="47">
        <v>100</v>
      </c>
      <c r="J289" s="62">
        <v>100</v>
      </c>
      <c r="K289" s="62">
        <v>100</v>
      </c>
      <c r="L289" s="62">
        <v>100</v>
      </c>
      <c r="M289" s="62">
        <v>99</v>
      </c>
      <c r="N289" s="81">
        <v>99</v>
      </c>
      <c r="O289" s="23">
        <f>SUM(C289:N289)</f>
        <v>1187</v>
      </c>
    </row>
    <row r="290" spans="1:15" ht="15">
      <c r="A290" s="12" t="s">
        <v>24</v>
      </c>
      <c r="B290" s="17" t="s">
        <v>18</v>
      </c>
      <c r="C290" s="26">
        <v>15778437.31</v>
      </c>
      <c r="D290" s="26">
        <v>14505974.64</v>
      </c>
      <c r="E290" s="26">
        <v>14844811.88</v>
      </c>
      <c r="F290" s="26">
        <v>14430524.33</v>
      </c>
      <c r="G290" s="26">
        <v>14234142.88</v>
      </c>
      <c r="H290" s="60">
        <v>15447342.28</v>
      </c>
      <c r="I290" s="45">
        <v>13792294.98</v>
      </c>
      <c r="J290" s="60">
        <v>12935762.11</v>
      </c>
      <c r="K290" s="60">
        <v>15658016.6</v>
      </c>
      <c r="L290" s="60">
        <v>14084788.71</v>
      </c>
      <c r="M290" s="60">
        <v>13790426.86</v>
      </c>
      <c r="N290" s="79">
        <v>13220930.9</v>
      </c>
      <c r="O290" s="34">
        <f>SUM(C290:N290)</f>
        <v>172723453.48</v>
      </c>
    </row>
    <row r="291" spans="1:15" ht="15">
      <c r="A291" s="12" t="s">
        <v>24</v>
      </c>
      <c r="B291" s="13" t="s">
        <v>0</v>
      </c>
      <c r="C291" s="26">
        <v>3295529.81</v>
      </c>
      <c r="D291" s="26">
        <v>3137365.14</v>
      </c>
      <c r="E291" s="26">
        <v>3189075.88</v>
      </c>
      <c r="F291" s="26">
        <v>3232587.58</v>
      </c>
      <c r="G291" s="26">
        <v>3096346.38</v>
      </c>
      <c r="H291" s="60">
        <v>3512925.78</v>
      </c>
      <c r="I291" s="45">
        <v>3240789.73</v>
      </c>
      <c r="J291" s="60">
        <v>3080994.11</v>
      </c>
      <c r="K291" s="60">
        <v>3839693.6</v>
      </c>
      <c r="L291" s="60">
        <v>3342603.46</v>
      </c>
      <c r="M291" s="60">
        <v>3259980.11</v>
      </c>
      <c r="N291" s="79">
        <v>3160925.65</v>
      </c>
      <c r="O291" s="34">
        <f>SUM(C291:N291)</f>
        <v>39388817.230000004</v>
      </c>
    </row>
    <row r="292" spans="1:15" ht="15">
      <c r="A292" s="12" t="s">
        <v>24</v>
      </c>
      <c r="B292" s="13" t="s">
        <v>8</v>
      </c>
      <c r="C292" s="26">
        <v>1063.07</v>
      </c>
      <c r="D292" s="26">
        <v>1065.32</v>
      </c>
      <c r="E292" s="26">
        <v>1084.72</v>
      </c>
      <c r="F292" s="26">
        <v>1053.3</v>
      </c>
      <c r="G292" s="26">
        <v>1042.54</v>
      </c>
      <c r="H292" s="60">
        <v>1144.65</v>
      </c>
      <c r="I292" s="45">
        <v>1045.42</v>
      </c>
      <c r="J292" s="60">
        <v>1100.36</v>
      </c>
      <c r="K292" s="60">
        <v>1238.61</v>
      </c>
      <c r="L292" s="60">
        <v>1114.2</v>
      </c>
      <c r="M292" s="60">
        <v>1062.23</v>
      </c>
      <c r="N292" s="79">
        <v>1064.28</v>
      </c>
      <c r="O292" s="30">
        <f>SUM(O291/O289/O323)</f>
        <v>1090.9644591753126</v>
      </c>
    </row>
    <row r="293" spans="1:15" ht="15">
      <c r="A293" s="12" t="s">
        <v>24</v>
      </c>
      <c r="B293" s="13" t="s">
        <v>9</v>
      </c>
      <c r="C293" s="27">
        <v>0.20879999999999999</v>
      </c>
      <c r="D293" s="27">
        <v>0.2162</v>
      </c>
      <c r="E293" s="27">
        <v>0.2148</v>
      </c>
      <c r="F293" s="27">
        <v>0.22399999999999998</v>
      </c>
      <c r="G293" s="27">
        <v>0.2175</v>
      </c>
      <c r="H293" s="61">
        <v>0.2274</v>
      </c>
      <c r="I293" s="46">
        <v>0.2349</v>
      </c>
      <c r="J293" s="61">
        <v>0.23809999999999998</v>
      </c>
      <c r="K293" s="61">
        <v>0.2452</v>
      </c>
      <c r="L293" s="61">
        <v>0.2373</v>
      </c>
      <c r="M293" s="61">
        <v>0.23629999999999998</v>
      </c>
      <c r="N293" s="80">
        <v>0.239</v>
      </c>
      <c r="O293" s="31">
        <f>SUM(O291/O290)</f>
        <v>0.2280455632191312</v>
      </c>
    </row>
    <row r="294" spans="1:15" ht="15">
      <c r="A294" s="14"/>
      <c r="B294" s="15"/>
      <c r="C294" s="35"/>
      <c r="D294" s="35"/>
      <c r="E294" s="35"/>
      <c r="F294" s="35"/>
      <c r="G294" s="35"/>
      <c r="H294" s="58"/>
      <c r="I294" s="68"/>
      <c r="J294" s="58"/>
      <c r="K294" s="58"/>
      <c r="L294" s="58"/>
      <c r="M294" s="58"/>
      <c r="N294" s="77"/>
      <c r="O294" s="36"/>
    </row>
    <row r="295" spans="1:15" ht="15">
      <c r="A295" s="12" t="s">
        <v>24</v>
      </c>
      <c r="B295" s="17" t="s">
        <v>42</v>
      </c>
      <c r="C295" s="28">
        <v>14</v>
      </c>
      <c r="D295" s="28">
        <v>15</v>
      </c>
      <c r="E295" s="28">
        <v>14</v>
      </c>
      <c r="F295" s="28">
        <v>14</v>
      </c>
      <c r="G295" s="28">
        <v>14</v>
      </c>
      <c r="H295" s="62">
        <v>14</v>
      </c>
      <c r="I295" s="47">
        <v>14</v>
      </c>
      <c r="J295" s="62">
        <v>14</v>
      </c>
      <c r="K295" s="62">
        <v>14</v>
      </c>
      <c r="L295" s="62">
        <v>14</v>
      </c>
      <c r="M295" s="62">
        <v>14</v>
      </c>
      <c r="N295" s="81">
        <v>14</v>
      </c>
      <c r="O295" s="23">
        <f>SUM(C295:N295)</f>
        <v>169</v>
      </c>
    </row>
    <row r="296" spans="1:15" ht="15">
      <c r="A296" s="12" t="s">
        <v>24</v>
      </c>
      <c r="B296" s="17" t="s">
        <v>43</v>
      </c>
      <c r="C296" s="26">
        <v>6194963.02</v>
      </c>
      <c r="D296" s="26">
        <v>5589954.75</v>
      </c>
      <c r="E296" s="26">
        <v>5817124.26</v>
      </c>
      <c r="F296" s="26">
        <v>5380610.26</v>
      </c>
      <c r="G296" s="26">
        <v>5542562.01</v>
      </c>
      <c r="H296" s="60">
        <v>6079098.33</v>
      </c>
      <c r="I296" s="45">
        <v>6020688.67</v>
      </c>
      <c r="J296" s="60">
        <v>5791743.61</v>
      </c>
      <c r="K296" s="60">
        <v>6652222.35</v>
      </c>
      <c r="L296" s="60">
        <v>5591836.01</v>
      </c>
      <c r="M296" s="60">
        <v>5863271.75</v>
      </c>
      <c r="N296" s="79">
        <v>5592763.3</v>
      </c>
      <c r="O296" s="34">
        <f>SUM(C296:N296)</f>
        <v>70116838.32</v>
      </c>
    </row>
    <row r="297" spans="1:15" ht="15">
      <c r="A297" s="12" t="s">
        <v>24</v>
      </c>
      <c r="B297" s="13" t="s">
        <v>0</v>
      </c>
      <c r="C297" s="26">
        <v>1176640.02</v>
      </c>
      <c r="D297" s="26">
        <v>1207478.5</v>
      </c>
      <c r="E297" s="26">
        <v>1271693.26</v>
      </c>
      <c r="F297" s="26">
        <v>1074874.01</v>
      </c>
      <c r="G297" s="26">
        <v>1202456.51</v>
      </c>
      <c r="H297" s="60">
        <v>1280451.33</v>
      </c>
      <c r="I297" s="45">
        <v>1094291.67</v>
      </c>
      <c r="J297" s="60">
        <v>1192594.11</v>
      </c>
      <c r="K297" s="60">
        <v>1434126.85</v>
      </c>
      <c r="L297" s="60">
        <v>1203220.26</v>
      </c>
      <c r="M297" s="60">
        <v>1238649.5</v>
      </c>
      <c r="N297" s="79">
        <v>1628086.05</v>
      </c>
      <c r="O297" s="34">
        <f>SUM(C297:N297)</f>
        <v>15004562.07</v>
      </c>
    </row>
    <row r="298" spans="1:15" ht="15">
      <c r="A298" s="12" t="s">
        <v>24</v>
      </c>
      <c r="B298" s="13" t="s">
        <v>8</v>
      </c>
      <c r="C298" s="26">
        <v>2711.15</v>
      </c>
      <c r="D298" s="26">
        <v>2596.73</v>
      </c>
      <c r="E298" s="26">
        <v>3027.84</v>
      </c>
      <c r="F298" s="26">
        <v>2476.67</v>
      </c>
      <c r="G298" s="26">
        <v>2862.99</v>
      </c>
      <c r="H298" s="60">
        <v>2950.35</v>
      </c>
      <c r="I298" s="45">
        <v>2521.41</v>
      </c>
      <c r="J298" s="60">
        <v>3042.33</v>
      </c>
      <c r="K298" s="60">
        <v>3304.44</v>
      </c>
      <c r="L298" s="60">
        <v>2864.81</v>
      </c>
      <c r="M298" s="60">
        <v>2854.03</v>
      </c>
      <c r="N298" s="79">
        <v>3876.4</v>
      </c>
      <c r="O298" s="30">
        <f>SUM(O297/O295/O323)</f>
        <v>2918.93888044095</v>
      </c>
    </row>
    <row r="299" spans="1:15" ht="15">
      <c r="A299" s="12" t="s">
        <v>24</v>
      </c>
      <c r="B299" s="13" t="s">
        <v>9</v>
      </c>
      <c r="C299" s="27">
        <v>0.18989999999999999</v>
      </c>
      <c r="D299" s="27">
        <v>0.21600000000000003</v>
      </c>
      <c r="E299" s="27">
        <v>0.2186</v>
      </c>
      <c r="F299" s="27">
        <v>0.1997</v>
      </c>
      <c r="G299" s="27">
        <v>0.2169</v>
      </c>
      <c r="H299" s="61">
        <v>0.21059999999999998</v>
      </c>
      <c r="I299" s="46">
        <v>0.1817</v>
      </c>
      <c r="J299" s="61">
        <v>0.2059</v>
      </c>
      <c r="K299" s="61">
        <v>0.2155</v>
      </c>
      <c r="L299" s="61">
        <v>0.2151</v>
      </c>
      <c r="M299" s="61">
        <v>0.2112</v>
      </c>
      <c r="N299" s="80">
        <v>0.29109999999999997</v>
      </c>
      <c r="O299" s="37">
        <f>SUM(O297/O296)</f>
        <v>0.2139937057846507</v>
      </c>
    </row>
    <row r="300" spans="1:15" ht="15">
      <c r="A300" s="14"/>
      <c r="B300" s="15"/>
      <c r="C300" s="35"/>
      <c r="D300" s="35"/>
      <c r="E300" s="35"/>
      <c r="F300" s="35"/>
      <c r="G300" s="35"/>
      <c r="H300" s="58"/>
      <c r="I300" s="68"/>
      <c r="J300" s="58"/>
      <c r="K300" s="58"/>
      <c r="L300" s="58"/>
      <c r="M300" s="58"/>
      <c r="N300" s="77"/>
      <c r="O300" s="36"/>
    </row>
    <row r="301" spans="1:15" ht="15">
      <c r="A301" s="12" t="s">
        <v>24</v>
      </c>
      <c r="B301" s="13" t="s">
        <v>36</v>
      </c>
      <c r="C301" s="28">
        <v>26</v>
      </c>
      <c r="D301" s="28">
        <v>26</v>
      </c>
      <c r="E301" s="28">
        <v>26</v>
      </c>
      <c r="F301" s="28">
        <v>26</v>
      </c>
      <c r="G301" s="28">
        <v>26</v>
      </c>
      <c r="H301" s="62">
        <v>26</v>
      </c>
      <c r="I301" s="47">
        <v>24</v>
      </c>
      <c r="J301" s="62">
        <v>24</v>
      </c>
      <c r="K301" s="62">
        <v>25</v>
      </c>
      <c r="L301" s="62">
        <v>25</v>
      </c>
      <c r="M301" s="62">
        <v>25</v>
      </c>
      <c r="N301" s="81">
        <v>25</v>
      </c>
      <c r="O301" s="23">
        <f>SUM(C301:N301)</f>
        <v>304</v>
      </c>
    </row>
    <row r="302" spans="1:15" ht="15">
      <c r="A302" s="12" t="s">
        <v>24</v>
      </c>
      <c r="B302" s="18" t="s">
        <v>37</v>
      </c>
      <c r="C302" s="26">
        <v>5027471.11</v>
      </c>
      <c r="D302" s="26">
        <v>4242594.31</v>
      </c>
      <c r="E302" s="26">
        <v>4142960.86</v>
      </c>
      <c r="F302" s="26">
        <v>4262655.5</v>
      </c>
      <c r="G302" s="26">
        <v>4064265.7</v>
      </c>
      <c r="H302" s="60">
        <v>4371194.75</v>
      </c>
      <c r="I302" s="45">
        <v>3720738.31</v>
      </c>
      <c r="J302" s="60">
        <v>3798406.86</v>
      </c>
      <c r="K302" s="60">
        <v>4526239.55</v>
      </c>
      <c r="L302" s="60">
        <v>4043837.55</v>
      </c>
      <c r="M302" s="60">
        <v>4143528.91</v>
      </c>
      <c r="N302" s="79">
        <v>4111353.32</v>
      </c>
      <c r="O302" s="34">
        <f>SUM(C302:N302)</f>
        <v>50455246.73</v>
      </c>
    </row>
    <row r="303" spans="1:15" ht="15">
      <c r="A303" s="12" t="s">
        <v>24</v>
      </c>
      <c r="B303" s="18" t="s">
        <v>0</v>
      </c>
      <c r="C303" s="26">
        <v>1488400.12</v>
      </c>
      <c r="D303" s="26">
        <v>1119880.96</v>
      </c>
      <c r="E303" s="26">
        <v>1140086.02</v>
      </c>
      <c r="F303" s="26">
        <v>1146093.28</v>
      </c>
      <c r="G303" s="26">
        <v>1037647.33</v>
      </c>
      <c r="H303" s="60">
        <v>1032071.69</v>
      </c>
      <c r="I303" s="45">
        <v>1021301.48</v>
      </c>
      <c r="J303" s="60">
        <v>986249.56</v>
      </c>
      <c r="K303" s="60">
        <v>1157707.6</v>
      </c>
      <c r="L303" s="60">
        <v>1158485.59</v>
      </c>
      <c r="M303" s="60">
        <v>1128866.94</v>
      </c>
      <c r="N303" s="79">
        <v>1122718.7</v>
      </c>
      <c r="O303" s="34">
        <f>SUM(C303:N303)</f>
        <v>13539509.27</v>
      </c>
    </row>
    <row r="304" spans="1:15" ht="15">
      <c r="A304" s="12" t="s">
        <v>24</v>
      </c>
      <c r="B304" s="13" t="s">
        <v>8</v>
      </c>
      <c r="C304" s="26">
        <v>1846.65</v>
      </c>
      <c r="D304" s="26">
        <v>1389.43</v>
      </c>
      <c r="E304" s="26">
        <v>1461.65</v>
      </c>
      <c r="F304" s="26">
        <v>1421.95</v>
      </c>
      <c r="G304" s="26">
        <v>1330.32</v>
      </c>
      <c r="H304" s="60">
        <v>1280.49</v>
      </c>
      <c r="I304" s="45">
        <v>1372.72</v>
      </c>
      <c r="J304" s="60">
        <v>1467.63</v>
      </c>
      <c r="K304" s="60">
        <v>1493.82</v>
      </c>
      <c r="L304" s="60">
        <v>1544.65</v>
      </c>
      <c r="M304" s="60">
        <v>1456.6</v>
      </c>
      <c r="N304" s="79">
        <v>1496.96</v>
      </c>
      <c r="O304" s="30">
        <f>SUM(O303/O301/O323)</f>
        <v>1464.2583925739004</v>
      </c>
    </row>
    <row r="305" spans="1:15" ht="15">
      <c r="A305" s="12" t="s">
        <v>24</v>
      </c>
      <c r="B305" s="13" t="s">
        <v>9</v>
      </c>
      <c r="C305" s="27">
        <v>0.29600000000000004</v>
      </c>
      <c r="D305" s="27">
        <v>0.2639</v>
      </c>
      <c r="E305" s="27">
        <v>0.2751</v>
      </c>
      <c r="F305" s="27">
        <v>0.2688</v>
      </c>
      <c r="G305" s="27">
        <v>0.2553</v>
      </c>
      <c r="H305" s="61">
        <v>0.2361</v>
      </c>
      <c r="I305" s="46">
        <v>0.2744</v>
      </c>
      <c r="J305" s="61">
        <v>0.2596</v>
      </c>
      <c r="K305" s="61">
        <v>0.2557</v>
      </c>
      <c r="L305" s="61">
        <v>0.2864</v>
      </c>
      <c r="M305" s="61">
        <v>0.2724</v>
      </c>
      <c r="N305" s="80">
        <v>0.273</v>
      </c>
      <c r="O305" s="31">
        <f>SUM(O303/O302)</f>
        <v>0.26834690438545794</v>
      </c>
    </row>
    <row r="306" spans="1:15" ht="15">
      <c r="A306" s="14"/>
      <c r="B306" s="15"/>
      <c r="C306" s="35"/>
      <c r="D306" s="35"/>
      <c r="E306" s="35"/>
      <c r="F306" s="35"/>
      <c r="G306" s="35"/>
      <c r="H306" s="58"/>
      <c r="I306" s="52"/>
      <c r="J306" s="58"/>
      <c r="K306" s="58"/>
      <c r="L306" s="58"/>
      <c r="M306" s="58"/>
      <c r="N306" s="77"/>
      <c r="O306" s="36"/>
    </row>
    <row r="307" spans="1:15" ht="15">
      <c r="A307" s="12" t="s">
        <v>24</v>
      </c>
      <c r="B307" s="18" t="s">
        <v>35</v>
      </c>
      <c r="C307" s="28">
        <v>53</v>
      </c>
      <c r="D307" s="28">
        <v>58</v>
      </c>
      <c r="E307" s="28">
        <v>53</v>
      </c>
      <c r="F307" s="28">
        <v>51</v>
      </c>
      <c r="G307" s="28">
        <v>51</v>
      </c>
      <c r="H307" s="62">
        <v>51</v>
      </c>
      <c r="I307" s="47">
        <v>51</v>
      </c>
      <c r="J307" s="62">
        <v>51</v>
      </c>
      <c r="K307" s="62">
        <v>51</v>
      </c>
      <c r="L307" s="62">
        <v>49</v>
      </c>
      <c r="M307" s="62">
        <v>48</v>
      </c>
      <c r="N307" s="81">
        <v>48</v>
      </c>
      <c r="O307" s="23">
        <f>SUM(C307:N307)</f>
        <v>615</v>
      </c>
    </row>
    <row r="308" spans="1:15" ht="15">
      <c r="A308" s="12" t="s">
        <v>24</v>
      </c>
      <c r="B308" s="18" t="s">
        <v>0</v>
      </c>
      <c r="C308" s="26">
        <v>1305979</v>
      </c>
      <c r="D308" s="26">
        <v>1137009.25</v>
      </c>
      <c r="E308" s="26">
        <v>1264846</v>
      </c>
      <c r="F308" s="26">
        <v>1404886</v>
      </c>
      <c r="G308" s="26">
        <v>1089738.1</v>
      </c>
      <c r="H308" s="60">
        <v>1113648</v>
      </c>
      <c r="I308" s="45">
        <v>1056194</v>
      </c>
      <c r="J308" s="60">
        <v>1097147</v>
      </c>
      <c r="K308" s="60">
        <v>1173155.35</v>
      </c>
      <c r="L308" s="60">
        <v>1223385</v>
      </c>
      <c r="M308" s="60">
        <v>1148121</v>
      </c>
      <c r="N308" s="79">
        <v>982705</v>
      </c>
      <c r="O308" s="34">
        <f>SUM(C308:N308)</f>
        <v>13996813.7</v>
      </c>
    </row>
    <row r="309" spans="1:15" ht="15">
      <c r="A309" s="12" t="s">
        <v>24</v>
      </c>
      <c r="B309" s="18" t="s">
        <v>8</v>
      </c>
      <c r="C309" s="26">
        <v>794.87</v>
      </c>
      <c r="D309" s="26">
        <v>632.37</v>
      </c>
      <c r="E309" s="26">
        <v>795.5</v>
      </c>
      <c r="F309" s="26">
        <v>888.61</v>
      </c>
      <c r="G309" s="26">
        <v>712.25</v>
      </c>
      <c r="H309" s="60">
        <v>704.39</v>
      </c>
      <c r="I309" s="45">
        <v>668.05</v>
      </c>
      <c r="J309" s="60">
        <v>768.31</v>
      </c>
      <c r="K309" s="60">
        <v>742.03</v>
      </c>
      <c r="L309" s="60">
        <v>832.23</v>
      </c>
      <c r="M309" s="60">
        <v>771.59</v>
      </c>
      <c r="N309" s="79">
        <v>682.43</v>
      </c>
      <c r="O309" s="38">
        <f>SUM(O308/O307/O323)</f>
        <v>748.2426301369862</v>
      </c>
    </row>
    <row r="310" spans="1:15" ht="15">
      <c r="A310" s="14"/>
      <c r="B310" s="14"/>
      <c r="C310" s="35"/>
      <c r="D310" s="35"/>
      <c r="E310" s="35"/>
      <c r="F310" s="35"/>
      <c r="G310" s="35"/>
      <c r="H310" s="58"/>
      <c r="I310" s="53"/>
      <c r="J310" s="58"/>
      <c r="K310" s="58"/>
      <c r="L310" s="58"/>
      <c r="M310" s="58"/>
      <c r="N310" s="77"/>
      <c r="O310" s="36"/>
    </row>
    <row r="311" spans="1:15" ht="15">
      <c r="A311" s="12" t="s">
        <v>24</v>
      </c>
      <c r="B311" s="13" t="s">
        <v>44</v>
      </c>
      <c r="C311" s="28">
        <v>16</v>
      </c>
      <c r="D311" s="28">
        <v>16</v>
      </c>
      <c r="E311" s="28">
        <v>18</v>
      </c>
      <c r="F311" s="28">
        <v>18</v>
      </c>
      <c r="G311" s="28">
        <v>18</v>
      </c>
      <c r="H311" s="62">
        <v>18</v>
      </c>
      <c r="I311" s="47">
        <v>19</v>
      </c>
      <c r="J311" s="62">
        <v>19</v>
      </c>
      <c r="K311" s="62">
        <v>19</v>
      </c>
      <c r="L311" s="62">
        <v>19</v>
      </c>
      <c r="M311" s="62">
        <v>19</v>
      </c>
      <c r="N311" s="81">
        <v>19</v>
      </c>
      <c r="O311" s="23">
        <f>SUM(C311:N311)</f>
        <v>218</v>
      </c>
    </row>
    <row r="312" spans="1:15" ht="15">
      <c r="A312" s="12" t="s">
        <v>24</v>
      </c>
      <c r="B312" s="18" t="s">
        <v>45</v>
      </c>
      <c r="C312" s="26">
        <v>4069579.85</v>
      </c>
      <c r="D312" s="26">
        <v>3812159.61</v>
      </c>
      <c r="E312" s="26">
        <v>3866703.8</v>
      </c>
      <c r="F312" s="26">
        <v>3834976.05</v>
      </c>
      <c r="G312" s="26">
        <v>3981148.65</v>
      </c>
      <c r="H312" s="60">
        <v>4223114.98</v>
      </c>
      <c r="I312" s="45">
        <v>4096989.1</v>
      </c>
      <c r="J312" s="60">
        <v>3635857.45</v>
      </c>
      <c r="K312" s="60">
        <v>4490485.25</v>
      </c>
      <c r="L312" s="60">
        <v>3755736.5</v>
      </c>
      <c r="M312" s="60">
        <v>3883539.5</v>
      </c>
      <c r="N312" s="79">
        <v>3666142.21</v>
      </c>
      <c r="O312" s="34">
        <f>SUM(C312:N312)</f>
        <v>47316432.949999996</v>
      </c>
    </row>
    <row r="313" spans="1:15" ht="15">
      <c r="A313" s="12" t="s">
        <v>24</v>
      </c>
      <c r="B313" s="18" t="s">
        <v>0</v>
      </c>
      <c r="C313" s="26">
        <v>971868.35</v>
      </c>
      <c r="D313" s="26">
        <v>876183.61</v>
      </c>
      <c r="E313" s="26">
        <v>1045583.8</v>
      </c>
      <c r="F313" s="26">
        <v>979731.05</v>
      </c>
      <c r="G313" s="26">
        <v>1022429.65</v>
      </c>
      <c r="H313" s="60">
        <v>1047491.98</v>
      </c>
      <c r="I313" s="45">
        <v>1092693.1</v>
      </c>
      <c r="J313" s="60">
        <v>897209.45</v>
      </c>
      <c r="K313" s="60">
        <v>1162107.25</v>
      </c>
      <c r="L313" s="60">
        <v>957755.5</v>
      </c>
      <c r="M313" s="60">
        <v>1010501.5</v>
      </c>
      <c r="N313" s="79">
        <v>1043194.21</v>
      </c>
      <c r="O313" s="34">
        <f>SUM(C313:N313)</f>
        <v>12106749.45</v>
      </c>
    </row>
    <row r="314" spans="1:15" ht="15">
      <c r="A314" s="12" t="s">
        <v>24</v>
      </c>
      <c r="B314" s="13" t="s">
        <v>8</v>
      </c>
      <c r="C314" s="26">
        <v>1959.41</v>
      </c>
      <c r="D314" s="26">
        <v>1766.5</v>
      </c>
      <c r="E314" s="26">
        <v>1936.27</v>
      </c>
      <c r="F314" s="26">
        <v>1755.79</v>
      </c>
      <c r="G314" s="26">
        <v>1893.39</v>
      </c>
      <c r="H314" s="60">
        <v>1877.23</v>
      </c>
      <c r="I314" s="45">
        <v>1855.17</v>
      </c>
      <c r="J314" s="60">
        <v>1686.48</v>
      </c>
      <c r="K314" s="60">
        <v>1973.02</v>
      </c>
      <c r="L314" s="60">
        <v>1680.27</v>
      </c>
      <c r="M314" s="60">
        <v>1715.62</v>
      </c>
      <c r="N314" s="79">
        <v>1830.17</v>
      </c>
      <c r="O314" s="34">
        <f>SUM(O313/O311/O323)</f>
        <v>1825.8262335050895</v>
      </c>
    </row>
    <row r="315" spans="1:15" ht="15">
      <c r="A315" s="12" t="s">
        <v>24</v>
      </c>
      <c r="B315" s="13" t="s">
        <v>9</v>
      </c>
      <c r="C315" s="27">
        <v>0.23879999999999998</v>
      </c>
      <c r="D315" s="27">
        <v>0.2298</v>
      </c>
      <c r="E315" s="27">
        <v>0.2704</v>
      </c>
      <c r="F315" s="27">
        <v>0.2554</v>
      </c>
      <c r="G315" s="27">
        <v>0.2568</v>
      </c>
      <c r="H315" s="61">
        <v>0.248</v>
      </c>
      <c r="I315" s="46">
        <v>0.2667</v>
      </c>
      <c r="J315" s="61">
        <v>0.24670000000000003</v>
      </c>
      <c r="K315" s="61">
        <v>0.2587</v>
      </c>
      <c r="L315" s="61">
        <v>0.255</v>
      </c>
      <c r="M315" s="61">
        <v>0.2602</v>
      </c>
      <c r="N315" s="80">
        <v>0.2845</v>
      </c>
      <c r="O315" s="37">
        <f>SUM(O313/O312)</f>
        <v>0.25586775450282545</v>
      </c>
    </row>
    <row r="316" spans="1:15" ht="15">
      <c r="A316" s="14"/>
      <c r="B316" s="14"/>
      <c r="C316" s="35"/>
      <c r="D316" s="35"/>
      <c r="E316" s="35"/>
      <c r="F316" s="35"/>
      <c r="G316" s="35"/>
      <c r="H316" s="58"/>
      <c r="I316" s="53"/>
      <c r="J316" s="58"/>
      <c r="K316" s="58"/>
      <c r="L316" s="58"/>
      <c r="M316" s="58"/>
      <c r="N316" s="77"/>
      <c r="O316" s="39"/>
    </row>
    <row r="317" spans="1:15" ht="15">
      <c r="A317" s="12" t="s">
        <v>24</v>
      </c>
      <c r="B317" s="15" t="s">
        <v>19</v>
      </c>
      <c r="C317" s="25">
        <v>7313</v>
      </c>
      <c r="D317" s="25">
        <v>7290</v>
      </c>
      <c r="E317" s="25">
        <v>7224</v>
      </c>
      <c r="F317" s="25">
        <v>7260</v>
      </c>
      <c r="G317" s="25">
        <v>7274</v>
      </c>
      <c r="H317" s="59">
        <v>7349</v>
      </c>
      <c r="I317" s="44">
        <v>7353</v>
      </c>
      <c r="J317" s="59">
        <v>7370</v>
      </c>
      <c r="K317" s="59">
        <v>7260</v>
      </c>
      <c r="L317" s="59">
        <v>7349</v>
      </c>
      <c r="M317" s="59">
        <v>7348</v>
      </c>
      <c r="N317" s="78">
        <v>7349</v>
      </c>
      <c r="O317" s="40">
        <f>SUM(C317:N317)</f>
        <v>87739</v>
      </c>
    </row>
    <row r="318" spans="1:15" ht="15">
      <c r="A318" s="12" t="s">
        <v>24</v>
      </c>
      <c r="B318" s="17" t="s">
        <v>20</v>
      </c>
      <c r="C318" s="26">
        <v>58287482.6</v>
      </c>
      <c r="D318" s="26">
        <v>51796915.44</v>
      </c>
      <c r="E318" s="26">
        <v>55467506.44</v>
      </c>
      <c r="F318" s="26">
        <v>50861535.76</v>
      </c>
      <c r="G318" s="26">
        <v>50610834.28</v>
      </c>
      <c r="H318" s="60">
        <v>51548035.28</v>
      </c>
      <c r="I318" s="45">
        <v>47657229.13</v>
      </c>
      <c r="J318" s="60">
        <v>45962498.24</v>
      </c>
      <c r="K318" s="60">
        <v>58062116.56</v>
      </c>
      <c r="L318" s="60">
        <v>51256472.72</v>
      </c>
      <c r="M318" s="60">
        <v>52787873.92</v>
      </c>
      <c r="N318" s="79">
        <v>52610793.69</v>
      </c>
      <c r="O318" s="34">
        <f>SUM(C318:N318)</f>
        <v>626909294.06</v>
      </c>
    </row>
    <row r="319" spans="1:15" ht="15">
      <c r="A319" s="12" t="s">
        <v>24</v>
      </c>
      <c r="B319" s="17" t="s">
        <v>8</v>
      </c>
      <c r="C319" s="26">
        <v>257.11</v>
      </c>
      <c r="D319" s="26">
        <v>229.2</v>
      </c>
      <c r="E319" s="26">
        <v>255.94</v>
      </c>
      <c r="F319" s="26">
        <v>225.99</v>
      </c>
      <c r="G319" s="26">
        <v>231.93</v>
      </c>
      <c r="H319" s="60">
        <v>226.27</v>
      </c>
      <c r="I319" s="45">
        <v>209.08</v>
      </c>
      <c r="J319" s="60">
        <v>222.73</v>
      </c>
      <c r="K319" s="60">
        <v>257.99</v>
      </c>
      <c r="L319" s="60">
        <v>232.49</v>
      </c>
      <c r="M319" s="60">
        <v>231.74</v>
      </c>
      <c r="N319" s="79">
        <v>238.63</v>
      </c>
      <c r="O319" s="30">
        <f>SUM(O318/O317/O323)</f>
        <v>234.90940764131224</v>
      </c>
    </row>
    <row r="320" spans="1:15" ht="15">
      <c r="A320" s="14"/>
      <c r="B320" s="17"/>
      <c r="C320" s="35"/>
      <c r="D320" s="35"/>
      <c r="E320" s="35"/>
      <c r="F320" s="35"/>
      <c r="G320" s="35"/>
      <c r="H320" s="58"/>
      <c r="I320" s="52"/>
      <c r="J320" s="58"/>
      <c r="K320" s="58"/>
      <c r="L320" s="58"/>
      <c r="M320" s="58"/>
      <c r="N320" s="77"/>
      <c r="O320" s="30"/>
    </row>
    <row r="321" spans="1:15" ht="15">
      <c r="A321" s="12" t="s">
        <v>24</v>
      </c>
      <c r="B321" s="17" t="s">
        <v>21</v>
      </c>
      <c r="C321" s="26">
        <v>3088837.4</v>
      </c>
      <c r="D321" s="26">
        <v>7223656.46</v>
      </c>
      <c r="E321" s="26">
        <v>8922170.13</v>
      </c>
      <c r="F321" s="26">
        <v>8593019.02</v>
      </c>
      <c r="G321" s="26">
        <v>8893781.04</v>
      </c>
      <c r="H321" s="60">
        <v>9379218.15</v>
      </c>
      <c r="I321" s="45">
        <v>8855058.67</v>
      </c>
      <c r="J321" s="60">
        <v>8679586.53</v>
      </c>
      <c r="K321" s="60">
        <v>11186273.12</v>
      </c>
      <c r="L321" s="60">
        <v>9918171.16</v>
      </c>
      <c r="M321" s="60">
        <v>10309130.52</v>
      </c>
      <c r="N321" s="79">
        <v>10291071.57</v>
      </c>
      <c r="O321" s="30">
        <f>SUM(C321:N321)</f>
        <v>105339973.76999998</v>
      </c>
    </row>
    <row r="322" spans="1:15" ht="15">
      <c r="A322" s="12" t="s">
        <v>24</v>
      </c>
      <c r="B322" s="17" t="s">
        <v>46</v>
      </c>
      <c r="C322" s="28">
        <v>15</v>
      </c>
      <c r="D322" s="28">
        <v>15</v>
      </c>
      <c r="E322" s="28">
        <v>15</v>
      </c>
      <c r="F322" s="28">
        <v>15</v>
      </c>
      <c r="G322" s="28">
        <v>15</v>
      </c>
      <c r="H322" s="62">
        <v>15</v>
      </c>
      <c r="I322" s="47">
        <v>15</v>
      </c>
      <c r="J322" s="62">
        <v>15</v>
      </c>
      <c r="K322" s="62">
        <v>15</v>
      </c>
      <c r="L322" s="62">
        <v>15</v>
      </c>
      <c r="M322" s="62">
        <v>15</v>
      </c>
      <c r="N322" s="81">
        <v>15</v>
      </c>
      <c r="O322" s="41">
        <f>AVERAGE(C322:N322)</f>
        <v>15</v>
      </c>
    </row>
    <row r="323" spans="1:15" ht="15">
      <c r="A323" s="12" t="s">
        <v>24</v>
      </c>
      <c r="B323" s="17" t="s">
        <v>22</v>
      </c>
      <c r="C323" s="29">
        <v>31</v>
      </c>
      <c r="D323" s="29">
        <v>31</v>
      </c>
      <c r="E323" s="29">
        <v>30</v>
      </c>
      <c r="F323" s="29">
        <v>31</v>
      </c>
      <c r="G323" s="29">
        <v>30</v>
      </c>
      <c r="H323" s="63">
        <v>31</v>
      </c>
      <c r="I323" s="50">
        <v>31</v>
      </c>
      <c r="J323" s="63">
        <v>28</v>
      </c>
      <c r="K323" s="63">
        <v>31</v>
      </c>
      <c r="L323" s="63">
        <v>30</v>
      </c>
      <c r="M323" s="63">
        <v>31</v>
      </c>
      <c r="N323" s="82">
        <v>30</v>
      </c>
      <c r="O323" s="19">
        <f>(((C322*C323)+(D322*D323)+(E322*E323)+(F322*F323)+(G322*G323)+(H322*H323)+(I322*I323)+(J322*J323)+(K322*K323)+(L322*L323)+(M322*M323)+(N322*N323))/$O$322)/COUNTIF(C323:N323,"&gt;0")</f>
        <v>30.416666666666668</v>
      </c>
    </row>
    <row r="324" spans="1:15" ht="15">
      <c r="A324" s="12"/>
      <c r="B324" s="17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</row>
    <row r="325" spans="1:15" ht="20.25">
      <c r="A325" s="20"/>
      <c r="B325" s="21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</row>
    <row r="326" spans="1:15" ht="15">
      <c r="A326" s="14"/>
      <c r="B326" s="12"/>
      <c r="C326" s="22" t="s">
        <v>31</v>
      </c>
      <c r="D326" s="22" t="s">
        <v>32</v>
      </c>
      <c r="E326" s="22" t="s">
        <v>47</v>
      </c>
      <c r="F326" s="22" t="s">
        <v>1</v>
      </c>
      <c r="G326" s="22" t="s">
        <v>2</v>
      </c>
      <c r="H326" s="22" t="s">
        <v>3</v>
      </c>
      <c r="I326" s="22" t="s">
        <v>4</v>
      </c>
      <c r="J326" s="22" t="s">
        <v>27</v>
      </c>
      <c r="K326" s="22" t="s">
        <v>28</v>
      </c>
      <c r="L326" s="22" t="s">
        <v>29</v>
      </c>
      <c r="M326" s="22" t="s">
        <v>30</v>
      </c>
      <c r="N326" s="22" t="s">
        <v>40</v>
      </c>
      <c r="O326" s="22" t="s">
        <v>26</v>
      </c>
    </row>
    <row r="327" spans="1:15" ht="15">
      <c r="A327" s="12" t="s">
        <v>25</v>
      </c>
      <c r="B327" s="13" t="s">
        <v>6</v>
      </c>
      <c r="C327" s="23">
        <f>SUM(C333+C339+C345+C351+C357+C363+C369+C375+C381+C387)</f>
        <v>1885</v>
      </c>
      <c r="D327" s="23">
        <f aca="true" t="shared" si="95" ref="D327:N329">SUM(D333+D339+D345+D351+D357+D363+D369+D375+D381+D387)</f>
        <v>1913</v>
      </c>
      <c r="E327" s="23">
        <f>SUM(E333+E339+E345+E351+E357+E363+E369+E375+E381+E387)</f>
        <v>1944</v>
      </c>
      <c r="F327" s="23">
        <f t="shared" si="95"/>
        <v>1959</v>
      </c>
      <c r="G327" s="23">
        <f t="shared" si="95"/>
        <v>1979</v>
      </c>
      <c r="H327" s="23">
        <f t="shared" si="95"/>
        <v>2008</v>
      </c>
      <c r="I327" s="23">
        <f t="shared" si="95"/>
        <v>2010</v>
      </c>
      <c r="J327" s="23">
        <f t="shared" si="95"/>
        <v>2019</v>
      </c>
      <c r="K327" s="23">
        <f t="shared" si="95"/>
        <v>2021</v>
      </c>
      <c r="L327" s="23">
        <f t="shared" si="95"/>
        <v>2015</v>
      </c>
      <c r="M327" s="23">
        <f t="shared" si="95"/>
        <v>2013</v>
      </c>
      <c r="N327" s="23">
        <f t="shared" si="95"/>
        <v>2014</v>
      </c>
      <c r="O327" s="23">
        <f>SUM(C327:N327)</f>
        <v>23780</v>
      </c>
    </row>
    <row r="328" spans="1:15" ht="15">
      <c r="A328" s="12" t="s">
        <v>25</v>
      </c>
      <c r="B328" s="13" t="s">
        <v>7</v>
      </c>
      <c r="C328" s="34">
        <f>SUM(C334+C340+C346+C352+C358+C364+C370+C376+C382+C388)</f>
        <v>82271896.27</v>
      </c>
      <c r="D328" s="34">
        <f t="shared" si="95"/>
        <v>74416764.97</v>
      </c>
      <c r="E328" s="34">
        <f>SUM(E334+E340+E346+E352+E358+E364+E370+E376+E382+E388)</f>
        <v>79114726.15</v>
      </c>
      <c r="F328" s="34">
        <f t="shared" si="95"/>
        <v>72989576.38000001</v>
      </c>
      <c r="G328" s="34">
        <f t="shared" si="95"/>
        <v>72814446.48</v>
      </c>
      <c r="H328" s="34">
        <f t="shared" si="95"/>
        <v>75430165.18</v>
      </c>
      <c r="I328" s="34">
        <f t="shared" si="95"/>
        <v>73464726.77000001</v>
      </c>
      <c r="J328" s="34">
        <f t="shared" si="95"/>
        <v>71360436.85000001</v>
      </c>
      <c r="K328" s="34">
        <f t="shared" si="95"/>
        <v>90690668.2</v>
      </c>
      <c r="L328" s="34">
        <f t="shared" si="95"/>
        <v>83767158.6</v>
      </c>
      <c r="M328" s="34">
        <f t="shared" si="95"/>
        <v>81970887.19</v>
      </c>
      <c r="N328" s="34">
        <f t="shared" si="95"/>
        <v>84330492.28999999</v>
      </c>
      <c r="O328" s="55">
        <f>SUM(C328:N328)</f>
        <v>942621945.3300002</v>
      </c>
    </row>
    <row r="329" spans="1:15" ht="15">
      <c r="A329" s="12" t="s">
        <v>25</v>
      </c>
      <c r="B329" s="13" t="s">
        <v>0</v>
      </c>
      <c r="C329" s="34">
        <f>SUM(C335+C341+C347+C353+C359+C365+C371+C377+C383+C389)</f>
        <v>6093788.330000001</v>
      </c>
      <c r="D329" s="34">
        <f t="shared" si="95"/>
        <v>5602435.63</v>
      </c>
      <c r="E329" s="34">
        <f>SUM(E335+E341+E347+E353+E359+E365+E371+E377+E383+E389)</f>
        <v>6196129.29</v>
      </c>
      <c r="F329" s="34">
        <f t="shared" si="95"/>
        <v>5529476.609999999</v>
      </c>
      <c r="G329" s="34">
        <f t="shared" si="95"/>
        <v>5475500.6</v>
      </c>
      <c r="H329" s="34">
        <f t="shared" si="95"/>
        <v>5776265.1</v>
      </c>
      <c r="I329" s="34">
        <f t="shared" si="95"/>
        <v>5446040.35</v>
      </c>
      <c r="J329" s="34">
        <f t="shared" si="95"/>
        <v>5170202.8100000005</v>
      </c>
      <c r="K329" s="34">
        <f t="shared" si="95"/>
        <v>6878172.720000001</v>
      </c>
      <c r="L329" s="34">
        <f t="shared" si="95"/>
        <v>6623286.35</v>
      </c>
      <c r="M329" s="34">
        <f t="shared" si="95"/>
        <v>6410926.970000001</v>
      </c>
      <c r="N329" s="34">
        <f t="shared" si="95"/>
        <v>6612821.050000001</v>
      </c>
      <c r="O329" s="55">
        <f>SUM(C329:N329)</f>
        <v>71815045.81</v>
      </c>
    </row>
    <row r="330" spans="1:15" ht="15">
      <c r="A330" s="12" t="s">
        <v>25</v>
      </c>
      <c r="B330" s="13" t="s">
        <v>8</v>
      </c>
      <c r="C330" s="30">
        <f aca="true" t="shared" si="96" ref="C330:N330">SUM(C329/C327/C431)</f>
        <v>104.28319209377942</v>
      </c>
      <c r="D330" s="30">
        <f t="shared" si="96"/>
        <v>94.47136957658128</v>
      </c>
      <c r="E330" s="30">
        <f t="shared" si="96"/>
        <v>106.24364351851851</v>
      </c>
      <c r="F330" s="30">
        <f t="shared" si="96"/>
        <v>91.05166576100379</v>
      </c>
      <c r="G330" s="30">
        <f t="shared" si="96"/>
        <v>92.22672393464713</v>
      </c>
      <c r="H330" s="30">
        <f t="shared" si="96"/>
        <v>92.79438857473332</v>
      </c>
      <c r="I330" s="30">
        <f t="shared" si="96"/>
        <v>87.40234874017011</v>
      </c>
      <c r="J330" s="30">
        <f t="shared" si="96"/>
        <v>91.45621612538034</v>
      </c>
      <c r="K330" s="30">
        <f t="shared" si="96"/>
        <v>109.78552169957385</v>
      </c>
      <c r="L330" s="30">
        <f t="shared" si="96"/>
        <v>109.56635814722911</v>
      </c>
      <c r="M330" s="30">
        <f t="shared" si="96"/>
        <v>102.73427511497846</v>
      </c>
      <c r="N330" s="30">
        <f t="shared" si="96"/>
        <v>109.44755130751408</v>
      </c>
      <c r="O330" s="56">
        <f>SUM(O329/O327/O431)</f>
        <v>99.28690504510524</v>
      </c>
    </row>
    <row r="331" spans="1:15" ht="15">
      <c r="A331" s="12" t="s">
        <v>25</v>
      </c>
      <c r="B331" s="13" t="s">
        <v>9</v>
      </c>
      <c r="C331" s="31">
        <f>SUM(C329/C328)</f>
        <v>0.07406889358671642</v>
      </c>
      <c r="D331" s="31">
        <f aca="true" t="shared" si="97" ref="D331:N331">SUM(D329/D328)</f>
        <v>0.07528458986706205</v>
      </c>
      <c r="E331" s="31">
        <f>SUM(E329/E328)</f>
        <v>0.0783182801928968</v>
      </c>
      <c r="F331" s="31">
        <f t="shared" si="97"/>
        <v>0.07575707223196243</v>
      </c>
      <c r="G331" s="31">
        <f t="shared" si="97"/>
        <v>0.07519799798936821</v>
      </c>
      <c r="H331" s="31">
        <f t="shared" si="97"/>
        <v>0.07657765412837186</v>
      </c>
      <c r="I331" s="31">
        <f t="shared" si="97"/>
        <v>0.07413136330106028</v>
      </c>
      <c r="J331" s="31">
        <f t="shared" si="97"/>
        <v>0.07245195010321745</v>
      </c>
      <c r="K331" s="31">
        <f t="shared" si="97"/>
        <v>0.07584212197920492</v>
      </c>
      <c r="L331" s="31">
        <f t="shared" si="97"/>
        <v>0.07906781679950643</v>
      </c>
      <c r="M331" s="31">
        <f t="shared" si="97"/>
        <v>0.07820980337982848</v>
      </c>
      <c r="N331" s="31">
        <f t="shared" si="97"/>
        <v>0.07841553950923819</v>
      </c>
      <c r="O331" s="31">
        <f>SUM(O329/O328)</f>
        <v>0.07618647769213399</v>
      </c>
    </row>
    <row r="332" spans="1:15" ht="15">
      <c r="A332" s="14"/>
      <c r="B332" s="15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32"/>
    </row>
    <row r="333" spans="1:15" ht="15">
      <c r="A333" s="12" t="s">
        <v>25</v>
      </c>
      <c r="B333" s="17" t="s">
        <v>33</v>
      </c>
      <c r="C333" s="25">
        <v>1192</v>
      </c>
      <c r="D333" s="25">
        <v>1206</v>
      </c>
      <c r="E333" s="25">
        <v>1218</v>
      </c>
      <c r="F333" s="25">
        <v>1227</v>
      </c>
      <c r="G333" s="25">
        <v>1243</v>
      </c>
      <c r="H333" s="59">
        <v>1269</v>
      </c>
      <c r="I333" s="44">
        <v>1269</v>
      </c>
      <c r="J333" s="59">
        <v>1274</v>
      </c>
      <c r="K333" s="59">
        <v>1273</v>
      </c>
      <c r="L333" s="59">
        <v>1265</v>
      </c>
      <c r="M333" s="59">
        <v>1266</v>
      </c>
      <c r="N333" s="84">
        <v>1268</v>
      </c>
      <c r="O333" s="23">
        <f>SUM(C333:N333)</f>
        <v>14970</v>
      </c>
    </row>
    <row r="334" spans="1:15" ht="15">
      <c r="A334" s="12" t="s">
        <v>25</v>
      </c>
      <c r="B334" s="13" t="s">
        <v>7</v>
      </c>
      <c r="C334" s="26">
        <v>43966921.36</v>
      </c>
      <c r="D334" s="26">
        <v>39016082.43</v>
      </c>
      <c r="E334" s="26">
        <v>42636303.34</v>
      </c>
      <c r="F334" s="26">
        <v>39313911.27</v>
      </c>
      <c r="G334" s="26">
        <v>38915289.72</v>
      </c>
      <c r="H334" s="60">
        <v>41095712.93</v>
      </c>
      <c r="I334" s="45">
        <v>39528953.59</v>
      </c>
      <c r="J334" s="60">
        <v>38684068.17</v>
      </c>
      <c r="K334" s="60">
        <v>50602348.2</v>
      </c>
      <c r="L334" s="60">
        <v>46341999.61</v>
      </c>
      <c r="M334" s="60">
        <v>45617839.29</v>
      </c>
      <c r="N334" s="85">
        <v>46711962.23</v>
      </c>
      <c r="O334" s="55">
        <f>SUM(C334:N334)</f>
        <v>512431392.14000005</v>
      </c>
    </row>
    <row r="335" spans="1:15" ht="15">
      <c r="A335" s="12" t="s">
        <v>25</v>
      </c>
      <c r="B335" s="13" t="s">
        <v>0</v>
      </c>
      <c r="C335" s="26">
        <v>4138889.6</v>
      </c>
      <c r="D335" s="26">
        <v>3718140.02</v>
      </c>
      <c r="E335" s="26">
        <v>4130202.12</v>
      </c>
      <c r="F335" s="26">
        <v>3701102.59</v>
      </c>
      <c r="G335" s="26">
        <v>3759294.88</v>
      </c>
      <c r="H335" s="60">
        <v>3940704.68</v>
      </c>
      <c r="I335" s="45">
        <v>3689470.69</v>
      </c>
      <c r="J335" s="60">
        <v>3618003.93</v>
      </c>
      <c r="K335" s="60">
        <v>4826451.98</v>
      </c>
      <c r="L335" s="60">
        <v>4479937.17</v>
      </c>
      <c r="M335" s="60">
        <v>4323127.86</v>
      </c>
      <c r="N335" s="85">
        <v>4523070.63</v>
      </c>
      <c r="O335" s="55">
        <f>SUM(C335:N335)</f>
        <v>48848396.150000006</v>
      </c>
    </row>
    <row r="336" spans="1:15" ht="15">
      <c r="A336" s="12" t="s">
        <v>25</v>
      </c>
      <c r="B336" s="13" t="s">
        <v>8</v>
      </c>
      <c r="C336" s="26">
        <v>112.01</v>
      </c>
      <c r="D336" s="26">
        <v>99.45</v>
      </c>
      <c r="E336" s="26">
        <v>113.03</v>
      </c>
      <c r="F336" s="26">
        <v>97.3</v>
      </c>
      <c r="G336" s="26">
        <v>100.81</v>
      </c>
      <c r="H336" s="60">
        <v>100.17</v>
      </c>
      <c r="I336" s="45">
        <v>93.79</v>
      </c>
      <c r="J336" s="60">
        <v>101.42</v>
      </c>
      <c r="K336" s="60">
        <v>122.3</v>
      </c>
      <c r="L336" s="60">
        <v>118.05</v>
      </c>
      <c r="M336" s="60">
        <v>110.15</v>
      </c>
      <c r="N336" s="85">
        <v>118.9</v>
      </c>
      <c r="O336" s="56">
        <f>SUM(O335/O333/O431)</f>
        <v>107.27953693688748</v>
      </c>
    </row>
    <row r="337" spans="1:15" ht="15">
      <c r="A337" s="12" t="s">
        <v>25</v>
      </c>
      <c r="B337" s="13" t="s">
        <v>9</v>
      </c>
      <c r="C337" s="27">
        <v>0.0941</v>
      </c>
      <c r="D337" s="27">
        <v>0.09519999999999999</v>
      </c>
      <c r="E337" s="27">
        <v>0.0968</v>
      </c>
      <c r="F337" s="27">
        <v>0.0941</v>
      </c>
      <c r="G337" s="27">
        <v>0.0966</v>
      </c>
      <c r="H337" s="61">
        <v>0.0958</v>
      </c>
      <c r="I337" s="46">
        <v>0.0933</v>
      </c>
      <c r="J337" s="61">
        <v>0.0935</v>
      </c>
      <c r="K337" s="61">
        <v>0.0953</v>
      </c>
      <c r="L337" s="61">
        <v>0.0966</v>
      </c>
      <c r="M337" s="61">
        <v>0.0947</v>
      </c>
      <c r="N337" s="86">
        <v>0.0968</v>
      </c>
      <c r="O337" s="31">
        <f>SUM(O335/O334)</f>
        <v>0.09532670499752338</v>
      </c>
    </row>
    <row r="338" spans="1:15" ht="15">
      <c r="A338" s="14"/>
      <c r="B338" s="15"/>
      <c r="C338" s="35"/>
      <c r="D338" s="35"/>
      <c r="E338" s="35"/>
      <c r="F338" s="35"/>
      <c r="G338" s="35"/>
      <c r="H338" s="58"/>
      <c r="I338" s="52"/>
      <c r="J338" s="58"/>
      <c r="K338" s="58"/>
      <c r="L338" s="58"/>
      <c r="M338" s="58"/>
      <c r="N338" s="83"/>
      <c r="O338" s="32"/>
    </row>
    <row r="339" spans="1:15" ht="15">
      <c r="A339" s="12" t="s">
        <v>25</v>
      </c>
      <c r="B339" s="17" t="s">
        <v>10</v>
      </c>
      <c r="C339" s="28">
        <v>57</v>
      </c>
      <c r="D339" s="28">
        <v>57</v>
      </c>
      <c r="E339" s="28">
        <v>57</v>
      </c>
      <c r="F339" s="28">
        <v>56</v>
      </c>
      <c r="G339" s="28">
        <v>57</v>
      </c>
      <c r="H339" s="62">
        <v>57</v>
      </c>
      <c r="I339" s="47">
        <v>56</v>
      </c>
      <c r="J339" s="62">
        <v>55</v>
      </c>
      <c r="K339" s="62">
        <v>55</v>
      </c>
      <c r="L339" s="62">
        <v>55</v>
      </c>
      <c r="M339" s="62">
        <v>55</v>
      </c>
      <c r="N339" s="87">
        <v>55</v>
      </c>
      <c r="O339" s="33">
        <f>SUM(C339:N339)</f>
        <v>672</v>
      </c>
    </row>
    <row r="340" spans="1:15" ht="15">
      <c r="A340" s="12" t="s">
        <v>25</v>
      </c>
      <c r="B340" s="13" t="s">
        <v>7</v>
      </c>
      <c r="C340" s="26">
        <v>2640939.05</v>
      </c>
      <c r="D340" s="26">
        <v>2592635.05</v>
      </c>
      <c r="E340" s="26">
        <v>3062568.35</v>
      </c>
      <c r="F340" s="26">
        <v>2440121.2</v>
      </c>
      <c r="G340" s="26">
        <v>2366387.45</v>
      </c>
      <c r="H340" s="60">
        <v>2302141.25</v>
      </c>
      <c r="I340" s="45">
        <v>2367526.29</v>
      </c>
      <c r="J340" s="60">
        <v>2186400.56</v>
      </c>
      <c r="K340" s="60">
        <v>2428884.99</v>
      </c>
      <c r="L340" s="60">
        <v>2534454.5</v>
      </c>
      <c r="M340" s="60">
        <v>2586148.2</v>
      </c>
      <c r="N340" s="85">
        <v>2328022.35</v>
      </c>
      <c r="O340" s="34">
        <f>SUM(C340:N340)</f>
        <v>29836229.24</v>
      </c>
    </row>
    <row r="341" spans="1:15" ht="15">
      <c r="A341" s="12" t="s">
        <v>25</v>
      </c>
      <c r="B341" s="13" t="s">
        <v>0</v>
      </c>
      <c r="C341" s="26">
        <v>141536.6</v>
      </c>
      <c r="D341" s="26">
        <v>153436.34</v>
      </c>
      <c r="E341" s="26">
        <v>172988.49</v>
      </c>
      <c r="F341" s="26">
        <v>142708.68</v>
      </c>
      <c r="G341" s="26">
        <v>157081.97</v>
      </c>
      <c r="H341" s="60">
        <v>117904.19</v>
      </c>
      <c r="I341" s="45">
        <v>128498.28</v>
      </c>
      <c r="J341" s="60">
        <v>147742.16</v>
      </c>
      <c r="K341" s="60">
        <v>137692.77</v>
      </c>
      <c r="L341" s="60">
        <v>152213.15</v>
      </c>
      <c r="M341" s="60">
        <v>162142.22</v>
      </c>
      <c r="N341" s="85">
        <v>154153.46</v>
      </c>
      <c r="O341" s="34">
        <f>SUM(C341:N341)</f>
        <v>1768098.3099999998</v>
      </c>
    </row>
    <row r="342" spans="1:15" ht="15">
      <c r="A342" s="12" t="s">
        <v>25</v>
      </c>
      <c r="B342" s="13" t="s">
        <v>8</v>
      </c>
      <c r="C342" s="26">
        <v>80.1</v>
      </c>
      <c r="D342" s="26">
        <v>86.83</v>
      </c>
      <c r="E342" s="26">
        <v>101.16</v>
      </c>
      <c r="F342" s="26">
        <v>82.21</v>
      </c>
      <c r="G342" s="26">
        <v>91.86</v>
      </c>
      <c r="H342" s="60">
        <v>66.73</v>
      </c>
      <c r="I342" s="45">
        <v>74.02</v>
      </c>
      <c r="J342" s="60">
        <v>95.94</v>
      </c>
      <c r="K342" s="60">
        <v>80.76</v>
      </c>
      <c r="L342" s="60">
        <v>92.25</v>
      </c>
      <c r="M342" s="60">
        <v>95.1</v>
      </c>
      <c r="N342" s="85">
        <v>93.43</v>
      </c>
      <c r="O342" s="30">
        <f>SUM(O341/O339/O431)</f>
        <v>86.5018742661448</v>
      </c>
    </row>
    <row r="343" spans="1:15" ht="15">
      <c r="A343" s="12" t="s">
        <v>25</v>
      </c>
      <c r="B343" s="13" t="s">
        <v>9</v>
      </c>
      <c r="C343" s="27">
        <v>0.0535</v>
      </c>
      <c r="D343" s="27">
        <v>0.0591</v>
      </c>
      <c r="E343" s="27">
        <v>0.0564</v>
      </c>
      <c r="F343" s="27">
        <v>0.0584</v>
      </c>
      <c r="G343" s="27">
        <v>0.0663</v>
      </c>
      <c r="H343" s="61">
        <v>0.0512</v>
      </c>
      <c r="I343" s="46">
        <v>0.0542</v>
      </c>
      <c r="J343" s="61">
        <v>0.0675</v>
      </c>
      <c r="K343" s="61">
        <v>0.056600000000000004</v>
      </c>
      <c r="L343" s="61">
        <v>0.06</v>
      </c>
      <c r="M343" s="61">
        <v>0.0626</v>
      </c>
      <c r="N343" s="86">
        <v>0.0662</v>
      </c>
      <c r="O343" s="31">
        <f>SUM(O341/O340)</f>
        <v>0.059260112790311834</v>
      </c>
    </row>
    <row r="344" spans="1:15" ht="15">
      <c r="A344" s="14"/>
      <c r="B344" s="15"/>
      <c r="C344" s="35"/>
      <c r="D344" s="35"/>
      <c r="E344" s="35"/>
      <c r="F344" s="35"/>
      <c r="G344" s="35"/>
      <c r="H344" s="58"/>
      <c r="I344" s="52"/>
      <c r="J344" s="58"/>
      <c r="K344" s="58"/>
      <c r="L344" s="58"/>
      <c r="M344" s="58"/>
      <c r="N344" s="83"/>
      <c r="O344" s="30"/>
    </row>
    <row r="345" spans="1:15" ht="15">
      <c r="A345" s="12" t="s">
        <v>25</v>
      </c>
      <c r="B345" s="17" t="s">
        <v>11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62">
        <v>0</v>
      </c>
      <c r="I345" s="47">
        <v>0</v>
      </c>
      <c r="J345" s="62">
        <v>0</v>
      </c>
      <c r="K345" s="62">
        <v>0</v>
      </c>
      <c r="L345" s="62">
        <v>0</v>
      </c>
      <c r="M345" s="62">
        <v>0</v>
      </c>
      <c r="N345" s="87">
        <v>0</v>
      </c>
      <c r="O345" s="23">
        <f>SUM(C345:N345)</f>
        <v>0</v>
      </c>
    </row>
    <row r="346" spans="1:15" ht="15">
      <c r="A346" s="12" t="s">
        <v>25</v>
      </c>
      <c r="B346" s="13" t="s">
        <v>7</v>
      </c>
      <c r="C346" s="48">
        <v>0</v>
      </c>
      <c r="D346" s="48">
        <v>0</v>
      </c>
      <c r="E346" s="48">
        <v>0</v>
      </c>
      <c r="F346" s="48">
        <v>0</v>
      </c>
      <c r="G346" s="48">
        <v>0</v>
      </c>
      <c r="H346" s="64">
        <v>0</v>
      </c>
      <c r="I346" s="45">
        <v>0</v>
      </c>
      <c r="J346" s="64">
        <v>0</v>
      </c>
      <c r="K346" s="64">
        <v>0</v>
      </c>
      <c r="L346" s="64">
        <v>0</v>
      </c>
      <c r="M346" s="64">
        <v>0</v>
      </c>
      <c r="N346" s="89">
        <v>0</v>
      </c>
      <c r="O346" s="34">
        <f>SUM(C346:N346)</f>
        <v>0</v>
      </c>
    </row>
    <row r="347" spans="1:15" ht="15">
      <c r="A347" s="12" t="s">
        <v>25</v>
      </c>
      <c r="B347" s="13" t="s">
        <v>0</v>
      </c>
      <c r="C347" s="49">
        <v>0</v>
      </c>
      <c r="D347" s="49">
        <v>0</v>
      </c>
      <c r="E347" s="49">
        <v>0</v>
      </c>
      <c r="F347" s="49">
        <v>0</v>
      </c>
      <c r="G347" s="49">
        <v>0</v>
      </c>
      <c r="H347" s="65">
        <v>0</v>
      </c>
      <c r="I347" s="45">
        <v>0</v>
      </c>
      <c r="J347" s="65">
        <v>0</v>
      </c>
      <c r="K347" s="65">
        <v>0</v>
      </c>
      <c r="L347" s="65">
        <v>0</v>
      </c>
      <c r="M347" s="65">
        <v>0</v>
      </c>
      <c r="N347" s="90">
        <v>0</v>
      </c>
      <c r="O347" s="34">
        <f>SUM(C347:N347)</f>
        <v>0</v>
      </c>
    </row>
    <row r="348" spans="1:15" ht="15">
      <c r="A348" s="12" t="s">
        <v>25</v>
      </c>
      <c r="B348" s="13" t="s">
        <v>8</v>
      </c>
      <c r="C348" s="48">
        <v>0</v>
      </c>
      <c r="D348" s="48">
        <v>0</v>
      </c>
      <c r="E348" s="48">
        <v>0</v>
      </c>
      <c r="F348" s="48">
        <v>0</v>
      </c>
      <c r="G348" s="48">
        <v>0</v>
      </c>
      <c r="H348" s="64">
        <v>0</v>
      </c>
      <c r="I348" s="45">
        <v>0</v>
      </c>
      <c r="J348" s="64">
        <v>0</v>
      </c>
      <c r="K348" s="64">
        <v>0</v>
      </c>
      <c r="L348" s="64">
        <v>0</v>
      </c>
      <c r="M348" s="64">
        <v>0</v>
      </c>
      <c r="N348" s="89">
        <v>0</v>
      </c>
      <c r="O348" s="30">
        <f>IF(O347=0,0,SUM(O347/O345/O431))</f>
        <v>0</v>
      </c>
    </row>
    <row r="349" spans="1:15" ht="15">
      <c r="A349" s="12" t="s">
        <v>25</v>
      </c>
      <c r="B349" s="13" t="s">
        <v>9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61">
        <v>0</v>
      </c>
      <c r="I349" s="46">
        <v>0</v>
      </c>
      <c r="J349" s="61">
        <v>0</v>
      </c>
      <c r="K349" s="61">
        <v>0</v>
      </c>
      <c r="L349" s="61">
        <v>0</v>
      </c>
      <c r="M349" s="61">
        <v>0</v>
      </c>
      <c r="N349" s="86">
        <v>0</v>
      </c>
      <c r="O349" s="31">
        <f>IF(O347=0,0,SUM(O347/O346))</f>
        <v>0</v>
      </c>
    </row>
    <row r="350" spans="1:15" ht="15">
      <c r="A350" s="14"/>
      <c r="B350" s="15"/>
      <c r="C350" s="35"/>
      <c r="D350" s="35"/>
      <c r="E350" s="35"/>
      <c r="F350" s="35"/>
      <c r="G350" s="35"/>
      <c r="H350" s="58"/>
      <c r="I350" s="52"/>
      <c r="J350" s="58"/>
      <c r="K350" s="58"/>
      <c r="L350" s="58"/>
      <c r="M350" s="58"/>
      <c r="N350" s="83"/>
      <c r="O350" s="30"/>
    </row>
    <row r="351" spans="1:15" ht="15">
      <c r="A351" s="12" t="s">
        <v>25</v>
      </c>
      <c r="B351" s="17" t="s">
        <v>12</v>
      </c>
      <c r="C351" s="28">
        <v>149</v>
      </c>
      <c r="D351" s="28">
        <v>147</v>
      </c>
      <c r="E351" s="28">
        <v>147</v>
      </c>
      <c r="F351" s="28">
        <v>146</v>
      </c>
      <c r="G351" s="28">
        <v>145</v>
      </c>
      <c r="H351" s="62">
        <v>144</v>
      </c>
      <c r="I351" s="47">
        <v>144</v>
      </c>
      <c r="J351" s="62">
        <v>145</v>
      </c>
      <c r="K351" s="62">
        <v>144</v>
      </c>
      <c r="L351" s="62">
        <v>144</v>
      </c>
      <c r="M351" s="62">
        <v>145</v>
      </c>
      <c r="N351" s="87">
        <v>147</v>
      </c>
      <c r="O351" s="33">
        <f>SUM(C351:N351)</f>
        <v>1747</v>
      </c>
    </row>
    <row r="352" spans="1:15" ht="15">
      <c r="A352" s="12" t="s">
        <v>25</v>
      </c>
      <c r="B352" s="13" t="s">
        <v>7</v>
      </c>
      <c r="C352" s="26">
        <v>4545369.11</v>
      </c>
      <c r="D352" s="26">
        <v>3867523.48</v>
      </c>
      <c r="E352" s="26">
        <v>3966130.22</v>
      </c>
      <c r="F352" s="26">
        <v>3660999.13</v>
      </c>
      <c r="G352" s="26">
        <v>3755344</v>
      </c>
      <c r="H352" s="60">
        <v>3686705.65</v>
      </c>
      <c r="I352" s="45">
        <v>3474319.52</v>
      </c>
      <c r="J352" s="60">
        <v>3339000.38</v>
      </c>
      <c r="K352" s="60">
        <v>4241400.25</v>
      </c>
      <c r="L352" s="60">
        <v>3677333.25</v>
      </c>
      <c r="M352" s="60">
        <v>3758320.25</v>
      </c>
      <c r="N352" s="85">
        <v>3811950.25</v>
      </c>
      <c r="O352" s="34">
        <f>SUM(C352:N352)</f>
        <v>45784395.489999995</v>
      </c>
    </row>
    <row r="353" spans="1:15" ht="15">
      <c r="A353" s="12" t="s">
        <v>25</v>
      </c>
      <c r="B353" s="13" t="s">
        <v>0</v>
      </c>
      <c r="C353" s="26">
        <v>276241.65</v>
      </c>
      <c r="D353" s="26">
        <v>227097.27</v>
      </c>
      <c r="E353" s="26">
        <v>279539.94</v>
      </c>
      <c r="F353" s="26">
        <v>217207.18</v>
      </c>
      <c r="G353" s="26">
        <v>217800.24</v>
      </c>
      <c r="H353" s="60">
        <v>193954.38</v>
      </c>
      <c r="I353" s="45">
        <v>200744.91</v>
      </c>
      <c r="J353" s="60">
        <v>211708.87</v>
      </c>
      <c r="K353" s="60">
        <v>208408.89</v>
      </c>
      <c r="L353" s="60">
        <v>230412.27</v>
      </c>
      <c r="M353" s="60">
        <v>266504.46</v>
      </c>
      <c r="N353" s="85">
        <v>244032.24</v>
      </c>
      <c r="O353" s="34">
        <f>SUM(C353:N353)</f>
        <v>2773652.3</v>
      </c>
    </row>
    <row r="354" spans="1:15" ht="15">
      <c r="A354" s="12" t="s">
        <v>25</v>
      </c>
      <c r="B354" s="13" t="s">
        <v>8</v>
      </c>
      <c r="C354" s="26">
        <v>59.81</v>
      </c>
      <c r="D354" s="26">
        <v>49.83</v>
      </c>
      <c r="E354" s="26">
        <v>63.39</v>
      </c>
      <c r="F354" s="26">
        <v>47.99</v>
      </c>
      <c r="G354" s="26">
        <v>50.07</v>
      </c>
      <c r="H354" s="60">
        <v>43.45</v>
      </c>
      <c r="I354" s="45">
        <v>44.97</v>
      </c>
      <c r="J354" s="60">
        <v>52.15</v>
      </c>
      <c r="K354" s="60">
        <v>46.69</v>
      </c>
      <c r="L354" s="60">
        <v>53.34</v>
      </c>
      <c r="M354" s="60">
        <v>59.29</v>
      </c>
      <c r="N354" s="85">
        <v>55.34</v>
      </c>
      <c r="O354" s="30">
        <f>SUM(O353/O351/O431)</f>
        <v>52.19723455473571</v>
      </c>
    </row>
    <row r="355" spans="1:15" ht="15">
      <c r="A355" s="12" t="s">
        <v>25</v>
      </c>
      <c r="B355" s="13" t="s">
        <v>9</v>
      </c>
      <c r="C355" s="27">
        <v>0.060700000000000004</v>
      </c>
      <c r="D355" s="27">
        <v>0.0587</v>
      </c>
      <c r="E355" s="27">
        <v>0.0704</v>
      </c>
      <c r="F355" s="27">
        <v>0.0593</v>
      </c>
      <c r="G355" s="27">
        <v>0.0579</v>
      </c>
      <c r="H355" s="61">
        <v>0.0526</v>
      </c>
      <c r="I355" s="46">
        <v>0.0577</v>
      </c>
      <c r="J355" s="61">
        <v>0.0634</v>
      </c>
      <c r="K355" s="61">
        <v>0.049100000000000005</v>
      </c>
      <c r="L355" s="61">
        <v>0.0626</v>
      </c>
      <c r="M355" s="61">
        <v>0.0709</v>
      </c>
      <c r="N355" s="86">
        <v>0.064</v>
      </c>
      <c r="O355" s="31">
        <f>SUM(O353/O352)</f>
        <v>0.060580734337877355</v>
      </c>
    </row>
    <row r="356" spans="1:15" ht="15">
      <c r="A356" s="14"/>
      <c r="B356" s="15"/>
      <c r="C356" s="35"/>
      <c r="D356" s="35"/>
      <c r="E356" s="35"/>
      <c r="F356" s="35"/>
      <c r="G356" s="35"/>
      <c r="H356" s="58"/>
      <c r="I356" s="52"/>
      <c r="J356" s="58"/>
      <c r="K356" s="58"/>
      <c r="L356" s="58"/>
      <c r="M356" s="58"/>
      <c r="N356" s="83"/>
      <c r="O356" s="30"/>
    </row>
    <row r="357" spans="1:15" ht="15">
      <c r="A357" s="12" t="s">
        <v>25</v>
      </c>
      <c r="B357" s="17" t="s">
        <v>13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62">
        <v>0</v>
      </c>
      <c r="I357" s="47">
        <v>0</v>
      </c>
      <c r="J357" s="62">
        <v>0</v>
      </c>
      <c r="K357" s="62">
        <v>0</v>
      </c>
      <c r="L357" s="62">
        <v>0</v>
      </c>
      <c r="M357" s="62">
        <v>0</v>
      </c>
      <c r="N357" s="87">
        <v>0</v>
      </c>
      <c r="O357" s="23">
        <f>SUM(C357:N357)</f>
        <v>0</v>
      </c>
    </row>
    <row r="358" spans="1:15" ht="15">
      <c r="A358" s="12" t="s">
        <v>25</v>
      </c>
      <c r="B358" s="13" t="s">
        <v>7</v>
      </c>
      <c r="C358" s="48">
        <v>0</v>
      </c>
      <c r="D358" s="48">
        <v>0</v>
      </c>
      <c r="E358" s="48">
        <v>0</v>
      </c>
      <c r="F358" s="48">
        <v>0</v>
      </c>
      <c r="G358" s="48">
        <v>0</v>
      </c>
      <c r="H358" s="64">
        <v>0</v>
      </c>
      <c r="I358" s="45">
        <v>0</v>
      </c>
      <c r="J358" s="64">
        <v>0</v>
      </c>
      <c r="K358" s="64">
        <v>0</v>
      </c>
      <c r="L358" s="64">
        <v>0</v>
      </c>
      <c r="M358" s="64">
        <v>0</v>
      </c>
      <c r="N358" s="89">
        <v>0</v>
      </c>
      <c r="O358" s="34">
        <f>SUM(C358:N358)</f>
        <v>0</v>
      </c>
    </row>
    <row r="359" spans="1:15" ht="15">
      <c r="A359" s="12" t="s">
        <v>25</v>
      </c>
      <c r="B359" s="13" t="s">
        <v>0</v>
      </c>
      <c r="C359" s="49">
        <v>0</v>
      </c>
      <c r="D359" s="49">
        <v>0</v>
      </c>
      <c r="E359" s="49">
        <v>0</v>
      </c>
      <c r="F359" s="49">
        <v>0</v>
      </c>
      <c r="G359" s="49">
        <v>0</v>
      </c>
      <c r="H359" s="65">
        <v>0</v>
      </c>
      <c r="I359" s="45">
        <v>0</v>
      </c>
      <c r="J359" s="65">
        <v>0</v>
      </c>
      <c r="K359" s="65">
        <v>0</v>
      </c>
      <c r="L359" s="65">
        <v>0</v>
      </c>
      <c r="M359" s="65">
        <v>0</v>
      </c>
      <c r="N359" s="90">
        <v>0</v>
      </c>
      <c r="O359" s="34">
        <f>SUM(C359:N359)</f>
        <v>0</v>
      </c>
    </row>
    <row r="360" spans="1:15" ht="15">
      <c r="A360" s="12" t="s">
        <v>25</v>
      </c>
      <c r="B360" s="13" t="s">
        <v>8</v>
      </c>
      <c r="C360" s="48">
        <v>0</v>
      </c>
      <c r="D360" s="48">
        <v>0</v>
      </c>
      <c r="E360" s="48">
        <v>0</v>
      </c>
      <c r="F360" s="48">
        <v>0</v>
      </c>
      <c r="G360" s="48">
        <v>0</v>
      </c>
      <c r="H360" s="64">
        <v>0</v>
      </c>
      <c r="I360" s="45">
        <v>0</v>
      </c>
      <c r="J360" s="64">
        <v>0</v>
      </c>
      <c r="K360" s="64">
        <v>0</v>
      </c>
      <c r="L360" s="64">
        <v>0</v>
      </c>
      <c r="M360" s="64">
        <v>0</v>
      </c>
      <c r="N360" s="89">
        <v>0</v>
      </c>
      <c r="O360" s="30">
        <f>IF(O359=0,0,SUM(O359/O357/O431))</f>
        <v>0</v>
      </c>
    </row>
    <row r="361" spans="1:15" ht="15">
      <c r="A361" s="12" t="s">
        <v>25</v>
      </c>
      <c r="B361" s="13" t="s">
        <v>9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61">
        <v>0</v>
      </c>
      <c r="I361" s="46">
        <v>0</v>
      </c>
      <c r="J361" s="61">
        <v>0</v>
      </c>
      <c r="K361" s="61">
        <v>0</v>
      </c>
      <c r="L361" s="61">
        <v>0</v>
      </c>
      <c r="M361" s="61">
        <v>0</v>
      </c>
      <c r="N361" s="86">
        <v>0</v>
      </c>
      <c r="O361" s="31">
        <f>IF(O359=0,0,SUM(O359/O358))</f>
        <v>0</v>
      </c>
    </row>
    <row r="362" spans="1:15" ht="15">
      <c r="A362" s="14"/>
      <c r="B362" s="15"/>
      <c r="C362" s="35"/>
      <c r="D362" s="35"/>
      <c r="E362" s="35"/>
      <c r="F362" s="35"/>
      <c r="G362" s="35"/>
      <c r="H362" s="58"/>
      <c r="I362" s="52"/>
      <c r="J362" s="58"/>
      <c r="K362" s="58"/>
      <c r="L362" s="58"/>
      <c r="M362" s="58"/>
      <c r="N362" s="83"/>
      <c r="O362" s="36"/>
    </row>
    <row r="363" spans="1:15" ht="15">
      <c r="A363" s="12" t="s">
        <v>25</v>
      </c>
      <c r="B363" s="17" t="s">
        <v>14</v>
      </c>
      <c r="C363" s="28">
        <v>168</v>
      </c>
      <c r="D363" s="28">
        <v>175</v>
      </c>
      <c r="E363" s="28">
        <v>190</v>
      </c>
      <c r="F363" s="28">
        <v>190</v>
      </c>
      <c r="G363" s="28">
        <v>195</v>
      </c>
      <c r="H363" s="62">
        <v>195</v>
      </c>
      <c r="I363" s="47">
        <v>196</v>
      </c>
      <c r="J363" s="62">
        <v>189</v>
      </c>
      <c r="K363" s="62">
        <v>188</v>
      </c>
      <c r="L363" s="62">
        <v>186</v>
      </c>
      <c r="M363" s="62">
        <v>180</v>
      </c>
      <c r="N363" s="87">
        <v>176</v>
      </c>
      <c r="O363" s="33">
        <f>SUM(C363:N363)</f>
        <v>2228</v>
      </c>
    </row>
    <row r="364" spans="1:15" ht="15">
      <c r="A364" s="12" t="s">
        <v>25</v>
      </c>
      <c r="B364" s="13" t="s">
        <v>7</v>
      </c>
      <c r="C364" s="26">
        <v>10563201</v>
      </c>
      <c r="D364" s="26">
        <v>9840419.74</v>
      </c>
      <c r="E364" s="26">
        <v>9977096.54</v>
      </c>
      <c r="F364" s="26">
        <v>9472418.37</v>
      </c>
      <c r="G364" s="26">
        <v>9427411.11</v>
      </c>
      <c r="H364" s="60">
        <v>9562319.39</v>
      </c>
      <c r="I364" s="45">
        <v>9745017.46</v>
      </c>
      <c r="J364" s="60">
        <v>8772352.31</v>
      </c>
      <c r="K364" s="60">
        <v>11951726.25</v>
      </c>
      <c r="L364" s="60">
        <v>11375183.22</v>
      </c>
      <c r="M364" s="60">
        <v>10296508.56</v>
      </c>
      <c r="N364" s="85">
        <v>10351434.01</v>
      </c>
      <c r="O364" s="34">
        <f>SUM(C364:N364)</f>
        <v>121335087.96000001</v>
      </c>
    </row>
    <row r="365" spans="1:15" ht="15">
      <c r="A365" s="12" t="s">
        <v>25</v>
      </c>
      <c r="B365" s="13" t="s">
        <v>0</v>
      </c>
      <c r="C365" s="26">
        <v>526089.12</v>
      </c>
      <c r="D365" s="26">
        <v>452995.56</v>
      </c>
      <c r="E365" s="26">
        <v>658932.39</v>
      </c>
      <c r="F365" s="26">
        <v>560604.29</v>
      </c>
      <c r="G365" s="26">
        <v>485987.18</v>
      </c>
      <c r="H365" s="60">
        <v>576036.96</v>
      </c>
      <c r="I365" s="45">
        <v>485424.05</v>
      </c>
      <c r="J365" s="60">
        <v>458263.71</v>
      </c>
      <c r="K365" s="60">
        <v>612569.86</v>
      </c>
      <c r="L365" s="60">
        <v>600166.62</v>
      </c>
      <c r="M365" s="60">
        <v>483950.24</v>
      </c>
      <c r="N365" s="85">
        <v>572733.45</v>
      </c>
      <c r="O365" s="34">
        <f>SUM(C365:N365)</f>
        <v>6473753.430000001</v>
      </c>
    </row>
    <row r="366" spans="1:15" ht="15">
      <c r="A366" s="12" t="s">
        <v>25</v>
      </c>
      <c r="B366" s="13" t="s">
        <v>8</v>
      </c>
      <c r="C366" s="26">
        <v>101.02</v>
      </c>
      <c r="D366" s="26">
        <v>83.5</v>
      </c>
      <c r="E366" s="26">
        <v>115.6</v>
      </c>
      <c r="F366" s="26">
        <v>95.18</v>
      </c>
      <c r="G366" s="26">
        <v>83.07</v>
      </c>
      <c r="H366" s="60">
        <v>95.29</v>
      </c>
      <c r="I366" s="45">
        <v>79.89</v>
      </c>
      <c r="J366" s="60">
        <v>86.6</v>
      </c>
      <c r="K366" s="60">
        <v>105.11</v>
      </c>
      <c r="L366" s="60">
        <v>107.56</v>
      </c>
      <c r="M366" s="60">
        <v>86.73</v>
      </c>
      <c r="N366" s="85">
        <v>108.47</v>
      </c>
      <c r="O366" s="30">
        <f>SUM(O365/O363/O431)</f>
        <v>95.52770610658862</v>
      </c>
    </row>
    <row r="367" spans="1:15" ht="15">
      <c r="A367" s="12" t="s">
        <v>25</v>
      </c>
      <c r="B367" s="13" t="s">
        <v>9</v>
      </c>
      <c r="C367" s="27">
        <v>0.049800000000000004</v>
      </c>
      <c r="D367" s="27">
        <v>0.046</v>
      </c>
      <c r="E367" s="27">
        <v>0.066</v>
      </c>
      <c r="F367" s="27">
        <v>0.0591</v>
      </c>
      <c r="G367" s="27">
        <v>0.051500000000000004</v>
      </c>
      <c r="H367" s="61">
        <v>0.0602</v>
      </c>
      <c r="I367" s="46">
        <v>0.0498</v>
      </c>
      <c r="J367" s="61">
        <v>0.052199999999999996</v>
      </c>
      <c r="K367" s="61">
        <v>0.0512</v>
      </c>
      <c r="L367" s="61">
        <v>0.0527</v>
      </c>
      <c r="M367" s="61">
        <v>0.047</v>
      </c>
      <c r="N367" s="86">
        <v>0.0553</v>
      </c>
      <c r="O367" s="31">
        <f>SUM(O365/O364)</f>
        <v>0.053354339118575275</v>
      </c>
    </row>
    <row r="368" spans="1:15" ht="15">
      <c r="A368" s="14"/>
      <c r="B368" s="15"/>
      <c r="C368" s="35"/>
      <c r="D368" s="35"/>
      <c r="E368" s="35"/>
      <c r="F368" s="35"/>
      <c r="G368" s="35"/>
      <c r="H368" s="58"/>
      <c r="I368" s="52"/>
      <c r="J368" s="58"/>
      <c r="K368" s="58"/>
      <c r="L368" s="58"/>
      <c r="M368" s="58"/>
      <c r="N368" s="83"/>
      <c r="O368" s="36"/>
    </row>
    <row r="369" spans="1:15" ht="15">
      <c r="A369" s="12" t="s">
        <v>25</v>
      </c>
      <c r="B369" s="17" t="s">
        <v>38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62">
        <v>0</v>
      </c>
      <c r="I369" s="47">
        <v>0</v>
      </c>
      <c r="J369" s="62">
        <v>0</v>
      </c>
      <c r="K369" s="62">
        <v>0</v>
      </c>
      <c r="L369" s="62">
        <v>0</v>
      </c>
      <c r="M369" s="62">
        <v>0</v>
      </c>
      <c r="N369" s="87">
        <v>0</v>
      </c>
      <c r="O369" s="23">
        <f>SUM(C369:N369)</f>
        <v>0</v>
      </c>
    </row>
    <row r="370" spans="1:15" ht="15">
      <c r="A370" s="12" t="s">
        <v>25</v>
      </c>
      <c r="B370" s="13" t="s">
        <v>7</v>
      </c>
      <c r="C370" s="48">
        <v>0</v>
      </c>
      <c r="D370" s="48">
        <v>0</v>
      </c>
      <c r="E370" s="48">
        <v>0</v>
      </c>
      <c r="F370" s="48">
        <v>0</v>
      </c>
      <c r="G370" s="48">
        <v>0</v>
      </c>
      <c r="H370" s="64">
        <v>0</v>
      </c>
      <c r="I370" s="45">
        <v>0</v>
      </c>
      <c r="J370" s="64">
        <v>0</v>
      </c>
      <c r="K370" s="64">
        <v>0</v>
      </c>
      <c r="L370" s="64">
        <v>0</v>
      </c>
      <c r="M370" s="64">
        <v>0</v>
      </c>
      <c r="N370" s="89">
        <v>0</v>
      </c>
      <c r="O370" s="34">
        <f>SUM(C370:N370)</f>
        <v>0</v>
      </c>
    </row>
    <row r="371" spans="1:15" ht="15">
      <c r="A371" s="12" t="s">
        <v>25</v>
      </c>
      <c r="B371" s="13" t="s">
        <v>0</v>
      </c>
      <c r="C371" s="49">
        <v>0</v>
      </c>
      <c r="D371" s="49">
        <v>0</v>
      </c>
      <c r="E371" s="49">
        <v>0</v>
      </c>
      <c r="F371" s="49">
        <v>0</v>
      </c>
      <c r="G371" s="49">
        <v>0</v>
      </c>
      <c r="H371" s="65">
        <v>0</v>
      </c>
      <c r="I371" s="45">
        <v>0</v>
      </c>
      <c r="J371" s="65">
        <v>0</v>
      </c>
      <c r="K371" s="65">
        <v>0</v>
      </c>
      <c r="L371" s="65">
        <v>0</v>
      </c>
      <c r="M371" s="65">
        <v>0</v>
      </c>
      <c r="N371" s="90">
        <v>0</v>
      </c>
      <c r="O371" s="34">
        <f>SUM(C371:N371)</f>
        <v>0</v>
      </c>
    </row>
    <row r="372" spans="1:15" ht="15">
      <c r="A372" s="12" t="s">
        <v>25</v>
      </c>
      <c r="B372" s="13" t="s">
        <v>8</v>
      </c>
      <c r="C372" s="48">
        <v>0</v>
      </c>
      <c r="D372" s="48">
        <v>0</v>
      </c>
      <c r="E372" s="48">
        <v>0</v>
      </c>
      <c r="F372" s="48">
        <v>0</v>
      </c>
      <c r="G372" s="48">
        <v>0</v>
      </c>
      <c r="H372" s="64">
        <v>0</v>
      </c>
      <c r="I372" s="45">
        <v>0</v>
      </c>
      <c r="J372" s="64">
        <v>0</v>
      </c>
      <c r="K372" s="64">
        <v>0</v>
      </c>
      <c r="L372" s="64">
        <v>0</v>
      </c>
      <c r="M372" s="64">
        <v>0</v>
      </c>
      <c r="N372" s="89">
        <v>0</v>
      </c>
      <c r="O372" s="30">
        <f>IF(O371=0,0,SUM(O371/O369/O431))</f>
        <v>0</v>
      </c>
    </row>
    <row r="373" spans="1:15" ht="15">
      <c r="A373" s="12" t="s">
        <v>25</v>
      </c>
      <c r="B373" s="13" t="s">
        <v>9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61">
        <v>0</v>
      </c>
      <c r="I373" s="46">
        <v>0</v>
      </c>
      <c r="J373" s="61">
        <v>0</v>
      </c>
      <c r="K373" s="61">
        <v>0</v>
      </c>
      <c r="L373" s="61">
        <v>0</v>
      </c>
      <c r="M373" s="61">
        <v>0</v>
      </c>
      <c r="N373" s="86">
        <v>0</v>
      </c>
      <c r="O373" s="31">
        <f>IF(O371=0,0,SUM(O371/O370))</f>
        <v>0</v>
      </c>
    </row>
    <row r="374" spans="1:15" ht="15">
      <c r="A374" s="14"/>
      <c r="B374" s="15"/>
      <c r="C374" s="35"/>
      <c r="D374" s="35"/>
      <c r="E374" s="35"/>
      <c r="F374" s="35"/>
      <c r="G374" s="35"/>
      <c r="H374" s="58"/>
      <c r="I374" s="52"/>
      <c r="J374" s="58"/>
      <c r="K374" s="58"/>
      <c r="L374" s="58"/>
      <c r="M374" s="58"/>
      <c r="N374" s="83"/>
      <c r="O374" s="36"/>
    </row>
    <row r="375" spans="1:15" ht="15">
      <c r="A375" s="12" t="s">
        <v>25</v>
      </c>
      <c r="B375" s="17" t="s">
        <v>15</v>
      </c>
      <c r="C375" s="28">
        <v>12</v>
      </c>
      <c r="D375" s="28">
        <v>11</v>
      </c>
      <c r="E375" s="28">
        <v>11</v>
      </c>
      <c r="F375" s="28">
        <v>11</v>
      </c>
      <c r="G375" s="28">
        <v>12</v>
      </c>
      <c r="H375" s="62">
        <v>13</v>
      </c>
      <c r="I375" s="47">
        <v>13</v>
      </c>
      <c r="J375" s="62">
        <v>13</v>
      </c>
      <c r="K375" s="62">
        <v>14</v>
      </c>
      <c r="L375" s="62">
        <v>14</v>
      </c>
      <c r="M375" s="62">
        <v>14</v>
      </c>
      <c r="N375" s="87">
        <v>14</v>
      </c>
      <c r="O375" s="23">
        <f>SUM(C375:N375)</f>
        <v>152</v>
      </c>
    </row>
    <row r="376" spans="1:15" ht="15">
      <c r="A376" s="12" t="s">
        <v>25</v>
      </c>
      <c r="B376" s="13" t="s">
        <v>7</v>
      </c>
      <c r="C376" s="26">
        <v>593700</v>
      </c>
      <c r="D376" s="26">
        <v>591315</v>
      </c>
      <c r="E376" s="26">
        <v>576515</v>
      </c>
      <c r="F376" s="26">
        <v>500805</v>
      </c>
      <c r="G376" s="26">
        <v>541515</v>
      </c>
      <c r="H376" s="60">
        <v>606080</v>
      </c>
      <c r="I376" s="45">
        <v>590485</v>
      </c>
      <c r="J376" s="60">
        <v>407815</v>
      </c>
      <c r="K376" s="60">
        <v>500975</v>
      </c>
      <c r="L376" s="60">
        <v>666335</v>
      </c>
      <c r="M376" s="60">
        <v>789935</v>
      </c>
      <c r="N376" s="85">
        <v>901870</v>
      </c>
      <c r="O376" s="34">
        <f>SUM(C376:N376)</f>
        <v>7267345</v>
      </c>
    </row>
    <row r="377" spans="1:15" ht="15">
      <c r="A377" s="12" t="s">
        <v>25</v>
      </c>
      <c r="B377" s="13" t="s">
        <v>0</v>
      </c>
      <c r="C377" s="26">
        <v>41239.69</v>
      </c>
      <c r="D377" s="26">
        <v>25807.19</v>
      </c>
      <c r="E377" s="26">
        <v>35367.06</v>
      </c>
      <c r="F377" s="26">
        <v>42531.56</v>
      </c>
      <c r="G377" s="26">
        <v>16940.69</v>
      </c>
      <c r="H377" s="60">
        <v>42611.87</v>
      </c>
      <c r="I377" s="45">
        <v>20942.46</v>
      </c>
      <c r="J377" s="60">
        <v>19029.29</v>
      </c>
      <c r="K377" s="60">
        <v>35111.11</v>
      </c>
      <c r="L377" s="60">
        <v>50186.96</v>
      </c>
      <c r="M377" s="60">
        <v>55683.33</v>
      </c>
      <c r="N377" s="85">
        <v>49527.54</v>
      </c>
      <c r="O377" s="34">
        <f>SUM(C377:N377)</f>
        <v>434978.75</v>
      </c>
    </row>
    <row r="378" spans="1:15" ht="15">
      <c r="A378" s="12" t="s">
        <v>25</v>
      </c>
      <c r="B378" s="13" t="s">
        <v>8</v>
      </c>
      <c r="C378" s="26">
        <v>110.86</v>
      </c>
      <c r="D378" s="26">
        <v>75.68</v>
      </c>
      <c r="E378" s="26">
        <v>107.17</v>
      </c>
      <c r="F378" s="26">
        <v>124.73</v>
      </c>
      <c r="G378" s="26">
        <v>47.06</v>
      </c>
      <c r="H378" s="60">
        <v>105.74</v>
      </c>
      <c r="I378" s="45">
        <v>51.97</v>
      </c>
      <c r="J378" s="60">
        <v>52.28</v>
      </c>
      <c r="K378" s="60">
        <v>80.9</v>
      </c>
      <c r="L378" s="60">
        <v>119.49</v>
      </c>
      <c r="M378" s="60">
        <v>128.3</v>
      </c>
      <c r="N378" s="85">
        <v>117.92</v>
      </c>
      <c r="O378" s="30">
        <f>SUM(O377/O375/O431)</f>
        <v>94.08336337418889</v>
      </c>
    </row>
    <row r="379" spans="1:15" ht="15">
      <c r="A379" s="12" t="s">
        <v>25</v>
      </c>
      <c r="B379" s="13" t="s">
        <v>9</v>
      </c>
      <c r="C379" s="27">
        <v>0.0694</v>
      </c>
      <c r="D379" s="27">
        <v>0.0436</v>
      </c>
      <c r="E379" s="27">
        <v>0.0613</v>
      </c>
      <c r="F379" s="27">
        <v>0.0849</v>
      </c>
      <c r="G379" s="27">
        <v>0.031200000000000002</v>
      </c>
      <c r="H379" s="61">
        <v>0.0703</v>
      </c>
      <c r="I379" s="46">
        <v>0.0354</v>
      </c>
      <c r="J379" s="61">
        <v>0.0466</v>
      </c>
      <c r="K379" s="61">
        <v>0.07</v>
      </c>
      <c r="L379" s="61">
        <v>0.0753</v>
      </c>
      <c r="M379" s="61">
        <v>0.0704</v>
      </c>
      <c r="N379" s="86">
        <v>0.054900000000000004</v>
      </c>
      <c r="O379" s="31">
        <f>SUM(O377/O376)</f>
        <v>0.059853873732429105</v>
      </c>
    </row>
    <row r="380" spans="1:15" ht="15">
      <c r="A380" s="14"/>
      <c r="B380" s="15"/>
      <c r="C380" s="35"/>
      <c r="D380" s="35"/>
      <c r="E380" s="35"/>
      <c r="F380" s="35"/>
      <c r="G380" s="35"/>
      <c r="H380" s="58"/>
      <c r="I380" s="51"/>
      <c r="J380" s="58"/>
      <c r="K380" s="58"/>
      <c r="L380" s="58"/>
      <c r="M380" s="58"/>
      <c r="N380" s="83"/>
      <c r="O380" s="31"/>
    </row>
    <row r="381" spans="1:15" ht="15">
      <c r="A381" s="12" t="s">
        <v>25</v>
      </c>
      <c r="B381" s="17" t="s">
        <v>41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62">
        <v>0</v>
      </c>
      <c r="I381" s="47">
        <v>0</v>
      </c>
      <c r="J381" s="62">
        <v>0</v>
      </c>
      <c r="K381" s="62">
        <v>0</v>
      </c>
      <c r="L381" s="62">
        <v>0</v>
      </c>
      <c r="M381" s="62">
        <v>0</v>
      </c>
      <c r="N381" s="87">
        <v>0</v>
      </c>
      <c r="O381" s="23">
        <f>SUM(C381:N381)</f>
        <v>0</v>
      </c>
    </row>
    <row r="382" spans="1:15" ht="15">
      <c r="A382" s="12" t="s">
        <v>25</v>
      </c>
      <c r="B382" s="13" t="s">
        <v>7</v>
      </c>
      <c r="C382" s="48">
        <v>0</v>
      </c>
      <c r="D382" s="48">
        <v>0</v>
      </c>
      <c r="E382" s="48">
        <v>0</v>
      </c>
      <c r="F382" s="48">
        <v>0</v>
      </c>
      <c r="G382" s="48">
        <v>0</v>
      </c>
      <c r="H382" s="64">
        <v>0</v>
      </c>
      <c r="I382" s="45">
        <v>0</v>
      </c>
      <c r="J382" s="64">
        <v>0</v>
      </c>
      <c r="K382" s="64">
        <v>0</v>
      </c>
      <c r="L382" s="64">
        <v>0</v>
      </c>
      <c r="M382" s="64">
        <v>0</v>
      </c>
      <c r="N382" s="89">
        <v>0</v>
      </c>
      <c r="O382" s="34">
        <f>SUM(C382:N382)</f>
        <v>0</v>
      </c>
    </row>
    <row r="383" spans="1:15" ht="15">
      <c r="A383" s="12" t="s">
        <v>25</v>
      </c>
      <c r="B383" s="13" t="s">
        <v>0</v>
      </c>
      <c r="C383" s="49">
        <v>0</v>
      </c>
      <c r="D383" s="49">
        <v>0</v>
      </c>
      <c r="E383" s="49">
        <v>0</v>
      </c>
      <c r="F383" s="49">
        <v>0</v>
      </c>
      <c r="G383" s="49">
        <v>0</v>
      </c>
      <c r="H383" s="65">
        <v>0</v>
      </c>
      <c r="I383" s="45">
        <v>0</v>
      </c>
      <c r="J383" s="65">
        <v>0</v>
      </c>
      <c r="K383" s="65">
        <v>0</v>
      </c>
      <c r="L383" s="65">
        <v>0</v>
      </c>
      <c r="M383" s="65">
        <v>0</v>
      </c>
      <c r="N383" s="90">
        <v>0</v>
      </c>
      <c r="O383" s="34">
        <f>SUM(C383:N383)</f>
        <v>0</v>
      </c>
    </row>
    <row r="384" spans="1:15" ht="15">
      <c r="A384" s="12" t="s">
        <v>25</v>
      </c>
      <c r="B384" s="13" t="s">
        <v>8</v>
      </c>
      <c r="C384" s="48">
        <v>0</v>
      </c>
      <c r="D384" s="48">
        <v>0</v>
      </c>
      <c r="E384" s="48">
        <v>0</v>
      </c>
      <c r="F384" s="48">
        <v>0</v>
      </c>
      <c r="G384" s="48">
        <v>0</v>
      </c>
      <c r="H384" s="64">
        <v>0</v>
      </c>
      <c r="I384" s="45">
        <v>0</v>
      </c>
      <c r="J384" s="64">
        <v>0</v>
      </c>
      <c r="K384" s="64">
        <v>0</v>
      </c>
      <c r="L384" s="64">
        <v>0</v>
      </c>
      <c r="M384" s="64">
        <v>0</v>
      </c>
      <c r="N384" s="89">
        <v>0</v>
      </c>
      <c r="O384" s="30">
        <f>IF(O383=0,0,SUM(O383/O381/O431))</f>
        <v>0</v>
      </c>
    </row>
    <row r="385" spans="1:15" ht="15">
      <c r="A385" s="12" t="s">
        <v>25</v>
      </c>
      <c r="B385" s="13" t="s">
        <v>9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61">
        <v>0</v>
      </c>
      <c r="I385" s="46">
        <v>0</v>
      </c>
      <c r="J385" s="61">
        <v>0</v>
      </c>
      <c r="K385" s="61">
        <v>0</v>
      </c>
      <c r="L385" s="61">
        <v>0</v>
      </c>
      <c r="M385" s="61">
        <v>0</v>
      </c>
      <c r="N385" s="86">
        <v>0</v>
      </c>
      <c r="O385" s="31">
        <f>IF(O383=0,0,SUM(O383/O382))</f>
        <v>0</v>
      </c>
    </row>
    <row r="386" spans="1:15" ht="15">
      <c r="A386" s="14"/>
      <c r="B386" s="15"/>
      <c r="C386" s="35"/>
      <c r="D386" s="35"/>
      <c r="E386" s="35"/>
      <c r="F386" s="35"/>
      <c r="G386" s="35"/>
      <c r="H386" s="58"/>
      <c r="I386" s="52"/>
      <c r="J386" s="58"/>
      <c r="K386" s="58"/>
      <c r="L386" s="58"/>
      <c r="M386" s="58"/>
      <c r="N386" s="83"/>
      <c r="O386" s="31"/>
    </row>
    <row r="387" spans="1:15" ht="15">
      <c r="A387" s="12" t="s">
        <v>25</v>
      </c>
      <c r="B387" s="17" t="s">
        <v>39</v>
      </c>
      <c r="C387" s="28">
        <v>307</v>
      </c>
      <c r="D387" s="28">
        <v>317</v>
      </c>
      <c r="E387" s="28">
        <v>321</v>
      </c>
      <c r="F387" s="28">
        <v>329</v>
      </c>
      <c r="G387" s="28">
        <v>327</v>
      </c>
      <c r="H387" s="62">
        <v>330</v>
      </c>
      <c r="I387" s="47">
        <v>332</v>
      </c>
      <c r="J387" s="62">
        <v>343</v>
      </c>
      <c r="K387" s="62">
        <v>347</v>
      </c>
      <c r="L387" s="62">
        <v>351</v>
      </c>
      <c r="M387" s="62">
        <v>353</v>
      </c>
      <c r="N387" s="87">
        <v>354</v>
      </c>
      <c r="O387" s="33">
        <f>SUM(C387:N387)</f>
        <v>4011</v>
      </c>
    </row>
    <row r="388" spans="1:15" ht="15">
      <c r="A388" s="12" t="s">
        <v>25</v>
      </c>
      <c r="B388" s="13" t="s">
        <v>7</v>
      </c>
      <c r="C388" s="26">
        <v>19961765.75</v>
      </c>
      <c r="D388" s="26">
        <v>18508789.27</v>
      </c>
      <c r="E388" s="26">
        <v>18896112.7</v>
      </c>
      <c r="F388" s="26">
        <v>17601321.41</v>
      </c>
      <c r="G388" s="26">
        <v>17808499.2</v>
      </c>
      <c r="H388" s="60">
        <v>18177205.96</v>
      </c>
      <c r="I388" s="45">
        <v>17758424.91</v>
      </c>
      <c r="J388" s="60">
        <v>17970800.43</v>
      </c>
      <c r="K388" s="60">
        <v>20965333.51</v>
      </c>
      <c r="L388" s="60">
        <v>19171853.02</v>
      </c>
      <c r="M388" s="60">
        <v>18922135.89</v>
      </c>
      <c r="N388" s="85">
        <v>20225253.45</v>
      </c>
      <c r="O388" s="34">
        <f>SUM(C388:N388)</f>
        <v>225967495.5</v>
      </c>
    </row>
    <row r="389" spans="1:15" ht="15">
      <c r="A389" s="12" t="s">
        <v>25</v>
      </c>
      <c r="B389" s="13" t="s">
        <v>0</v>
      </c>
      <c r="C389" s="26">
        <v>969791.67</v>
      </c>
      <c r="D389" s="26">
        <v>1024959.25</v>
      </c>
      <c r="E389" s="26">
        <v>919099.29</v>
      </c>
      <c r="F389" s="26">
        <v>865322.31</v>
      </c>
      <c r="G389" s="26">
        <v>838395.64</v>
      </c>
      <c r="H389" s="60">
        <v>905053.02</v>
      </c>
      <c r="I389" s="45">
        <v>920959.96</v>
      </c>
      <c r="J389" s="60">
        <v>715454.85</v>
      </c>
      <c r="K389" s="60">
        <v>1057938.11</v>
      </c>
      <c r="L389" s="60">
        <v>1110370.18</v>
      </c>
      <c r="M389" s="60">
        <v>1119518.86</v>
      </c>
      <c r="N389" s="85">
        <v>1069303.73</v>
      </c>
      <c r="O389" s="34">
        <f>SUM(C389:N389)</f>
        <v>11516166.87</v>
      </c>
    </row>
    <row r="390" spans="1:15" ht="15">
      <c r="A390" s="12" t="s">
        <v>25</v>
      </c>
      <c r="B390" s="13" t="s">
        <v>8</v>
      </c>
      <c r="C390" s="26">
        <v>101.9</v>
      </c>
      <c r="D390" s="26">
        <v>104.3</v>
      </c>
      <c r="E390" s="26">
        <v>95.44</v>
      </c>
      <c r="F390" s="26">
        <v>84.84</v>
      </c>
      <c r="G390" s="26">
        <v>85.46</v>
      </c>
      <c r="H390" s="60">
        <v>88.47</v>
      </c>
      <c r="I390" s="45">
        <v>89.48</v>
      </c>
      <c r="J390" s="60">
        <v>74.5</v>
      </c>
      <c r="K390" s="60">
        <v>98.35</v>
      </c>
      <c r="L390" s="60">
        <v>105.45</v>
      </c>
      <c r="M390" s="60">
        <v>102.3</v>
      </c>
      <c r="N390" s="85">
        <v>100.69</v>
      </c>
      <c r="O390" s="30">
        <f>SUM(O389/O387/O431)</f>
        <v>94.39384325980265</v>
      </c>
    </row>
    <row r="391" spans="1:15" ht="15">
      <c r="A391" s="12" t="s">
        <v>25</v>
      </c>
      <c r="B391" s="13" t="s">
        <v>9</v>
      </c>
      <c r="C391" s="27">
        <v>0.048499999999999995</v>
      </c>
      <c r="D391" s="27">
        <v>0.0553</v>
      </c>
      <c r="E391" s="27">
        <v>0.0486</v>
      </c>
      <c r="F391" s="27">
        <v>0.049100000000000005</v>
      </c>
      <c r="G391" s="27">
        <v>0.047</v>
      </c>
      <c r="H391" s="61">
        <v>0.049699999999999994</v>
      </c>
      <c r="I391" s="46">
        <v>0.0518</v>
      </c>
      <c r="J391" s="61">
        <v>0.0398</v>
      </c>
      <c r="K391" s="61">
        <v>0.0504</v>
      </c>
      <c r="L391" s="61">
        <v>0.0579</v>
      </c>
      <c r="M391" s="61">
        <v>0.0591</v>
      </c>
      <c r="N391" s="86">
        <v>0.0528</v>
      </c>
      <c r="O391" s="31">
        <f>SUM(O389/O388)</f>
        <v>0.050963820457973784</v>
      </c>
    </row>
    <row r="392" spans="1:15" ht="15">
      <c r="A392" s="14"/>
      <c r="B392" s="15"/>
      <c r="C392" s="35"/>
      <c r="D392" s="35"/>
      <c r="E392" s="35"/>
      <c r="F392" s="35"/>
      <c r="G392" s="35"/>
      <c r="H392" s="58"/>
      <c r="I392" s="51"/>
      <c r="J392" s="58"/>
      <c r="K392" s="58"/>
      <c r="L392" s="58"/>
      <c r="M392" s="58"/>
      <c r="N392" s="83"/>
      <c r="O392" s="31"/>
    </row>
    <row r="393" spans="1:15" ht="15">
      <c r="A393" s="12" t="s">
        <v>25</v>
      </c>
      <c r="B393" s="17" t="s">
        <v>16</v>
      </c>
      <c r="C393" s="28">
        <v>22</v>
      </c>
      <c r="D393" s="28">
        <v>22</v>
      </c>
      <c r="E393" s="28">
        <v>20</v>
      </c>
      <c r="F393" s="28">
        <v>20</v>
      </c>
      <c r="G393" s="28">
        <v>21</v>
      </c>
      <c r="H393" s="62">
        <v>20</v>
      </c>
      <c r="I393" s="42">
        <v>20</v>
      </c>
      <c r="J393" s="62">
        <v>20</v>
      </c>
      <c r="K393" s="62">
        <v>20</v>
      </c>
      <c r="L393" s="62">
        <v>21</v>
      </c>
      <c r="M393" s="62">
        <v>20</v>
      </c>
      <c r="N393" s="87">
        <v>20</v>
      </c>
      <c r="O393" s="23">
        <f>SUM(C393:N393)</f>
        <v>246</v>
      </c>
    </row>
    <row r="394" spans="1:15" ht="15">
      <c r="A394" s="12" t="s">
        <v>25</v>
      </c>
      <c r="B394" s="13" t="s">
        <v>0</v>
      </c>
      <c r="C394" s="26">
        <v>284908.47</v>
      </c>
      <c r="D394" s="26">
        <v>229335.51</v>
      </c>
      <c r="E394" s="26">
        <v>261491.46</v>
      </c>
      <c r="F394" s="26">
        <v>207020.61</v>
      </c>
      <c r="G394" s="26">
        <v>349433.75</v>
      </c>
      <c r="H394" s="60">
        <v>325841.75</v>
      </c>
      <c r="I394" s="43">
        <v>299780.33</v>
      </c>
      <c r="J394" s="60">
        <v>329205</v>
      </c>
      <c r="K394" s="60">
        <v>390305.25</v>
      </c>
      <c r="L394" s="60">
        <v>220122.34</v>
      </c>
      <c r="M394" s="60">
        <v>264112.76</v>
      </c>
      <c r="N394" s="85">
        <v>335777.25</v>
      </c>
      <c r="O394" s="34">
        <f>SUM(C394:N394)</f>
        <v>3497334.4799999995</v>
      </c>
    </row>
    <row r="395" spans="1:15" ht="15">
      <c r="A395" s="12" t="s">
        <v>25</v>
      </c>
      <c r="B395" s="13" t="s">
        <v>8</v>
      </c>
      <c r="C395" s="26">
        <v>417.75</v>
      </c>
      <c r="D395" s="26">
        <v>336.27</v>
      </c>
      <c r="E395" s="26">
        <v>435.82</v>
      </c>
      <c r="F395" s="26">
        <v>333.9</v>
      </c>
      <c r="G395" s="26">
        <v>554.66</v>
      </c>
      <c r="H395" s="60">
        <v>525.55</v>
      </c>
      <c r="I395" s="43">
        <v>483.52</v>
      </c>
      <c r="J395" s="60">
        <v>587.87</v>
      </c>
      <c r="K395" s="60">
        <v>629.52</v>
      </c>
      <c r="L395" s="60">
        <v>349.4</v>
      </c>
      <c r="M395" s="60">
        <v>425.99</v>
      </c>
      <c r="N395" s="85">
        <v>559.63</v>
      </c>
      <c r="O395" s="30">
        <f>SUM(O394/O393/O431)</f>
        <v>467.40186835950544</v>
      </c>
    </row>
    <row r="396" spans="1:15" ht="15">
      <c r="A396" s="12"/>
      <c r="B396" s="15"/>
      <c r="C396" s="35"/>
      <c r="D396" s="35"/>
      <c r="E396" s="35"/>
      <c r="F396" s="35"/>
      <c r="G396" s="35"/>
      <c r="H396" s="58"/>
      <c r="I396" s="51"/>
      <c r="J396" s="58"/>
      <c r="K396" s="58"/>
      <c r="L396" s="58"/>
      <c r="M396" s="58"/>
      <c r="N396" s="83"/>
      <c r="O396" s="32"/>
    </row>
    <row r="397" spans="1:15" ht="15">
      <c r="A397" s="12" t="s">
        <v>25</v>
      </c>
      <c r="B397" s="17" t="s">
        <v>17</v>
      </c>
      <c r="C397" s="28">
        <v>15</v>
      </c>
      <c r="D397" s="28">
        <v>15</v>
      </c>
      <c r="E397" s="28">
        <v>14</v>
      </c>
      <c r="F397" s="28">
        <v>14</v>
      </c>
      <c r="G397" s="28">
        <v>15</v>
      </c>
      <c r="H397" s="62">
        <v>14</v>
      </c>
      <c r="I397" s="47">
        <v>14</v>
      </c>
      <c r="J397" s="62">
        <v>14</v>
      </c>
      <c r="K397" s="62">
        <v>14</v>
      </c>
      <c r="L397" s="62">
        <v>14</v>
      </c>
      <c r="M397" s="62">
        <v>13</v>
      </c>
      <c r="N397" s="87">
        <v>13</v>
      </c>
      <c r="O397" s="23">
        <f>SUM(C397:N397)</f>
        <v>169</v>
      </c>
    </row>
    <row r="398" spans="1:15" ht="15">
      <c r="A398" s="12" t="s">
        <v>25</v>
      </c>
      <c r="B398" s="17" t="s">
        <v>18</v>
      </c>
      <c r="C398" s="26">
        <v>968177.5</v>
      </c>
      <c r="D398" s="26">
        <v>817882.01</v>
      </c>
      <c r="E398" s="26">
        <v>866035</v>
      </c>
      <c r="F398" s="26">
        <v>916087.11</v>
      </c>
      <c r="G398" s="26">
        <v>930010.25</v>
      </c>
      <c r="H398" s="60">
        <v>956373.25</v>
      </c>
      <c r="I398" s="45">
        <v>770847.75</v>
      </c>
      <c r="J398" s="60">
        <v>773630.5</v>
      </c>
      <c r="K398" s="60">
        <v>956320.25</v>
      </c>
      <c r="L398" s="60">
        <v>792963</v>
      </c>
      <c r="M398" s="60">
        <v>758914.75</v>
      </c>
      <c r="N398" s="85">
        <v>835708.75</v>
      </c>
      <c r="O398" s="34">
        <f>SUM(C398:N398)</f>
        <v>10342950.12</v>
      </c>
    </row>
    <row r="399" spans="1:15" ht="15">
      <c r="A399" s="12" t="s">
        <v>25</v>
      </c>
      <c r="B399" s="13" t="s">
        <v>0</v>
      </c>
      <c r="C399" s="26">
        <v>163204.5</v>
      </c>
      <c r="D399" s="26">
        <v>149963.01</v>
      </c>
      <c r="E399" s="26">
        <v>111949.5</v>
      </c>
      <c r="F399" s="26">
        <v>125585.61</v>
      </c>
      <c r="G399" s="26">
        <v>188989.25</v>
      </c>
      <c r="H399" s="60">
        <v>199001.75</v>
      </c>
      <c r="I399" s="45">
        <v>157932.25</v>
      </c>
      <c r="J399" s="60">
        <v>203343</v>
      </c>
      <c r="K399" s="60">
        <v>205705.75</v>
      </c>
      <c r="L399" s="60">
        <v>117119</v>
      </c>
      <c r="M399" s="60">
        <v>121027.25</v>
      </c>
      <c r="N399" s="85">
        <v>163855.75</v>
      </c>
      <c r="O399" s="34">
        <f>SUM(C399:N399)</f>
        <v>1907676.62</v>
      </c>
    </row>
    <row r="400" spans="1:15" ht="15">
      <c r="A400" s="12" t="s">
        <v>25</v>
      </c>
      <c r="B400" s="13" t="s">
        <v>8</v>
      </c>
      <c r="C400" s="26">
        <v>350.98</v>
      </c>
      <c r="D400" s="26">
        <v>322.5</v>
      </c>
      <c r="E400" s="26">
        <v>266.55</v>
      </c>
      <c r="F400" s="26">
        <v>289.37</v>
      </c>
      <c r="G400" s="26">
        <v>419.98</v>
      </c>
      <c r="H400" s="60">
        <v>458.53</v>
      </c>
      <c r="I400" s="45">
        <v>363.9</v>
      </c>
      <c r="J400" s="60">
        <v>518.73</v>
      </c>
      <c r="K400" s="60">
        <v>473.98</v>
      </c>
      <c r="L400" s="60">
        <v>278.85</v>
      </c>
      <c r="M400" s="60">
        <v>300.32</v>
      </c>
      <c r="N400" s="85">
        <v>420.14</v>
      </c>
      <c r="O400" s="30">
        <f>SUM(O399/O397/O431)</f>
        <v>371.11322752695145</v>
      </c>
    </row>
    <row r="401" spans="1:15" ht="15">
      <c r="A401" s="12" t="s">
        <v>25</v>
      </c>
      <c r="B401" s="13" t="s">
        <v>9</v>
      </c>
      <c r="C401" s="27">
        <v>0.1685</v>
      </c>
      <c r="D401" s="27">
        <v>0.1833</v>
      </c>
      <c r="E401" s="27">
        <v>0.1292</v>
      </c>
      <c r="F401" s="27">
        <v>0.13699999999999998</v>
      </c>
      <c r="G401" s="27">
        <v>0.2032</v>
      </c>
      <c r="H401" s="61">
        <v>0.20800000000000002</v>
      </c>
      <c r="I401" s="46">
        <v>0.2048</v>
      </c>
      <c r="J401" s="61">
        <v>0.26280000000000003</v>
      </c>
      <c r="K401" s="61">
        <v>0.2151</v>
      </c>
      <c r="L401" s="61">
        <v>0.1476</v>
      </c>
      <c r="M401" s="61">
        <v>0.1594</v>
      </c>
      <c r="N401" s="86">
        <v>0.196</v>
      </c>
      <c r="O401" s="31">
        <f>SUM(O399/O398)</f>
        <v>0.18444221405565478</v>
      </c>
    </row>
    <row r="402" spans="1:15" ht="15">
      <c r="A402" s="14"/>
      <c r="B402" s="15"/>
      <c r="C402" s="35"/>
      <c r="D402" s="35"/>
      <c r="E402" s="35"/>
      <c r="F402" s="35"/>
      <c r="G402" s="35"/>
      <c r="H402" s="58"/>
      <c r="I402" s="52"/>
      <c r="J402" s="58"/>
      <c r="K402" s="58"/>
      <c r="L402" s="58"/>
      <c r="M402" s="58"/>
      <c r="N402" s="83"/>
      <c r="O402" s="36"/>
    </row>
    <row r="403" spans="1:15" ht="15">
      <c r="A403" s="12" t="s">
        <v>25</v>
      </c>
      <c r="B403" s="17" t="s">
        <v>42</v>
      </c>
      <c r="C403" s="28">
        <v>3</v>
      </c>
      <c r="D403" s="28">
        <v>3</v>
      </c>
      <c r="E403" s="28">
        <v>2</v>
      </c>
      <c r="F403" s="28">
        <v>2</v>
      </c>
      <c r="G403" s="28">
        <v>2</v>
      </c>
      <c r="H403" s="62">
        <v>2</v>
      </c>
      <c r="I403" s="47">
        <v>2</v>
      </c>
      <c r="J403" s="62">
        <v>2</v>
      </c>
      <c r="K403" s="62">
        <v>2</v>
      </c>
      <c r="L403" s="62">
        <v>2</v>
      </c>
      <c r="M403" s="62">
        <v>2</v>
      </c>
      <c r="N403" s="87">
        <v>2</v>
      </c>
      <c r="O403" s="23">
        <f>SUM(C403:N403)</f>
        <v>26</v>
      </c>
    </row>
    <row r="404" spans="1:15" ht="15">
      <c r="A404" s="12" t="s">
        <v>25</v>
      </c>
      <c r="B404" s="17" t="s">
        <v>43</v>
      </c>
      <c r="C404" s="26">
        <v>397270.25</v>
      </c>
      <c r="D404" s="26">
        <v>333100</v>
      </c>
      <c r="E404" s="26">
        <v>315093</v>
      </c>
      <c r="F404" s="26">
        <v>316921</v>
      </c>
      <c r="G404" s="26">
        <v>388478.5</v>
      </c>
      <c r="H404" s="60">
        <v>425327.5</v>
      </c>
      <c r="I404" s="45">
        <v>396369</v>
      </c>
      <c r="J404" s="60">
        <v>383898</v>
      </c>
      <c r="K404" s="60">
        <v>446786</v>
      </c>
      <c r="L404" s="60">
        <v>381046</v>
      </c>
      <c r="M404" s="60">
        <v>403344.01</v>
      </c>
      <c r="N404" s="85">
        <v>458652</v>
      </c>
      <c r="O404" s="34">
        <f>SUM(C404:N404)</f>
        <v>4646285.26</v>
      </c>
    </row>
    <row r="405" spans="1:15" ht="15">
      <c r="A405" s="12" t="s">
        <v>25</v>
      </c>
      <c r="B405" s="13" t="s">
        <v>0</v>
      </c>
      <c r="C405" s="26">
        <v>74432.25</v>
      </c>
      <c r="D405" s="26">
        <v>48996</v>
      </c>
      <c r="E405" s="26">
        <v>101832</v>
      </c>
      <c r="F405" s="26">
        <v>42218</v>
      </c>
      <c r="G405" s="26">
        <v>119468.5</v>
      </c>
      <c r="H405" s="60">
        <v>85403.5</v>
      </c>
      <c r="I405" s="45">
        <v>106762</v>
      </c>
      <c r="J405" s="60">
        <v>84781</v>
      </c>
      <c r="K405" s="60">
        <v>130626</v>
      </c>
      <c r="L405" s="60">
        <v>61718</v>
      </c>
      <c r="M405" s="60">
        <v>104903.01</v>
      </c>
      <c r="N405" s="85">
        <v>131342</v>
      </c>
      <c r="O405" s="34">
        <f>SUM(C405:N405)</f>
        <v>1092482.26</v>
      </c>
    </row>
    <row r="406" spans="1:15" ht="15">
      <c r="A406" s="12" t="s">
        <v>25</v>
      </c>
      <c r="B406" s="13" t="s">
        <v>8</v>
      </c>
      <c r="C406" s="26">
        <v>800.35</v>
      </c>
      <c r="D406" s="26">
        <v>526.84</v>
      </c>
      <c r="E406" s="26">
        <v>1697.2</v>
      </c>
      <c r="F406" s="26">
        <v>680.94</v>
      </c>
      <c r="G406" s="26">
        <v>1991.14</v>
      </c>
      <c r="H406" s="60">
        <v>1377.48</v>
      </c>
      <c r="I406" s="45">
        <v>1721.97</v>
      </c>
      <c r="J406" s="60">
        <v>1513.95</v>
      </c>
      <c r="K406" s="60">
        <v>2106.87</v>
      </c>
      <c r="L406" s="60">
        <v>1028.63</v>
      </c>
      <c r="M406" s="60">
        <v>1691.98</v>
      </c>
      <c r="N406" s="85">
        <v>2189.03</v>
      </c>
      <c r="O406" s="30">
        <f>SUM(O405/O403/O431)</f>
        <v>1381.4317302423603</v>
      </c>
    </row>
    <row r="407" spans="1:15" ht="15">
      <c r="A407" s="12" t="s">
        <v>25</v>
      </c>
      <c r="B407" s="13" t="s">
        <v>9</v>
      </c>
      <c r="C407" s="27">
        <v>0.1873</v>
      </c>
      <c r="D407" s="27">
        <v>0.147</v>
      </c>
      <c r="E407" s="27">
        <v>0.3231</v>
      </c>
      <c r="F407" s="27">
        <v>0.1332</v>
      </c>
      <c r="G407" s="27">
        <v>0.3075</v>
      </c>
      <c r="H407" s="61">
        <v>0.2007</v>
      </c>
      <c r="I407" s="46">
        <v>0.2693</v>
      </c>
      <c r="J407" s="61">
        <v>0.2208</v>
      </c>
      <c r="K407" s="61">
        <v>0.2923</v>
      </c>
      <c r="L407" s="61">
        <v>0.16190000000000002</v>
      </c>
      <c r="M407" s="61">
        <v>0.26</v>
      </c>
      <c r="N407" s="86">
        <v>0.2863</v>
      </c>
      <c r="O407" s="37">
        <f>SUM(O405/O404)</f>
        <v>0.23513025973786209</v>
      </c>
    </row>
    <row r="408" spans="1:15" ht="15">
      <c r="A408" s="14"/>
      <c r="B408" s="15"/>
      <c r="C408" s="35"/>
      <c r="D408" s="35"/>
      <c r="E408" s="35"/>
      <c r="F408" s="35"/>
      <c r="G408" s="35"/>
      <c r="H408" s="58"/>
      <c r="I408" s="52"/>
      <c r="J408" s="58"/>
      <c r="K408" s="58"/>
      <c r="L408" s="58"/>
      <c r="M408" s="58"/>
      <c r="N408" s="83"/>
      <c r="O408" s="36"/>
    </row>
    <row r="409" spans="1:15" ht="15">
      <c r="A409" s="12" t="s">
        <v>25</v>
      </c>
      <c r="B409" s="13" t="s">
        <v>36</v>
      </c>
      <c r="C409" s="28">
        <v>2</v>
      </c>
      <c r="D409" s="28">
        <v>2</v>
      </c>
      <c r="E409" s="28">
        <v>2</v>
      </c>
      <c r="F409" s="28">
        <v>2</v>
      </c>
      <c r="G409" s="28">
        <v>2</v>
      </c>
      <c r="H409" s="62">
        <v>2</v>
      </c>
      <c r="I409" s="47">
        <v>2</v>
      </c>
      <c r="J409" s="62">
        <v>2</v>
      </c>
      <c r="K409" s="62">
        <v>2</v>
      </c>
      <c r="L409" s="62">
        <v>3</v>
      </c>
      <c r="M409" s="62">
        <v>3</v>
      </c>
      <c r="N409" s="87">
        <v>3</v>
      </c>
      <c r="O409" s="23">
        <f>SUM(C409:N409)</f>
        <v>27</v>
      </c>
    </row>
    <row r="410" spans="1:15" ht="15">
      <c r="A410" s="12" t="s">
        <v>25</v>
      </c>
      <c r="B410" s="18" t="s">
        <v>37</v>
      </c>
      <c r="C410" s="26">
        <v>72659</v>
      </c>
      <c r="D410" s="26">
        <v>42654</v>
      </c>
      <c r="E410" s="26">
        <v>56224</v>
      </c>
      <c r="F410" s="26">
        <v>63063</v>
      </c>
      <c r="G410" s="26">
        <v>69970</v>
      </c>
      <c r="H410" s="60">
        <v>92421</v>
      </c>
      <c r="I410" s="45">
        <v>82554</v>
      </c>
      <c r="J410" s="60">
        <v>68528</v>
      </c>
      <c r="K410" s="60">
        <v>76391.5</v>
      </c>
      <c r="L410" s="60">
        <v>67764</v>
      </c>
      <c r="M410" s="60">
        <v>61869.5</v>
      </c>
      <c r="N410" s="85">
        <v>63137.5</v>
      </c>
      <c r="O410" s="34">
        <f>SUM(C410:N410)</f>
        <v>817235.5</v>
      </c>
    </row>
    <row r="411" spans="1:15" ht="15">
      <c r="A411" s="12" t="s">
        <v>25</v>
      </c>
      <c r="B411" s="18" t="s">
        <v>0</v>
      </c>
      <c r="C411" s="26">
        <v>22682.72</v>
      </c>
      <c r="D411" s="26">
        <v>15513</v>
      </c>
      <c r="E411" s="26">
        <v>14554.46</v>
      </c>
      <c r="F411" s="26">
        <v>14692</v>
      </c>
      <c r="G411" s="26">
        <v>19818</v>
      </c>
      <c r="H411" s="60">
        <v>31823</v>
      </c>
      <c r="I411" s="45">
        <v>18199.08</v>
      </c>
      <c r="J411" s="60">
        <v>18810</v>
      </c>
      <c r="K411" s="60">
        <v>21602.5</v>
      </c>
      <c r="L411" s="60">
        <v>22958.34</v>
      </c>
      <c r="M411" s="60">
        <v>21950.5</v>
      </c>
      <c r="N411" s="85">
        <v>19290.5</v>
      </c>
      <c r="O411" s="34">
        <f>SUM(C411:N411)</f>
        <v>241894.1</v>
      </c>
    </row>
    <row r="412" spans="1:15" ht="15">
      <c r="A412" s="12" t="s">
        <v>25</v>
      </c>
      <c r="B412" s="13" t="s">
        <v>8</v>
      </c>
      <c r="C412" s="26">
        <v>365.85</v>
      </c>
      <c r="D412" s="26">
        <v>250.21</v>
      </c>
      <c r="E412" s="26">
        <v>242.57</v>
      </c>
      <c r="F412" s="26">
        <v>236.97</v>
      </c>
      <c r="G412" s="26">
        <v>330.3</v>
      </c>
      <c r="H412" s="60">
        <v>513.27</v>
      </c>
      <c r="I412" s="45">
        <v>293.53</v>
      </c>
      <c r="J412" s="60">
        <v>335.89</v>
      </c>
      <c r="K412" s="60">
        <v>348.43</v>
      </c>
      <c r="L412" s="60">
        <v>255.09</v>
      </c>
      <c r="M412" s="60">
        <v>236.03</v>
      </c>
      <c r="N412" s="85">
        <v>214.34</v>
      </c>
      <c r="O412" s="30">
        <f>SUM(O411/O409/O431)</f>
        <v>294.543805175038</v>
      </c>
    </row>
    <row r="413" spans="1:15" ht="15">
      <c r="A413" s="12" t="s">
        <v>25</v>
      </c>
      <c r="B413" s="13" t="s">
        <v>9</v>
      </c>
      <c r="C413" s="27">
        <v>0.3121</v>
      </c>
      <c r="D413" s="27">
        <v>0.3636</v>
      </c>
      <c r="E413" s="27">
        <v>0.2588</v>
      </c>
      <c r="F413" s="27">
        <v>0.2329</v>
      </c>
      <c r="G413" s="27">
        <v>0.2832</v>
      </c>
      <c r="H413" s="61">
        <v>0.3443</v>
      </c>
      <c r="I413" s="46">
        <v>0.2204</v>
      </c>
      <c r="J413" s="61">
        <v>0.27440000000000003</v>
      </c>
      <c r="K413" s="61">
        <v>0.2827</v>
      </c>
      <c r="L413" s="61">
        <v>0.3387</v>
      </c>
      <c r="M413" s="61">
        <v>0.3547</v>
      </c>
      <c r="N413" s="86">
        <v>0.3055</v>
      </c>
      <c r="O413" s="31">
        <f>SUM(O411/O410)</f>
        <v>0.29599069056593846</v>
      </c>
    </row>
    <row r="414" spans="1:15" ht="15">
      <c r="A414" s="14"/>
      <c r="B414" s="15"/>
      <c r="C414" s="35"/>
      <c r="D414" s="35"/>
      <c r="E414" s="35"/>
      <c r="F414" s="35"/>
      <c r="G414" s="35"/>
      <c r="H414" s="58"/>
      <c r="I414" s="52"/>
      <c r="J414" s="58"/>
      <c r="K414" s="58"/>
      <c r="L414" s="58"/>
      <c r="M414" s="58"/>
      <c r="N414" s="83"/>
      <c r="O414" s="36"/>
    </row>
    <row r="415" spans="1:15" ht="15">
      <c r="A415" s="12" t="s">
        <v>25</v>
      </c>
      <c r="B415" s="18" t="s">
        <v>35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62">
        <v>0</v>
      </c>
      <c r="I415" s="47">
        <v>0</v>
      </c>
      <c r="J415" s="62">
        <v>0</v>
      </c>
      <c r="K415" s="62">
        <v>0</v>
      </c>
      <c r="L415" s="62">
        <v>0</v>
      </c>
      <c r="M415" s="62">
        <v>0</v>
      </c>
      <c r="N415" s="87">
        <v>0</v>
      </c>
      <c r="O415" s="23">
        <f>SUM(C415:N415)</f>
        <v>0</v>
      </c>
    </row>
    <row r="416" spans="1:15" ht="15">
      <c r="A416" s="12" t="s">
        <v>25</v>
      </c>
      <c r="B416" s="18" t="s">
        <v>0</v>
      </c>
      <c r="C416" s="49">
        <v>0</v>
      </c>
      <c r="D416" s="49">
        <v>0</v>
      </c>
      <c r="E416" s="49">
        <v>0</v>
      </c>
      <c r="F416" s="49">
        <v>0</v>
      </c>
      <c r="G416" s="49">
        <v>0</v>
      </c>
      <c r="H416" s="65">
        <v>0</v>
      </c>
      <c r="I416" s="45">
        <v>0</v>
      </c>
      <c r="J416" s="65">
        <v>0</v>
      </c>
      <c r="K416" s="65">
        <v>0</v>
      </c>
      <c r="L416" s="65">
        <v>0</v>
      </c>
      <c r="M416" s="65">
        <v>0</v>
      </c>
      <c r="N416" s="90">
        <v>0</v>
      </c>
      <c r="O416" s="34">
        <f>SUM(C416:N416)</f>
        <v>0</v>
      </c>
    </row>
    <row r="417" spans="1:15" ht="15">
      <c r="A417" s="12" t="s">
        <v>25</v>
      </c>
      <c r="B417" s="18" t="s">
        <v>8</v>
      </c>
      <c r="C417" s="48">
        <v>0</v>
      </c>
      <c r="D417" s="48">
        <v>0</v>
      </c>
      <c r="E417" s="48">
        <v>0</v>
      </c>
      <c r="F417" s="48">
        <v>0</v>
      </c>
      <c r="G417" s="48">
        <v>0</v>
      </c>
      <c r="H417" s="64">
        <v>0</v>
      </c>
      <c r="I417" s="45">
        <v>0</v>
      </c>
      <c r="J417" s="64">
        <v>0</v>
      </c>
      <c r="K417" s="64">
        <v>0</v>
      </c>
      <c r="L417" s="64">
        <v>0</v>
      </c>
      <c r="M417" s="64">
        <v>0</v>
      </c>
      <c r="N417" s="89">
        <v>0</v>
      </c>
      <c r="O417" s="57">
        <f>IF(O416=0,0,SUM(O416/O415/O431))</f>
        <v>0</v>
      </c>
    </row>
    <row r="418" spans="1:15" ht="15">
      <c r="A418" s="14"/>
      <c r="B418" s="14"/>
      <c r="C418" s="35"/>
      <c r="D418" s="35"/>
      <c r="E418" s="35"/>
      <c r="F418" s="35"/>
      <c r="G418" s="35"/>
      <c r="H418" s="58"/>
      <c r="I418" s="52"/>
      <c r="J418" s="58"/>
      <c r="K418" s="58"/>
      <c r="L418" s="58"/>
      <c r="M418" s="58"/>
      <c r="N418" s="83"/>
      <c r="O418" s="36"/>
    </row>
    <row r="419" spans="1:15" ht="15">
      <c r="A419" s="12" t="s">
        <v>25</v>
      </c>
      <c r="B419" s="13" t="s">
        <v>44</v>
      </c>
      <c r="C419" s="28">
        <v>2</v>
      </c>
      <c r="D419" s="28">
        <v>2</v>
      </c>
      <c r="E419" s="28">
        <v>2</v>
      </c>
      <c r="F419" s="28">
        <v>2</v>
      </c>
      <c r="G419" s="28">
        <v>2</v>
      </c>
      <c r="H419" s="62">
        <v>2</v>
      </c>
      <c r="I419" s="47">
        <v>2</v>
      </c>
      <c r="J419" s="62">
        <v>2</v>
      </c>
      <c r="K419" s="62">
        <v>2</v>
      </c>
      <c r="L419" s="62">
        <v>2</v>
      </c>
      <c r="M419" s="62">
        <v>2</v>
      </c>
      <c r="N419" s="87">
        <v>2</v>
      </c>
      <c r="O419" s="23">
        <f>SUM(C419:N419)</f>
        <v>24</v>
      </c>
    </row>
    <row r="420" spans="1:15" ht="15">
      <c r="A420" s="12" t="s">
        <v>25</v>
      </c>
      <c r="B420" s="18" t="s">
        <v>45</v>
      </c>
      <c r="C420" s="26">
        <v>68455</v>
      </c>
      <c r="D420" s="26">
        <v>50553.5</v>
      </c>
      <c r="E420" s="26">
        <v>72355.5</v>
      </c>
      <c r="F420" s="26">
        <v>93619</v>
      </c>
      <c r="G420" s="26">
        <v>66075</v>
      </c>
      <c r="H420" s="60">
        <v>77981.5</v>
      </c>
      <c r="I420" s="45">
        <v>61147</v>
      </c>
      <c r="J420" s="60">
        <v>68825</v>
      </c>
      <c r="K420" s="60">
        <v>103684</v>
      </c>
      <c r="L420" s="60">
        <v>55065</v>
      </c>
      <c r="M420" s="60">
        <v>57086</v>
      </c>
      <c r="N420" s="85">
        <v>70424</v>
      </c>
      <c r="O420" s="34">
        <f>SUM(C420:N420)</f>
        <v>845270.5</v>
      </c>
    </row>
    <row r="421" spans="1:15" ht="15">
      <c r="A421" s="12" t="s">
        <v>25</v>
      </c>
      <c r="B421" s="18" t="s">
        <v>0</v>
      </c>
      <c r="C421" s="26">
        <v>24589</v>
      </c>
      <c r="D421" s="26">
        <v>14863.5</v>
      </c>
      <c r="E421" s="26">
        <v>33155.5</v>
      </c>
      <c r="F421" s="26">
        <v>24525</v>
      </c>
      <c r="G421" s="26">
        <v>21158</v>
      </c>
      <c r="H421" s="60">
        <v>9613.5</v>
      </c>
      <c r="I421" s="45">
        <v>16887</v>
      </c>
      <c r="J421" s="60">
        <v>22271</v>
      </c>
      <c r="K421" s="60">
        <v>32371</v>
      </c>
      <c r="L421" s="60">
        <v>18327</v>
      </c>
      <c r="M421" s="60">
        <v>16232</v>
      </c>
      <c r="N421" s="85">
        <v>21289</v>
      </c>
      <c r="O421" s="34">
        <f>SUM(C421:N421)</f>
        <v>255281.5</v>
      </c>
    </row>
    <row r="422" spans="1:15" ht="15">
      <c r="A422" s="12" t="s">
        <v>25</v>
      </c>
      <c r="B422" s="13" t="s">
        <v>8</v>
      </c>
      <c r="C422" s="26">
        <v>396.6</v>
      </c>
      <c r="D422" s="26">
        <v>239.73</v>
      </c>
      <c r="E422" s="26">
        <v>552.59</v>
      </c>
      <c r="F422" s="26">
        <v>395.56</v>
      </c>
      <c r="G422" s="26">
        <v>352.63</v>
      </c>
      <c r="H422" s="60">
        <v>155.06</v>
      </c>
      <c r="I422" s="45">
        <v>272.37</v>
      </c>
      <c r="J422" s="60">
        <v>397.7</v>
      </c>
      <c r="K422" s="60">
        <v>522.11</v>
      </c>
      <c r="L422" s="60">
        <v>305.45</v>
      </c>
      <c r="M422" s="60">
        <v>261.81</v>
      </c>
      <c r="N422" s="85">
        <v>354.82</v>
      </c>
      <c r="O422" s="34">
        <f>SUM(O421/O419/O431)</f>
        <v>349.7006849315068</v>
      </c>
    </row>
    <row r="423" spans="1:15" ht="15">
      <c r="A423" s="12" t="s">
        <v>25</v>
      </c>
      <c r="B423" s="13" t="s">
        <v>9</v>
      </c>
      <c r="C423" s="27">
        <v>0.3591</v>
      </c>
      <c r="D423" s="27">
        <v>0.294</v>
      </c>
      <c r="E423" s="27">
        <v>0.4582</v>
      </c>
      <c r="F423" s="27">
        <v>0.2619</v>
      </c>
      <c r="G423" s="27">
        <v>0.32020000000000004</v>
      </c>
      <c r="H423" s="61">
        <v>0.1232</v>
      </c>
      <c r="I423" s="46">
        <v>0.2761</v>
      </c>
      <c r="J423" s="61">
        <v>0.3235</v>
      </c>
      <c r="K423" s="61">
        <v>0.3122</v>
      </c>
      <c r="L423" s="61">
        <v>0.3328</v>
      </c>
      <c r="M423" s="61">
        <v>0.2843</v>
      </c>
      <c r="N423" s="86">
        <v>0.30219999999999997</v>
      </c>
      <c r="O423" s="37">
        <f>SUM(O421/O420)</f>
        <v>0.3020116045691882</v>
      </c>
    </row>
    <row r="424" spans="1:15" ht="15">
      <c r="A424" s="14"/>
      <c r="B424" s="14"/>
      <c r="C424" s="35"/>
      <c r="D424" s="35"/>
      <c r="E424" s="35"/>
      <c r="F424" s="35"/>
      <c r="G424" s="35"/>
      <c r="H424" s="58"/>
      <c r="I424" s="51"/>
      <c r="J424" s="58"/>
      <c r="K424" s="58"/>
      <c r="L424" s="58"/>
      <c r="M424" s="58"/>
      <c r="N424" s="83"/>
      <c r="O424" s="39"/>
    </row>
    <row r="425" spans="1:15" ht="15">
      <c r="A425" s="12" t="s">
        <v>25</v>
      </c>
      <c r="B425" s="15" t="s">
        <v>19</v>
      </c>
      <c r="C425" s="25">
        <v>1907</v>
      </c>
      <c r="D425" s="25">
        <v>1935</v>
      </c>
      <c r="E425" s="25">
        <v>1964</v>
      </c>
      <c r="F425" s="25">
        <v>1979</v>
      </c>
      <c r="G425" s="25">
        <v>2000</v>
      </c>
      <c r="H425" s="59">
        <v>2028</v>
      </c>
      <c r="I425" s="44">
        <v>2030</v>
      </c>
      <c r="J425" s="59">
        <v>2039</v>
      </c>
      <c r="K425" s="59">
        <v>2041</v>
      </c>
      <c r="L425" s="59">
        <v>2036</v>
      </c>
      <c r="M425" s="59">
        <v>2033</v>
      </c>
      <c r="N425" s="84">
        <v>2034</v>
      </c>
      <c r="O425" s="40">
        <f>SUM(C425:N425)</f>
        <v>24026</v>
      </c>
    </row>
    <row r="426" spans="1:15" ht="15">
      <c r="A426" s="12" t="s">
        <v>25</v>
      </c>
      <c r="B426" s="17" t="s">
        <v>20</v>
      </c>
      <c r="C426" s="26">
        <v>6378696.8</v>
      </c>
      <c r="D426" s="26">
        <v>5831771.14</v>
      </c>
      <c r="E426" s="26">
        <v>6457620.75</v>
      </c>
      <c r="F426" s="26">
        <v>5736497.22</v>
      </c>
      <c r="G426" s="26">
        <v>5824934.35</v>
      </c>
      <c r="H426" s="60">
        <v>6102106.85</v>
      </c>
      <c r="I426" s="45">
        <v>5745820.68</v>
      </c>
      <c r="J426" s="60">
        <v>5499407.81</v>
      </c>
      <c r="K426" s="60">
        <v>7268477.97</v>
      </c>
      <c r="L426" s="60">
        <v>6843408.69</v>
      </c>
      <c r="M426" s="60">
        <v>6675039.73</v>
      </c>
      <c r="N426" s="85">
        <v>6948598.3</v>
      </c>
      <c r="O426" s="34">
        <f>SUM(C426:N426)</f>
        <v>75312380.28999999</v>
      </c>
    </row>
    <row r="427" spans="1:15" ht="15">
      <c r="A427" s="12" t="s">
        <v>25</v>
      </c>
      <c r="B427" s="17" t="s">
        <v>8</v>
      </c>
      <c r="C427" s="26">
        <v>107.9</v>
      </c>
      <c r="D427" s="26">
        <v>97.22</v>
      </c>
      <c r="E427" s="26">
        <v>109.6</v>
      </c>
      <c r="F427" s="26">
        <v>93.51</v>
      </c>
      <c r="G427" s="26">
        <v>97.08</v>
      </c>
      <c r="H427" s="60">
        <v>97.06</v>
      </c>
      <c r="I427" s="45">
        <v>91.3</v>
      </c>
      <c r="J427" s="60">
        <v>96.33</v>
      </c>
      <c r="K427" s="60">
        <v>114.88</v>
      </c>
      <c r="L427" s="60">
        <v>112.04</v>
      </c>
      <c r="M427" s="60">
        <v>105.91</v>
      </c>
      <c r="N427" s="85">
        <v>113.87</v>
      </c>
      <c r="O427" s="30">
        <f>SUM(O426/O425/O431)</f>
        <v>103.05600023262468</v>
      </c>
    </row>
    <row r="428" spans="1:15" ht="15">
      <c r="A428" s="14"/>
      <c r="B428" s="17"/>
      <c r="C428" s="35"/>
      <c r="D428" s="35"/>
      <c r="E428" s="35"/>
      <c r="F428" s="35"/>
      <c r="G428" s="35"/>
      <c r="H428" s="58"/>
      <c r="I428" s="45"/>
      <c r="J428" s="58"/>
      <c r="K428" s="58"/>
      <c r="L428" s="58"/>
      <c r="M428" s="58"/>
      <c r="N428" s="83"/>
      <c r="O428" s="30"/>
    </row>
    <row r="429" spans="1:15" ht="15">
      <c r="A429" s="12" t="s">
        <v>25</v>
      </c>
      <c r="B429" s="17" t="s">
        <v>21</v>
      </c>
      <c r="C429" s="26">
        <v>15946.74</v>
      </c>
      <c r="D429" s="26">
        <v>85906.68</v>
      </c>
      <c r="E429" s="26">
        <v>207114.9</v>
      </c>
      <c r="F429" s="26">
        <v>367477.75</v>
      </c>
      <c r="G429" s="26">
        <v>511625.16</v>
      </c>
      <c r="H429" s="60">
        <v>702482.82</v>
      </c>
      <c r="I429" s="45">
        <v>776651.36</v>
      </c>
      <c r="J429" s="60">
        <v>813266.1</v>
      </c>
      <c r="K429" s="60">
        <v>1195325.44</v>
      </c>
      <c r="L429" s="60">
        <v>1120928.08</v>
      </c>
      <c r="M429" s="60">
        <v>1146444.78</v>
      </c>
      <c r="N429" s="85">
        <v>1243183.79</v>
      </c>
      <c r="O429" s="30">
        <f>SUM(C429:N429)</f>
        <v>8186353.6</v>
      </c>
    </row>
    <row r="430" spans="1:15" ht="15">
      <c r="A430" s="12" t="s">
        <v>25</v>
      </c>
      <c r="B430" s="17" t="s">
        <v>46</v>
      </c>
      <c r="C430" s="28">
        <v>6</v>
      </c>
      <c r="D430" s="28">
        <v>6</v>
      </c>
      <c r="E430" s="28">
        <v>6</v>
      </c>
      <c r="F430" s="28">
        <v>6</v>
      </c>
      <c r="G430" s="28">
        <v>6</v>
      </c>
      <c r="H430" s="62">
        <v>6</v>
      </c>
      <c r="I430" s="47">
        <v>6</v>
      </c>
      <c r="J430" s="62">
        <v>6</v>
      </c>
      <c r="K430" s="62">
        <v>6</v>
      </c>
      <c r="L430" s="62">
        <v>6</v>
      </c>
      <c r="M430" s="62">
        <v>6</v>
      </c>
      <c r="N430" s="87">
        <v>6</v>
      </c>
      <c r="O430" s="41">
        <f>AVERAGE(C430:N430)</f>
        <v>6</v>
      </c>
    </row>
    <row r="431" spans="1:15" ht="15">
      <c r="A431" s="12" t="s">
        <v>25</v>
      </c>
      <c r="B431" s="17" t="s">
        <v>22</v>
      </c>
      <c r="C431" s="29">
        <v>31</v>
      </c>
      <c r="D431" s="29">
        <v>31</v>
      </c>
      <c r="E431" s="29">
        <v>30</v>
      </c>
      <c r="F431" s="29">
        <v>31</v>
      </c>
      <c r="G431" s="29">
        <v>30</v>
      </c>
      <c r="H431" s="63">
        <v>31</v>
      </c>
      <c r="I431" s="50">
        <v>31</v>
      </c>
      <c r="J431" s="63">
        <v>28</v>
      </c>
      <c r="K431" s="63">
        <v>31</v>
      </c>
      <c r="L431" s="63">
        <v>30</v>
      </c>
      <c r="M431" s="63">
        <v>31</v>
      </c>
      <c r="N431" s="88">
        <v>30</v>
      </c>
      <c r="O431" s="19">
        <f>(((C430*C431)+(D430*D431)+(E430*E431)+(F430*F431)+(G430*G431)+(H430*H431)+(I430*I431)+(J430*J431)+(K430*K431)+(L430*L431)+(M430*M431)+(N430*N431))/$O$430)/COUNTIF(C431:N431,"&gt;0")</f>
        <v>30.416666666666668</v>
      </c>
    </row>
    <row r="432" spans="3:15" ht="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ht="1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</sheetData>
  <sheetProtection/>
  <printOptions/>
  <pageMargins left="1" right="0.25" top="0.25" bottom="0.25" header="0" footer="0"/>
  <pageSetup fitToHeight="6" horizontalDpi="600" verticalDpi="600" orientation="portrait" scale="66" r:id="rId1"/>
  <rowBreaks count="7" manualBreakCount="7">
    <brk id="71" max="14" man="1"/>
    <brk id="108" max="255" man="1"/>
    <brk id="179" max="14" man="1"/>
    <brk id="216" max="255" man="1"/>
    <brk id="287" max="14" man="1"/>
    <brk id="324" max="14" man="1"/>
    <brk id="396" max="14" man="1"/>
  </rowBreaks>
  <colBreaks count="2" manualBreakCount="2">
    <brk id="6" max="430" man="1"/>
    <brk id="13" max="4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Vang, July M.</cp:lastModifiedBy>
  <cp:lastPrinted>2015-10-06T23:32:20Z</cp:lastPrinted>
  <dcterms:created xsi:type="dcterms:W3CDTF">1997-08-11T22:24:12Z</dcterms:created>
  <dcterms:modified xsi:type="dcterms:W3CDTF">2018-07-17T20:01:52Z</dcterms:modified>
  <cp:category/>
  <cp:version/>
  <cp:contentType/>
  <cp:contentStatus/>
</cp:coreProperties>
</file>