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45" yWindow="420" windowWidth="5970" windowHeight="6210" activeTab="0"/>
  </bookViews>
  <sheets>
    <sheet name="TAX16-17" sheetId="1" r:id="rId1"/>
  </sheets>
  <definedNames>
    <definedName name="_Regression_Int" localSheetId="0" hidden="1">1</definedName>
    <definedName name="HTML_CodePage" hidden="1">1252</definedName>
    <definedName name="HTML_Control" hidden="1">{"'TAX96-97'!$A$199:$M$263"}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"S:\HOMEPAGE\STATS\Ceng973.htm"</definedName>
    <definedName name="HTML_Title" hidden="1">""</definedName>
    <definedName name="_xlnm.Print_Area" localSheetId="0">'TAX16-17'!$A$1:$O$431</definedName>
  </definedNames>
  <calcPr fullCalcOnLoad="1"/>
</workbook>
</file>

<file path=xl/sharedStrings.xml><?xml version="1.0" encoding="utf-8"?>
<sst xmlns="http://schemas.openxmlformats.org/spreadsheetml/2006/main" count="750" uniqueCount="49">
  <si>
    <t>AGP</t>
  </si>
  <si>
    <t>OCTOBER</t>
  </si>
  <si>
    <t>NOVEMBER</t>
  </si>
  <si>
    <t>DECEMBER</t>
  </si>
  <si>
    <t>JANUARY</t>
  </si>
  <si>
    <t>Statewide</t>
  </si>
  <si>
    <t>Slots Total</t>
  </si>
  <si>
    <t>Coins In</t>
  </si>
  <si>
    <t>Avg Daily AGP</t>
  </si>
  <si>
    <t>Hold %</t>
  </si>
  <si>
    <t>5¢ Slots</t>
  </si>
  <si>
    <t>10¢ Slots</t>
  </si>
  <si>
    <t>25¢ Slots</t>
  </si>
  <si>
    <t>50¢ Slots</t>
  </si>
  <si>
    <t>$1 Slots</t>
  </si>
  <si>
    <t>$5 Slots</t>
  </si>
  <si>
    <t>Table Games</t>
  </si>
  <si>
    <t>BJ Tables</t>
  </si>
  <si>
    <t>BJ Drop</t>
  </si>
  <si>
    <t>Total Devices</t>
  </si>
  <si>
    <t>Total AGP</t>
  </si>
  <si>
    <t>Gaming Taxes</t>
  </si>
  <si>
    <t>Avg Days Open</t>
  </si>
  <si>
    <t>Cripple Creek</t>
  </si>
  <si>
    <t>Black Hawk</t>
  </si>
  <si>
    <t>Central City</t>
  </si>
  <si>
    <t>TOTAL</t>
  </si>
  <si>
    <t>FEBRUARY</t>
  </si>
  <si>
    <t>MARCH</t>
  </si>
  <si>
    <t>APRIL</t>
  </si>
  <si>
    <t>MAY</t>
  </si>
  <si>
    <t>JULY</t>
  </si>
  <si>
    <t>AUGUST</t>
  </si>
  <si>
    <t>1¢ Slots</t>
  </si>
  <si>
    <t>Tax Year Basis</t>
  </si>
  <si>
    <t>PB Poker Tables</t>
  </si>
  <si>
    <t>HB Poker Tables</t>
  </si>
  <si>
    <t>HB Drop</t>
  </si>
  <si>
    <t>$2 Slots</t>
  </si>
  <si>
    <t>Multi-Denom Slots</t>
  </si>
  <si>
    <t>JUNE</t>
  </si>
  <si>
    <t>High Denom Slots</t>
  </si>
  <si>
    <t>Craps Tables</t>
  </si>
  <si>
    <t>Craps Drop</t>
  </si>
  <si>
    <t>Roulette Tables</t>
  </si>
  <si>
    <t>Roulette Drop</t>
  </si>
  <si>
    <t># of Casinos</t>
  </si>
  <si>
    <t>SEPTEMBER</t>
  </si>
  <si>
    <t>2016-2017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</si>
</sst>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_)"/>
    <numFmt numFmtId="166" formatCode="0.0%"/>
    <numFmt numFmtId="167" formatCode="#,##0.0_);\(#,##0.0\)"/>
    <numFmt numFmtId="168" formatCode="0.000%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  <numFmt numFmtId="176" formatCode="#,##0.000_);\(#,##0.000\)"/>
    <numFmt numFmtId="177" formatCode="#,##0.0000_);\(#,##0.0000\)"/>
    <numFmt numFmtId="178" formatCode="_(* #,##0_);_(* \(#,##0\);_(* &quot;-&quot;??_);_(@_)"/>
    <numFmt numFmtId="179" formatCode="0.000000000"/>
    <numFmt numFmtId="180" formatCode="0.00;[Red]0.00"/>
    <numFmt numFmtId="181" formatCode="&quot;$&quot;#,##0.00;[Red]&quot;$&quot;#,##0.00"/>
    <numFmt numFmtId="182" formatCode="_(* #,##0.0_);_(* \(#,##0.0\);_(* &quot;-&quot;??_);_(@_)"/>
    <numFmt numFmtId="183" formatCode="#,##0.00000_);\(#,##0.00000\)"/>
    <numFmt numFmtId="184" formatCode="#,##0.000000_);\(#,##0.000000\)"/>
    <numFmt numFmtId="185" formatCode="#,##0.0000000_);\(#,##0.0000000\)"/>
    <numFmt numFmtId="186" formatCode="#,##0.00_);\-#,##0.00"/>
    <numFmt numFmtId="187" formatCode="0.00%_);\-0.00%"/>
    <numFmt numFmtId="188" formatCode="0.0000%"/>
    <numFmt numFmtId="189" formatCode="0.00000%"/>
    <numFmt numFmtId="190" formatCode="0.000000%"/>
    <numFmt numFmtId="191" formatCode="0.0000000%"/>
    <numFmt numFmtId="192" formatCode="#,##0.0_);\-#,##0.0"/>
    <numFmt numFmtId="193" formatCode="#,##0_);\-#,##0"/>
    <numFmt numFmtId="194" formatCode="#,##0.00[$%-409]* "/>
    <numFmt numFmtId="195" formatCode="#,##0.00[$%-409]"/>
    <numFmt numFmtId="196" formatCode="#,###.00"/>
    <numFmt numFmtId="197" formatCode="#,##0.0"/>
    <numFmt numFmtId="198" formatCode="#,###.00[$%-409]* "/>
    <numFmt numFmtId="199" formatCode="#,##0.000"/>
    <numFmt numFmtId="200" formatCode="#,##0.000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0000"/>
    <numFmt numFmtId="206" formatCode="#,##0.000000"/>
    <numFmt numFmtId="207" formatCode="#,##0.000_);\-#,##0.000"/>
    <numFmt numFmtId="208" formatCode="#,##0.0000_);\-#,##0.0000"/>
    <numFmt numFmtId="209" formatCode="#,##0.00000_);\-#,##0.00000"/>
    <numFmt numFmtId="210" formatCode="#,##0.000000_);\-#,##0.000000"/>
    <numFmt numFmtId="211" formatCode="0.00&quot;%&quot;"/>
    <numFmt numFmtId="212" formatCode="[$$]#,##0.00"/>
    <numFmt numFmtId="213" formatCode="[$$]0.00"/>
    <numFmt numFmtId="214" formatCode="[$$]00.00"/>
    <numFmt numFmtId="215" formatCode="[$$-540A]#,##0.00"/>
    <numFmt numFmtId="216" formatCode="&quot;$&quot;#,##0.00"/>
    <numFmt numFmtId="217" formatCode="#.00"/>
  </numFmts>
  <fonts count="50">
    <font>
      <sz val="12"/>
      <name val="Courier"/>
      <family val="0"/>
    </font>
    <font>
      <sz val="10"/>
      <name val="Arial"/>
      <family val="0"/>
    </font>
    <font>
      <sz val="1"/>
      <color indexed="8"/>
      <name val="Courier"/>
      <family val="3"/>
    </font>
    <font>
      <sz val="10"/>
      <name val="Helvetica"/>
      <family val="2"/>
    </font>
    <font>
      <sz val="10"/>
      <color indexed="8"/>
      <name val="Helvetica"/>
      <family val="2"/>
    </font>
    <font>
      <b/>
      <sz val="16"/>
      <name val="Helvetica"/>
      <family val="2"/>
    </font>
    <font>
      <b/>
      <sz val="10"/>
      <name val="Helvetica"/>
      <family val="2"/>
    </font>
    <font>
      <b/>
      <sz val="12"/>
      <name val="Helvetica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sz val="12"/>
      <name val="Helvetica"/>
      <family val="2"/>
    </font>
    <font>
      <sz val="12"/>
      <color indexed="9"/>
      <name val="Helvetica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i/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13" fillId="0" borderId="0" applyFont="0" applyFill="0" applyBorder="0" applyAlignment="0" applyProtection="0"/>
    <xf numFmtId="0" fontId="1" fillId="0" borderId="0">
      <alignment/>
      <protection/>
    </xf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8" fillId="0" borderId="0" applyNumberFormat="0" applyFill="0" applyBorder="0" applyAlignment="0" applyProtection="0"/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14" fillId="0" borderId="0">
      <alignment/>
      <protection locked="0"/>
    </xf>
    <xf numFmtId="0" fontId="14" fillId="0" borderId="0">
      <alignment/>
      <protection locked="0"/>
    </xf>
    <xf numFmtId="0" fontId="14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14" fillId="0" borderId="0">
      <alignment/>
      <protection locked="0"/>
    </xf>
    <xf numFmtId="0" fontId="14" fillId="0" borderId="0">
      <alignment/>
      <protection locked="0"/>
    </xf>
    <xf numFmtId="0" fontId="14" fillId="0" borderId="0">
      <alignment/>
      <protection locked="0"/>
    </xf>
    <xf numFmtId="0" fontId="2" fillId="0" borderId="0">
      <alignment/>
      <protection locked="0"/>
    </xf>
    <xf numFmtId="217" fontId="2" fillId="0" borderId="0">
      <alignment/>
      <protection locked="0"/>
    </xf>
    <xf numFmtId="217" fontId="2" fillId="0" borderId="0">
      <alignment/>
      <protection locked="0"/>
    </xf>
    <xf numFmtId="217" fontId="2" fillId="0" borderId="0">
      <alignment/>
      <protection locked="0"/>
    </xf>
    <xf numFmtId="0" fontId="9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5" fillId="0" borderId="0">
      <alignment/>
      <protection locked="0"/>
    </xf>
    <xf numFmtId="0" fontId="15" fillId="0" borderId="0">
      <alignment/>
      <protection locked="0"/>
    </xf>
    <xf numFmtId="0" fontId="15" fillId="0" borderId="0">
      <alignment/>
      <protection locked="0"/>
    </xf>
    <xf numFmtId="0" fontId="15" fillId="0" borderId="0">
      <alignment/>
      <protection locked="0"/>
    </xf>
    <xf numFmtId="0" fontId="15" fillId="0" borderId="0">
      <alignment/>
      <protection locked="0"/>
    </xf>
    <xf numFmtId="0" fontId="15" fillId="0" borderId="0">
      <alignment/>
      <protection locked="0"/>
    </xf>
    <xf numFmtId="0" fontId="8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12" fillId="0" borderId="0">
      <alignment vertical="top"/>
      <protection/>
    </xf>
    <xf numFmtId="0" fontId="12" fillId="0" borderId="0">
      <alignment vertical="top"/>
      <protection/>
    </xf>
    <xf numFmtId="0" fontId="12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2" fillId="0" borderId="10">
      <alignment/>
      <protection locked="0"/>
    </xf>
    <xf numFmtId="0" fontId="2" fillId="0" borderId="10">
      <alignment/>
      <protection locked="0"/>
    </xf>
    <xf numFmtId="0" fontId="49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4" fillId="0" borderId="11" xfId="0" applyFont="1" applyFill="1" applyBorder="1" applyAlignment="1" applyProtection="1">
      <alignment horizontal="center"/>
      <protection/>
    </xf>
    <xf numFmtId="0" fontId="10" fillId="0" borderId="0" xfId="0" applyFont="1" applyFill="1" applyAlignment="1">
      <alignment/>
    </xf>
    <xf numFmtId="0" fontId="3" fillId="0" borderId="0" xfId="0" applyFont="1" applyFill="1" applyAlignment="1">
      <alignment/>
    </xf>
    <xf numFmtId="49" fontId="5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10" fillId="0" borderId="11" xfId="0" applyFont="1" applyFill="1" applyBorder="1" applyAlignment="1">
      <alignment/>
    </xf>
    <xf numFmtId="49" fontId="6" fillId="0" borderId="11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49" fontId="10" fillId="0" borderId="0" xfId="0" applyNumberFormat="1" applyFont="1" applyFill="1" applyAlignment="1">
      <alignment/>
    </xf>
    <xf numFmtId="4" fontId="4" fillId="0" borderId="0" xfId="0" applyNumberFormat="1" applyFont="1" applyAlignment="1">
      <alignment horizontal="right" vertical="top"/>
    </xf>
    <xf numFmtId="0" fontId="4" fillId="0" borderId="0" xfId="0" applyFont="1" applyAlignment="1">
      <alignment/>
    </xf>
    <xf numFmtId="49" fontId="6" fillId="0" borderId="0" xfId="0" applyNumberFormat="1" applyFont="1" applyFill="1" applyAlignment="1">
      <alignment/>
    </xf>
    <xf numFmtId="49" fontId="3" fillId="0" borderId="0" xfId="0" applyNumberFormat="1" applyFont="1" applyFill="1" applyAlignment="1" applyProtection="1">
      <alignment horizontal="left"/>
      <protection/>
    </xf>
    <xf numFmtId="37" fontId="4" fillId="0" borderId="0" xfId="0" applyNumberFormat="1" applyFont="1" applyFill="1" applyBorder="1" applyAlignment="1" applyProtection="1">
      <alignment horizontal="right"/>
      <protection/>
    </xf>
    <xf numFmtId="39" fontId="4" fillId="0" borderId="0" xfId="0" applyNumberFormat="1" applyFont="1" applyFill="1" applyBorder="1" applyAlignment="1" applyProtection="1">
      <alignment horizontal="right"/>
      <protection/>
    </xf>
    <xf numFmtId="39" fontId="3" fillId="0" borderId="0" xfId="0" applyNumberFormat="1" applyFont="1" applyFill="1" applyAlignment="1" applyProtection="1">
      <alignment/>
      <protection/>
    </xf>
    <xf numFmtId="10" fontId="3" fillId="0" borderId="0" xfId="0" applyNumberFormat="1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49" fontId="4" fillId="0" borderId="0" xfId="0" applyNumberFormat="1" applyFont="1" applyFill="1" applyAlignment="1" applyProtection="1">
      <alignment horizontal="left"/>
      <protection/>
    </xf>
    <xf numFmtId="37" fontId="4" fillId="0" borderId="0" xfId="0" applyNumberFormat="1" applyFont="1" applyFill="1" applyAlignment="1" applyProtection="1">
      <alignment/>
      <protection/>
    </xf>
    <xf numFmtId="39" fontId="4" fillId="0" borderId="0" xfId="0" applyNumberFormat="1" applyFont="1" applyFill="1" applyAlignment="1" applyProtection="1">
      <alignment/>
      <protection/>
    </xf>
    <xf numFmtId="37" fontId="3" fillId="0" borderId="0" xfId="0" applyNumberFormat="1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2" fontId="3" fillId="0" borderId="0" xfId="0" applyNumberFormat="1" applyFont="1" applyFill="1" applyAlignment="1">
      <alignment/>
    </xf>
    <xf numFmtId="10" fontId="4" fillId="0" borderId="0" xfId="143" applyNumberFormat="1" applyFont="1" applyFill="1" applyAlignment="1" applyProtection="1">
      <alignment/>
      <protection/>
    </xf>
    <xf numFmtId="49" fontId="3" fillId="0" borderId="0" xfId="42" applyNumberFormat="1" applyFont="1" applyFill="1" applyAlignment="1" applyProtection="1">
      <alignment horizontal="left"/>
      <protection/>
    </xf>
    <xf numFmtId="43" fontId="4" fillId="0" borderId="0" xfId="42" applyFont="1" applyFill="1" applyAlignment="1" applyProtection="1">
      <alignment/>
      <protection/>
    </xf>
    <xf numFmtId="37" fontId="3" fillId="0" borderId="0" xfId="0" applyNumberFormat="1" applyFont="1" applyFill="1" applyAlignment="1">
      <alignment/>
    </xf>
    <xf numFmtId="186" fontId="4" fillId="0" borderId="0" xfId="0" applyNumberFormat="1" applyFont="1" applyFill="1" applyAlignment="1">
      <alignment horizontal="right" vertical="center"/>
    </xf>
    <xf numFmtId="49" fontId="5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4" fillId="0" borderId="11" xfId="0" applyFont="1" applyFill="1" applyBorder="1" applyAlignment="1" applyProtection="1">
      <alignment horizontal="center"/>
      <protection/>
    </xf>
    <xf numFmtId="3" fontId="4" fillId="0" borderId="0" xfId="0" applyNumberFormat="1" applyFont="1" applyAlignment="1">
      <alignment horizontal="right" vertical="top"/>
    </xf>
    <xf numFmtId="4" fontId="4" fillId="0" borderId="0" xfId="0" applyNumberFormat="1" applyFont="1" applyAlignment="1">
      <alignment horizontal="right" vertical="top"/>
    </xf>
    <xf numFmtId="39" fontId="4" fillId="0" borderId="0" xfId="0" applyNumberFormat="1" applyFont="1" applyFill="1" applyAlignment="1" applyProtection="1">
      <alignment horizontal="right"/>
      <protection/>
    </xf>
    <xf numFmtId="0" fontId="1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3" fontId="3" fillId="0" borderId="0" xfId="42" applyNumberFormat="1" applyFont="1" applyBorder="1" applyAlignment="1">
      <alignment horizontal="right" vertical="top"/>
    </xf>
    <xf numFmtId="212" fontId="3" fillId="0" borderId="0" xfId="42" applyNumberFormat="1" applyFont="1" applyBorder="1" applyAlignment="1">
      <alignment horizontal="right" vertical="top"/>
    </xf>
    <xf numFmtId="10" fontId="3" fillId="0" borderId="0" xfId="42" applyNumberFormat="1" applyFont="1" applyBorder="1" applyAlignment="1">
      <alignment horizontal="right" vertical="top"/>
    </xf>
    <xf numFmtId="1" fontId="3" fillId="0" borderId="0" xfId="42" applyNumberFormat="1" applyFont="1" applyBorder="1" applyAlignment="1">
      <alignment horizontal="right" vertical="top"/>
    </xf>
    <xf numFmtId="0" fontId="3" fillId="0" borderId="0" xfId="0" applyFont="1" applyAlignment="1">
      <alignment/>
    </xf>
    <xf numFmtId="2" fontId="3" fillId="0" borderId="0" xfId="42" applyNumberFormat="1" applyFont="1" applyBorder="1" applyAlignment="1">
      <alignment horizontal="right" vertical="top"/>
    </xf>
    <xf numFmtId="4" fontId="3" fillId="0" borderId="0" xfId="42" applyNumberFormat="1" applyFont="1" applyBorder="1" applyAlignment="1">
      <alignment horizontal="right" vertical="top"/>
    </xf>
    <xf numFmtId="2" fontId="3" fillId="0" borderId="0" xfId="42" applyNumberFormat="1" applyFont="1" applyFill="1" applyBorder="1" applyAlignment="1">
      <alignment horizontal="right" vertical="top"/>
    </xf>
    <xf numFmtId="0" fontId="1" fillId="0" borderId="0" xfId="119">
      <alignment/>
      <protection/>
    </xf>
    <xf numFmtId="3" fontId="1" fillId="0" borderId="0" xfId="45" applyNumberFormat="1" applyFont="1" applyBorder="1" applyAlignment="1">
      <alignment horizontal="right" vertical="top"/>
      <protection/>
    </xf>
    <xf numFmtId="212" fontId="1" fillId="0" borderId="0" xfId="45" applyNumberFormat="1" applyFont="1" applyBorder="1" applyAlignment="1">
      <alignment horizontal="right" vertical="top"/>
      <protection/>
    </xf>
    <xf numFmtId="10" fontId="1" fillId="0" borderId="0" xfId="45" applyNumberFormat="1" applyFont="1" applyBorder="1" applyAlignment="1">
      <alignment horizontal="right" vertical="top"/>
      <protection/>
    </xf>
    <xf numFmtId="1" fontId="1" fillId="0" borderId="0" xfId="45" applyNumberFormat="1" applyFont="1" applyBorder="1" applyAlignment="1">
      <alignment horizontal="right" vertical="top"/>
      <protection/>
    </xf>
    <xf numFmtId="2" fontId="1" fillId="0" borderId="0" xfId="45" applyNumberFormat="1" applyFont="1" applyBorder="1" applyAlignment="1">
      <alignment horizontal="right" vertical="top"/>
      <protection/>
    </xf>
    <xf numFmtId="213" fontId="1" fillId="0" borderId="0" xfId="45" applyNumberFormat="1" applyFont="1" applyBorder="1" applyAlignment="1">
      <alignment horizontal="right" vertical="top"/>
      <protection/>
    </xf>
    <xf numFmtId="214" fontId="1" fillId="0" borderId="0" xfId="45" applyNumberFormat="1" applyFont="1" applyBorder="1" applyAlignment="1">
      <alignment horizontal="right" vertical="top"/>
      <protection/>
    </xf>
    <xf numFmtId="0" fontId="1" fillId="0" borderId="0" xfId="119">
      <alignment/>
      <protection/>
    </xf>
    <xf numFmtId="3" fontId="1" fillId="0" borderId="0" xfId="45" applyNumberFormat="1" applyFont="1" applyBorder="1" applyAlignment="1">
      <alignment horizontal="right" vertical="top"/>
      <protection/>
    </xf>
    <xf numFmtId="212" fontId="1" fillId="0" borderId="0" xfId="45" applyNumberFormat="1" applyFont="1" applyBorder="1" applyAlignment="1">
      <alignment horizontal="right" vertical="top"/>
      <protection/>
    </xf>
    <xf numFmtId="10" fontId="1" fillId="0" borderId="0" xfId="45" applyNumberFormat="1" applyFont="1" applyBorder="1" applyAlignment="1">
      <alignment horizontal="right" vertical="top"/>
      <protection/>
    </xf>
    <xf numFmtId="1" fontId="1" fillId="0" borderId="0" xfId="45" applyNumberFormat="1" applyFont="1" applyBorder="1" applyAlignment="1">
      <alignment horizontal="right" vertical="top"/>
      <protection/>
    </xf>
    <xf numFmtId="2" fontId="1" fillId="0" borderId="0" xfId="45" applyNumberFormat="1" applyFont="1" applyBorder="1" applyAlignment="1">
      <alignment horizontal="right" vertical="top"/>
      <protection/>
    </xf>
    <xf numFmtId="213" fontId="1" fillId="0" borderId="0" xfId="45" applyNumberFormat="1" applyFont="1" applyBorder="1" applyAlignment="1">
      <alignment horizontal="right" vertical="top"/>
      <protection/>
    </xf>
    <xf numFmtId="214" fontId="1" fillId="0" borderId="0" xfId="45" applyNumberFormat="1" applyFont="1" applyBorder="1" applyAlignment="1">
      <alignment horizontal="right" vertical="top"/>
      <protection/>
    </xf>
  </cellXfs>
  <cellStyles count="13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2" xfId="45"/>
    <cellStyle name="Comma 2 2" xfId="46"/>
    <cellStyle name="Comma 2 3" xfId="47"/>
    <cellStyle name="Comma 2 3 2" xfId="48"/>
    <cellStyle name="Comma 2 4" xfId="49"/>
    <cellStyle name="Comma 2_FY 15" xfId="50"/>
    <cellStyle name="Comma 3" xfId="51"/>
    <cellStyle name="Comma 3 2" xfId="52"/>
    <cellStyle name="Comma 3 3" xfId="53"/>
    <cellStyle name="Comma 3_September" xfId="54"/>
    <cellStyle name="Comma 4" xfId="55"/>
    <cellStyle name="Comma 4 2" xfId="56"/>
    <cellStyle name="Comma 5" xfId="57"/>
    <cellStyle name="Comma 5 2" xfId="58"/>
    <cellStyle name="Comma 6" xfId="59"/>
    <cellStyle name="Comma 7" xfId="60"/>
    <cellStyle name="Comma 8" xfId="61"/>
    <cellStyle name="Comma 9" xfId="62"/>
    <cellStyle name="Currency" xfId="63"/>
    <cellStyle name="Currency [0]" xfId="64"/>
    <cellStyle name="Date" xfId="65"/>
    <cellStyle name="Date 2" xfId="66"/>
    <cellStyle name="Date 2 2" xfId="67"/>
    <cellStyle name="Explanatory Text" xfId="68"/>
    <cellStyle name="F2" xfId="69"/>
    <cellStyle name="F2 2" xfId="70"/>
    <cellStyle name="F2 2 2" xfId="71"/>
    <cellStyle name="F3" xfId="72"/>
    <cellStyle name="F3 2" xfId="73"/>
    <cellStyle name="F3 2 2" xfId="74"/>
    <cellStyle name="F4" xfId="75"/>
    <cellStyle name="F4 2" xfId="76"/>
    <cellStyle name="F4 3" xfId="77"/>
    <cellStyle name="F4 3 2" xfId="78"/>
    <cellStyle name="F4 4" xfId="79"/>
    <cellStyle name="F4_FY 15" xfId="80"/>
    <cellStyle name="F5" xfId="81"/>
    <cellStyle name="F5 2" xfId="82"/>
    <cellStyle name="F5 2 2" xfId="83"/>
    <cellStyle name="F6" xfId="84"/>
    <cellStyle name="F6 2" xfId="85"/>
    <cellStyle name="F6 2 2" xfId="86"/>
    <cellStyle name="F7" xfId="87"/>
    <cellStyle name="F7 2" xfId="88"/>
    <cellStyle name="F7 2 2" xfId="89"/>
    <cellStyle name="F8" xfId="90"/>
    <cellStyle name="F8 2" xfId="91"/>
    <cellStyle name="F8 3" xfId="92"/>
    <cellStyle name="F8 3 2" xfId="93"/>
    <cellStyle name="F8 4" xfId="94"/>
    <cellStyle name="F8_FY 15" xfId="95"/>
    <cellStyle name="Fixed" xfId="96"/>
    <cellStyle name="Fixed 2" xfId="97"/>
    <cellStyle name="Fixed 2 2" xfId="98"/>
    <cellStyle name="Followed Hyperlink" xfId="99"/>
    <cellStyle name="Good" xfId="100"/>
    <cellStyle name="Heading 1" xfId="101"/>
    <cellStyle name="Heading 2" xfId="102"/>
    <cellStyle name="Heading 3" xfId="103"/>
    <cellStyle name="Heading 4" xfId="104"/>
    <cellStyle name="Heading1" xfId="105"/>
    <cellStyle name="Heading1 2" xfId="106"/>
    <cellStyle name="Heading1 2 2" xfId="107"/>
    <cellStyle name="Heading2" xfId="108"/>
    <cellStyle name="Heading2 2" xfId="109"/>
    <cellStyle name="Heading2 2 2" xfId="110"/>
    <cellStyle name="Hyperlink" xfId="111"/>
    <cellStyle name="Input" xfId="112"/>
    <cellStyle name="Linked Cell" xfId="113"/>
    <cellStyle name="Neutral" xfId="114"/>
    <cellStyle name="Normal 10" xfId="115"/>
    <cellStyle name="Normal 2" xfId="116"/>
    <cellStyle name="Normal 2 2" xfId="117"/>
    <cellStyle name="Normal 2 2 2" xfId="118"/>
    <cellStyle name="Normal 3" xfId="119"/>
    <cellStyle name="Normal 3 2" xfId="120"/>
    <cellStyle name="Normal 3 2 2" xfId="121"/>
    <cellStyle name="Normal 3 2_September" xfId="122"/>
    <cellStyle name="Normal 3 3" xfId="123"/>
    <cellStyle name="Normal 3 4" xfId="124"/>
    <cellStyle name="Normal 3 5" xfId="125"/>
    <cellStyle name="Normal 3 6" xfId="126"/>
    <cellStyle name="Normal 3_FY 15" xfId="127"/>
    <cellStyle name="Normal 4" xfId="128"/>
    <cellStyle name="Normal 4 2" xfId="129"/>
    <cellStyle name="Normal 4 2 2" xfId="130"/>
    <cellStyle name="Normal 4 2_September" xfId="131"/>
    <cellStyle name="Normal 4 3" xfId="132"/>
    <cellStyle name="Normal 4_FY 15" xfId="133"/>
    <cellStyle name="Normal 5" xfId="134"/>
    <cellStyle name="Normal 5 2" xfId="135"/>
    <cellStyle name="Normal 6" xfId="136"/>
    <cellStyle name="Normal 6 2" xfId="137"/>
    <cellStyle name="Normal 7" xfId="138"/>
    <cellStyle name="Normal 8" xfId="139"/>
    <cellStyle name="Normal 9" xfId="140"/>
    <cellStyle name="Note" xfId="141"/>
    <cellStyle name="Output" xfId="142"/>
    <cellStyle name="Percent" xfId="143"/>
    <cellStyle name="Percent 2" xfId="144"/>
    <cellStyle name="Percent 3" xfId="145"/>
    <cellStyle name="Percent 3 2" xfId="146"/>
    <cellStyle name="Title" xfId="147"/>
    <cellStyle name="Total" xfId="148"/>
    <cellStyle name="Total 2" xfId="149"/>
    <cellStyle name="Total 2 2" xfId="150"/>
    <cellStyle name="Warning Text" xfId="15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S433"/>
  <sheetViews>
    <sheetView tabSelected="1" view="pageBreakPreview" zoomScale="75" zoomScaleNormal="75" zoomScaleSheetLayoutView="75" zoomScalePageLayoutView="0" workbookViewId="0" topLeftCell="A1">
      <pane xSplit="2" ySplit="2" topLeftCell="C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69921875" defaultRowHeight="15"/>
  <cols>
    <col min="1" max="1" width="12.69921875" style="2" customWidth="1"/>
    <col min="2" max="2" width="13.296875" style="9" customWidth="1"/>
    <col min="3" max="15" width="13.796875" style="2" customWidth="1"/>
    <col min="16" max="191" width="9.69921875" style="2" customWidth="1"/>
    <col min="192" max="192" width="1.69921875" style="2" customWidth="1"/>
    <col min="193" max="16384" width="9.69921875" style="2" customWidth="1"/>
  </cols>
  <sheetData>
    <row r="1" spans="1:15" ht="20.25">
      <c r="A1" s="4" t="s">
        <v>48</v>
      </c>
      <c r="B1" s="5" t="s">
        <v>34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5">
      <c r="A2" s="6"/>
      <c r="B2" s="7"/>
      <c r="C2" s="1" t="s">
        <v>31</v>
      </c>
      <c r="D2" s="1" t="s">
        <v>32</v>
      </c>
      <c r="E2" s="1" t="s">
        <v>47</v>
      </c>
      <c r="F2" s="1" t="s">
        <v>1</v>
      </c>
      <c r="G2" s="1" t="s">
        <v>2</v>
      </c>
      <c r="H2" s="1" t="s">
        <v>3</v>
      </c>
      <c r="I2" s="1" t="s">
        <v>4</v>
      </c>
      <c r="J2" s="1" t="s">
        <v>27</v>
      </c>
      <c r="K2" s="1" t="s">
        <v>28</v>
      </c>
      <c r="L2" s="1" t="s">
        <v>29</v>
      </c>
      <c r="M2" s="1" t="s">
        <v>30</v>
      </c>
      <c r="N2" s="1" t="s">
        <v>40</v>
      </c>
      <c r="O2" s="1" t="s">
        <v>26</v>
      </c>
    </row>
    <row r="3" spans="1:15" ht="15">
      <c r="A3" s="12" t="s">
        <v>5</v>
      </c>
      <c r="B3" s="13" t="s">
        <v>6</v>
      </c>
      <c r="C3" s="14">
        <f aca="true" t="shared" si="0" ref="C3:D5">SUM(C9+C15+C21+C27+C33+C39+C45+C51+C63+C57)</f>
        <v>13287</v>
      </c>
      <c r="D3" s="14">
        <f t="shared" si="0"/>
        <v>13232</v>
      </c>
      <c r="E3" s="14">
        <f aca="true" t="shared" si="1" ref="E3:G5">SUM(E9+E15+E21+E27+E33+E39+E45+E51+E63+E57)</f>
        <v>12979</v>
      </c>
      <c r="F3" s="14">
        <f t="shared" si="1"/>
        <v>13003</v>
      </c>
      <c r="G3" s="14">
        <f t="shared" si="1"/>
        <v>12781</v>
      </c>
      <c r="H3" s="14">
        <f aca="true" t="shared" si="2" ref="H3:N3">SUM(H9+H15+H21+H27+H33+H39+H45+H51+H63+H57)</f>
        <v>12870</v>
      </c>
      <c r="I3" s="14">
        <f t="shared" si="2"/>
        <v>12787</v>
      </c>
      <c r="J3" s="14">
        <f t="shared" si="2"/>
        <v>12857</v>
      </c>
      <c r="K3" s="14">
        <f t="shared" si="2"/>
        <v>12952</v>
      </c>
      <c r="L3" s="14">
        <f t="shared" si="2"/>
        <v>12890</v>
      </c>
      <c r="M3" s="14">
        <f t="shared" si="2"/>
        <v>12565</v>
      </c>
      <c r="N3" s="14">
        <f t="shared" si="2"/>
        <v>12571</v>
      </c>
      <c r="O3" s="14">
        <f>SUM(C3:N3)</f>
        <v>154774</v>
      </c>
    </row>
    <row r="4" spans="1:15" ht="15">
      <c r="A4" s="12" t="s">
        <v>5</v>
      </c>
      <c r="B4" s="13" t="s">
        <v>7</v>
      </c>
      <c r="C4" s="15">
        <f t="shared" si="0"/>
        <v>900116039.26</v>
      </c>
      <c r="D4" s="15">
        <f t="shared" si="0"/>
        <v>839234129.52</v>
      </c>
      <c r="E4" s="15">
        <f t="shared" si="1"/>
        <v>825731684.0299999</v>
      </c>
      <c r="F4" s="15">
        <f t="shared" si="1"/>
        <v>819022442.25</v>
      </c>
      <c r="G4" s="15">
        <f t="shared" si="1"/>
        <v>762756650.8199999</v>
      </c>
      <c r="H4" s="15">
        <f aca="true" t="shared" si="3" ref="H4:N4">SUM(H10+H16+H22+H28+H34+H40+H46+H52+H64+H58)</f>
        <v>728673195.85</v>
      </c>
      <c r="I4" s="15">
        <f t="shared" si="3"/>
        <v>730454915.9399999</v>
      </c>
      <c r="J4" s="15">
        <f t="shared" si="3"/>
        <v>765611946.18</v>
      </c>
      <c r="K4" s="15">
        <f t="shared" si="3"/>
        <v>857767442.26</v>
      </c>
      <c r="L4" s="15">
        <f t="shared" si="3"/>
        <v>819211742.1499999</v>
      </c>
      <c r="M4" s="15">
        <f t="shared" si="3"/>
        <v>854092877.44</v>
      </c>
      <c r="N4" s="15">
        <f t="shared" si="3"/>
        <v>810485027.58</v>
      </c>
      <c r="O4" s="15">
        <f>SUM(C4:N4)</f>
        <v>9713158093.28</v>
      </c>
    </row>
    <row r="5" spans="1:15" ht="15">
      <c r="A5" s="12" t="s">
        <v>5</v>
      </c>
      <c r="B5" s="13" t="s">
        <v>0</v>
      </c>
      <c r="C5" s="15">
        <f t="shared" si="0"/>
        <v>67604210.32000001</v>
      </c>
      <c r="D5" s="15">
        <f t="shared" si="0"/>
        <v>60953686.17999999</v>
      </c>
      <c r="E5" s="15">
        <f t="shared" si="1"/>
        <v>60666169.79999999</v>
      </c>
      <c r="F5" s="15">
        <f t="shared" si="1"/>
        <v>59992650.50000001</v>
      </c>
      <c r="G5" s="15">
        <f t="shared" si="1"/>
        <v>54827823.379999995</v>
      </c>
      <c r="H5" s="15">
        <f aca="true" t="shared" si="4" ref="H5:N5">SUM(H11+H17+H23+H29+H35+H41+H47+H53+H65+H59)</f>
        <v>54285137.82999999</v>
      </c>
      <c r="I5" s="15">
        <f t="shared" si="4"/>
        <v>52676464.49000001</v>
      </c>
      <c r="J5" s="15">
        <f t="shared" si="4"/>
        <v>56872597.51</v>
      </c>
      <c r="K5" s="15">
        <f t="shared" si="4"/>
        <v>62584201.80999999</v>
      </c>
      <c r="L5" s="15">
        <f t="shared" si="4"/>
        <v>59533637.910000004</v>
      </c>
      <c r="M5" s="15">
        <f t="shared" si="4"/>
        <v>62482928.06999999</v>
      </c>
      <c r="N5" s="15">
        <f t="shared" si="4"/>
        <v>58921066.33999999</v>
      </c>
      <c r="O5" s="15">
        <f>SUM(C5:N5)</f>
        <v>711400574.14</v>
      </c>
    </row>
    <row r="6" spans="1:15" ht="15">
      <c r="A6" s="12" t="s">
        <v>5</v>
      </c>
      <c r="B6" s="13" t="s">
        <v>8</v>
      </c>
      <c r="C6" s="16">
        <f aca="true" t="shared" si="5" ref="C6:O6">SUM(C5/C3/C107)</f>
        <v>164.12892135655275</v>
      </c>
      <c r="D6" s="16">
        <f t="shared" si="5"/>
        <v>148.5979399403206</v>
      </c>
      <c r="E6" s="16">
        <f>SUM(E5/E3/E107)</f>
        <v>155.8059681023191</v>
      </c>
      <c r="F6" s="16">
        <f>SUM(F5/F3/F107)</f>
        <v>148.83079214970246</v>
      </c>
      <c r="G6" s="16">
        <f>SUM(G5/G3/G107)</f>
        <v>142.99304535378033</v>
      </c>
      <c r="H6" s="16">
        <f t="shared" si="5"/>
        <v>136.06320733388472</v>
      </c>
      <c r="I6" s="16">
        <f t="shared" si="5"/>
        <v>132.88815124736064</v>
      </c>
      <c r="J6" s="16">
        <f t="shared" si="5"/>
        <v>157.98119287436526</v>
      </c>
      <c r="K6" s="16">
        <f t="shared" si="5"/>
        <v>155.87131096953513</v>
      </c>
      <c r="L6" s="16">
        <f t="shared" si="5"/>
        <v>153.9530331264546</v>
      </c>
      <c r="M6" s="16">
        <f t="shared" si="5"/>
        <v>160.41212294776838</v>
      </c>
      <c r="N6" s="16">
        <f t="shared" si="5"/>
        <v>156.2354263516559</v>
      </c>
      <c r="O6" s="16">
        <f t="shared" si="5"/>
        <v>151.11794085876613</v>
      </c>
    </row>
    <row r="7" spans="1:15" ht="15">
      <c r="A7" s="12" t="s">
        <v>5</v>
      </c>
      <c r="B7" s="13" t="s">
        <v>9</v>
      </c>
      <c r="C7" s="17">
        <f>SUM(C5/C4)</f>
        <v>0.07510610562564636</v>
      </c>
      <c r="D7" s="17">
        <f>SUM(D5/D4)</f>
        <v>0.0726301326840252</v>
      </c>
      <c r="E7" s="17">
        <f>SUM(E5/E4)</f>
        <v>0.07346959184600686</v>
      </c>
      <c r="F7" s="17">
        <f aca="true" t="shared" si="6" ref="F7:N7">SUM(F5/F4)</f>
        <v>0.07324909233889801</v>
      </c>
      <c r="G7" s="17">
        <f>SUM(G5/G4)</f>
        <v>0.07188114757315778</v>
      </c>
      <c r="H7" s="17">
        <f t="shared" si="6"/>
        <v>0.07449860669936702</v>
      </c>
      <c r="I7" s="17">
        <f t="shared" si="6"/>
        <v>0.0721146005598611</v>
      </c>
      <c r="J7" s="17">
        <f t="shared" si="6"/>
        <v>0.07428384287074448</v>
      </c>
      <c r="K7" s="17">
        <f t="shared" si="6"/>
        <v>0.0729617361613848</v>
      </c>
      <c r="L7" s="17">
        <f t="shared" si="6"/>
        <v>0.07267185618428212</v>
      </c>
      <c r="M7" s="17">
        <f t="shared" si="6"/>
        <v>0.07315706490526191</v>
      </c>
      <c r="N7" s="17">
        <f t="shared" si="6"/>
        <v>0.07269852537058015</v>
      </c>
      <c r="O7" s="17">
        <f>SUM(O5/O4)</f>
        <v>0.07324091374896687</v>
      </c>
    </row>
    <row r="8" spans="1:15" ht="15">
      <c r="A8" s="18"/>
      <c r="B8" s="19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</row>
    <row r="9" spans="1:15" ht="15">
      <c r="A9" s="12" t="s">
        <v>5</v>
      </c>
      <c r="B9" s="21" t="s">
        <v>33</v>
      </c>
      <c r="C9" s="22">
        <f aca="true" t="shared" si="7" ref="C9:N9">SUM(C117+C225+C333)</f>
        <v>7675</v>
      </c>
      <c r="D9" s="22">
        <f t="shared" si="7"/>
        <v>7641</v>
      </c>
      <c r="E9" s="22">
        <f>SUM(E117+E225+E333)</f>
        <v>7506</v>
      </c>
      <c r="F9" s="22">
        <f t="shared" si="7"/>
        <v>7521</v>
      </c>
      <c r="G9" s="22">
        <f>SUM(G117+G225+G333)</f>
        <v>7434</v>
      </c>
      <c r="H9" s="22">
        <f t="shared" si="7"/>
        <v>7446</v>
      </c>
      <c r="I9" s="22">
        <f t="shared" si="7"/>
        <v>7460</v>
      </c>
      <c r="J9" s="22">
        <f t="shared" si="7"/>
        <v>7483</v>
      </c>
      <c r="K9" s="22">
        <f t="shared" si="7"/>
        <v>7475</v>
      </c>
      <c r="L9" s="22">
        <f t="shared" si="7"/>
        <v>7375</v>
      </c>
      <c r="M9" s="22">
        <f t="shared" si="7"/>
        <v>7157</v>
      </c>
      <c r="N9" s="22">
        <f t="shared" si="7"/>
        <v>7121</v>
      </c>
      <c r="O9" s="22">
        <f>SUM(C9:N9)</f>
        <v>89294</v>
      </c>
    </row>
    <row r="10" spans="1:15" ht="15">
      <c r="A10" s="12" t="s">
        <v>5</v>
      </c>
      <c r="B10" s="13" t="s">
        <v>7</v>
      </c>
      <c r="C10" s="23">
        <f aca="true" t="shared" si="8" ref="C10:N10">SUM(C118+C226+C334)</f>
        <v>381506064.95</v>
      </c>
      <c r="D10" s="23">
        <f t="shared" si="8"/>
        <v>345547593.54999995</v>
      </c>
      <c r="E10" s="23">
        <f>SUM(E118+E226+E334)</f>
        <v>349444690.21999997</v>
      </c>
      <c r="F10" s="23">
        <f t="shared" si="8"/>
        <v>347667151.26000005</v>
      </c>
      <c r="G10" s="23">
        <f>SUM(G118+G226+G334)</f>
        <v>322111282.58</v>
      </c>
      <c r="H10" s="23">
        <f t="shared" si="8"/>
        <v>302895506.51</v>
      </c>
      <c r="I10" s="23">
        <f t="shared" si="8"/>
        <v>309736202.38</v>
      </c>
      <c r="J10" s="23">
        <f t="shared" si="8"/>
        <v>324908649.49</v>
      </c>
      <c r="K10" s="23">
        <f t="shared" si="8"/>
        <v>361609596.62</v>
      </c>
      <c r="L10" s="23">
        <f t="shared" si="8"/>
        <v>339585350.37</v>
      </c>
      <c r="M10" s="23">
        <f t="shared" si="8"/>
        <v>352510157.51</v>
      </c>
      <c r="N10" s="23">
        <f t="shared" si="8"/>
        <v>332998447</v>
      </c>
      <c r="O10" s="23">
        <f>SUM(C10:N10)</f>
        <v>4070520692.4399996</v>
      </c>
    </row>
    <row r="11" spans="1:15" ht="15">
      <c r="A11" s="12" t="s">
        <v>5</v>
      </c>
      <c r="B11" s="13" t="s">
        <v>0</v>
      </c>
      <c r="C11" s="23">
        <f aca="true" t="shared" si="9" ref="C11:N11">SUM(C119+C227+C335)</f>
        <v>37625307.59</v>
      </c>
      <c r="D11" s="23">
        <f t="shared" si="9"/>
        <v>33967586.36</v>
      </c>
      <c r="E11" s="23">
        <f>SUM(E119+E227+E335)</f>
        <v>34361434.51</v>
      </c>
      <c r="F11" s="23">
        <f t="shared" si="9"/>
        <v>34183808.54</v>
      </c>
      <c r="G11" s="23">
        <f>SUM(G119+G227+G335)</f>
        <v>31090615.43</v>
      </c>
      <c r="H11" s="23">
        <f t="shared" si="9"/>
        <v>30222178.41</v>
      </c>
      <c r="I11" s="23">
        <f t="shared" si="9"/>
        <v>30166737.740000002</v>
      </c>
      <c r="J11" s="23">
        <f t="shared" si="9"/>
        <v>31990922.48</v>
      </c>
      <c r="K11" s="23">
        <f t="shared" si="9"/>
        <v>35279050.99</v>
      </c>
      <c r="L11" s="23">
        <f t="shared" si="9"/>
        <v>33150269.7</v>
      </c>
      <c r="M11" s="23">
        <f t="shared" si="9"/>
        <v>34258532.57</v>
      </c>
      <c r="N11" s="23">
        <f t="shared" si="9"/>
        <v>32179714.31</v>
      </c>
      <c r="O11" s="23">
        <f>SUM(C11:N11)</f>
        <v>398476158.63</v>
      </c>
    </row>
    <row r="12" spans="1:15" ht="15">
      <c r="A12" s="12" t="s">
        <v>5</v>
      </c>
      <c r="B12" s="13" t="s">
        <v>8</v>
      </c>
      <c r="C12" s="16">
        <f aca="true" t="shared" si="10" ref="C12:O12">SUM(C11/C9/C107)</f>
        <v>158.13936152148787</v>
      </c>
      <c r="D12" s="16">
        <f t="shared" si="10"/>
        <v>143.4012030176763</v>
      </c>
      <c r="E12" s="16">
        <f>SUM(E11/E9/E107)</f>
        <v>152.59541038280486</v>
      </c>
      <c r="F12" s="16">
        <f t="shared" si="10"/>
        <v>146.6166070057602</v>
      </c>
      <c r="G12" s="16">
        <f>SUM(G11/G9/G107)</f>
        <v>139.40729723791588</v>
      </c>
      <c r="H12" s="16">
        <f t="shared" si="10"/>
        <v>130.93056419120896</v>
      </c>
      <c r="I12" s="16">
        <f t="shared" si="10"/>
        <v>130.44511692467353</v>
      </c>
      <c r="J12" s="16">
        <f t="shared" si="10"/>
        <v>152.6838093965369</v>
      </c>
      <c r="K12" s="16">
        <f t="shared" si="10"/>
        <v>152.24533818103356</v>
      </c>
      <c r="L12" s="16">
        <f t="shared" si="10"/>
        <v>149.83172745762712</v>
      </c>
      <c r="M12" s="16">
        <f t="shared" si="10"/>
        <v>154.41022130375404</v>
      </c>
      <c r="N12" s="16">
        <f t="shared" si="10"/>
        <v>150.6329369002481</v>
      </c>
      <c r="O12" s="16">
        <f t="shared" si="10"/>
        <v>146.71681369169414</v>
      </c>
    </row>
    <row r="13" spans="1:15" ht="15">
      <c r="A13" s="12" t="s">
        <v>5</v>
      </c>
      <c r="B13" s="13" t="s">
        <v>9</v>
      </c>
      <c r="C13" s="17">
        <f>SUM(C11/C10)</f>
        <v>0.09862309160125976</v>
      </c>
      <c r="D13" s="17">
        <f aca="true" t="shared" si="11" ref="D13:N13">SUM(D11/D10)</f>
        <v>0.09830074639221867</v>
      </c>
      <c r="E13" s="17">
        <f>SUM(E11/E10)</f>
        <v>0.0983315399308745</v>
      </c>
      <c r="F13" s="17">
        <f t="shared" si="11"/>
        <v>0.09832337744912782</v>
      </c>
      <c r="G13" s="17">
        <f>SUM(G11/G10)</f>
        <v>0.0965213487120815</v>
      </c>
      <c r="H13" s="17">
        <f t="shared" si="11"/>
        <v>0.09977757266267741</v>
      </c>
      <c r="I13" s="17">
        <f t="shared" si="11"/>
        <v>0.09739493642719209</v>
      </c>
      <c r="J13" s="17">
        <f t="shared" si="11"/>
        <v>0.09846128297973986</v>
      </c>
      <c r="K13" s="17">
        <f t="shared" si="11"/>
        <v>0.09756115799955731</v>
      </c>
      <c r="L13" s="17">
        <f t="shared" si="11"/>
        <v>0.09761984627393572</v>
      </c>
      <c r="M13" s="17">
        <f t="shared" si="11"/>
        <v>0.09718452600625602</v>
      </c>
      <c r="N13" s="17">
        <f t="shared" si="11"/>
        <v>0.09663622938758029</v>
      </c>
      <c r="O13" s="17">
        <f>SUM(O11/O10)</f>
        <v>0.09789316619126207</v>
      </c>
    </row>
    <row r="14" spans="1:15" ht="15" customHeight="1">
      <c r="A14" s="18"/>
      <c r="B14" s="19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</row>
    <row r="15" spans="1:15" ht="15">
      <c r="A15" s="12" t="s">
        <v>5</v>
      </c>
      <c r="B15" s="21" t="s">
        <v>10</v>
      </c>
      <c r="C15" s="22">
        <f aca="true" t="shared" si="12" ref="C15:N15">SUM(C123+C231+C339)</f>
        <v>457</v>
      </c>
      <c r="D15" s="22">
        <f t="shared" si="12"/>
        <v>465</v>
      </c>
      <c r="E15" s="22">
        <f>SUM(E123+E231+E339)</f>
        <v>455</v>
      </c>
      <c r="F15" s="22">
        <f t="shared" si="12"/>
        <v>450</v>
      </c>
      <c r="G15" s="22">
        <f>SUM(G123+G231+G339)</f>
        <v>444</v>
      </c>
      <c r="H15" s="22">
        <f t="shared" si="12"/>
        <v>446</v>
      </c>
      <c r="I15" s="22">
        <f t="shared" si="12"/>
        <v>428</v>
      </c>
      <c r="J15" s="22">
        <f t="shared" si="12"/>
        <v>434</v>
      </c>
      <c r="K15" s="22">
        <f t="shared" si="12"/>
        <v>432</v>
      </c>
      <c r="L15" s="22">
        <f t="shared" si="12"/>
        <v>434</v>
      </c>
      <c r="M15" s="22">
        <f t="shared" si="12"/>
        <v>423</v>
      </c>
      <c r="N15" s="22">
        <f t="shared" si="12"/>
        <v>414</v>
      </c>
      <c r="O15" s="22">
        <f>SUM(C15:N15)</f>
        <v>5282</v>
      </c>
    </row>
    <row r="16" spans="1:15" ht="15">
      <c r="A16" s="12" t="s">
        <v>5</v>
      </c>
      <c r="B16" s="13" t="s">
        <v>7</v>
      </c>
      <c r="C16" s="23">
        <f aca="true" t="shared" si="13" ref="C16:N16">SUM(C124+C232+C340)</f>
        <v>25145695.8</v>
      </c>
      <c r="D16" s="23">
        <f t="shared" si="13"/>
        <v>22564811.810000002</v>
      </c>
      <c r="E16" s="23">
        <f>SUM(E124+E232+E340)</f>
        <v>22289210.589999996</v>
      </c>
      <c r="F16" s="23">
        <f t="shared" si="13"/>
        <v>23362777.650000002</v>
      </c>
      <c r="G16" s="23">
        <f>SUM(G124+G232+G340)</f>
        <v>21644655.58</v>
      </c>
      <c r="H16" s="23">
        <f t="shared" si="13"/>
        <v>21335596.85</v>
      </c>
      <c r="I16" s="23">
        <f t="shared" si="13"/>
        <v>19965303.85</v>
      </c>
      <c r="J16" s="23">
        <f t="shared" si="13"/>
        <v>21385523.45</v>
      </c>
      <c r="K16" s="23">
        <f t="shared" si="13"/>
        <v>24020444</v>
      </c>
      <c r="L16" s="23">
        <f t="shared" si="13"/>
        <v>22191974.849999998</v>
      </c>
      <c r="M16" s="23">
        <f t="shared" si="13"/>
        <v>23548589.389999997</v>
      </c>
      <c r="N16" s="23">
        <f t="shared" si="13"/>
        <v>21903302.74</v>
      </c>
      <c r="O16" s="23">
        <f>SUM(C16:N16)</f>
        <v>269357886.55999994</v>
      </c>
    </row>
    <row r="17" spans="1:15" ht="15">
      <c r="A17" s="12" t="s">
        <v>5</v>
      </c>
      <c r="B17" s="13" t="s">
        <v>0</v>
      </c>
      <c r="C17" s="23">
        <f aca="true" t="shared" si="14" ref="C17:N17">SUM(C125+C233+C341)</f>
        <v>1793952.63</v>
      </c>
      <c r="D17" s="23">
        <f t="shared" si="14"/>
        <v>1532089.73</v>
      </c>
      <c r="E17" s="23">
        <f>SUM(E125+E233+E341)</f>
        <v>1498095.31</v>
      </c>
      <c r="F17" s="23">
        <f t="shared" si="14"/>
        <v>1563516.63</v>
      </c>
      <c r="G17" s="23">
        <f>SUM(G125+G233+G341)</f>
        <v>1373736.89</v>
      </c>
      <c r="H17" s="23">
        <f t="shared" si="14"/>
        <v>1495575.0599999998</v>
      </c>
      <c r="I17" s="23">
        <f t="shared" si="14"/>
        <v>1278425.95</v>
      </c>
      <c r="J17" s="23">
        <f t="shared" si="14"/>
        <v>1332280.74</v>
      </c>
      <c r="K17" s="23">
        <f t="shared" si="14"/>
        <v>1726968.91</v>
      </c>
      <c r="L17" s="23">
        <f t="shared" si="14"/>
        <v>1536587.7899999998</v>
      </c>
      <c r="M17" s="23">
        <f t="shared" si="14"/>
        <v>1472575.3</v>
      </c>
      <c r="N17" s="23">
        <f t="shared" si="14"/>
        <v>1452398.71</v>
      </c>
      <c r="O17" s="23">
        <f>SUM(C17:N17)</f>
        <v>18056203.65</v>
      </c>
    </row>
    <row r="18" spans="1:15" ht="15">
      <c r="A18" s="12" t="s">
        <v>5</v>
      </c>
      <c r="B18" s="13" t="s">
        <v>8</v>
      </c>
      <c r="C18" s="16">
        <f aca="true" t="shared" si="15" ref="C18:O18">SUM(C17/C15/C107)</f>
        <v>126.62897084774475</v>
      </c>
      <c r="D18" s="16">
        <f t="shared" si="15"/>
        <v>106.2844072147069</v>
      </c>
      <c r="E18" s="16">
        <f>SUM(E17/E15/E107)</f>
        <v>109.75057216117216</v>
      </c>
      <c r="F18" s="16">
        <f t="shared" si="15"/>
        <v>112.08004516129031</v>
      </c>
      <c r="G18" s="16">
        <f>SUM(G17/G15/G107)</f>
        <v>103.13340015015015</v>
      </c>
      <c r="H18" s="16">
        <f t="shared" si="15"/>
        <v>108.17120352958193</v>
      </c>
      <c r="I18" s="16">
        <f t="shared" si="15"/>
        <v>96.35408124811576</v>
      </c>
      <c r="J18" s="16">
        <f t="shared" si="15"/>
        <v>109.63468894009216</v>
      </c>
      <c r="K18" s="16">
        <f t="shared" si="15"/>
        <v>128.955265083632</v>
      </c>
      <c r="L18" s="16">
        <f t="shared" si="15"/>
        <v>118.01749539170505</v>
      </c>
      <c r="M18" s="16">
        <f t="shared" si="15"/>
        <v>112.2988866010829</v>
      </c>
      <c r="N18" s="16">
        <f t="shared" si="15"/>
        <v>116.94031481481481</v>
      </c>
      <c r="O18" s="16">
        <f t="shared" si="15"/>
        <v>112.39005146338613</v>
      </c>
    </row>
    <row r="19" spans="1:15" ht="15">
      <c r="A19" s="12" t="s">
        <v>5</v>
      </c>
      <c r="B19" s="13" t="s">
        <v>9</v>
      </c>
      <c r="C19" s="17">
        <f>SUM(C17/C16)</f>
        <v>0.07134233406259531</v>
      </c>
      <c r="D19" s="17">
        <f aca="true" t="shared" si="16" ref="D19:N19">SUM(D17/D16)</f>
        <v>0.0678972970348916</v>
      </c>
      <c r="E19" s="17">
        <f>SUM(E17/E16)</f>
        <v>0.06721168091399868</v>
      </c>
      <c r="F19" s="17">
        <f t="shared" si="16"/>
        <v>0.06692340497449367</v>
      </c>
      <c r="G19" s="17">
        <f>SUM(G17/G16)</f>
        <v>0.06346771769698911</v>
      </c>
      <c r="H19" s="17">
        <f t="shared" si="16"/>
        <v>0.0700976434132425</v>
      </c>
      <c r="I19" s="17">
        <f t="shared" si="16"/>
        <v>0.06403238135541824</v>
      </c>
      <c r="J19" s="17">
        <f t="shared" si="16"/>
        <v>0.06229825251249579</v>
      </c>
      <c r="K19" s="17">
        <f t="shared" si="16"/>
        <v>0.07189579468222985</v>
      </c>
      <c r="L19" s="17">
        <f t="shared" si="16"/>
        <v>0.06924069626007169</v>
      </c>
      <c r="M19" s="17">
        <f t="shared" si="16"/>
        <v>0.06253348239301905</v>
      </c>
      <c r="N19" s="17">
        <f t="shared" si="16"/>
        <v>0.0663095756489553</v>
      </c>
      <c r="O19" s="17">
        <f>SUM(O17/O16)</f>
        <v>0.06703424904537907</v>
      </c>
    </row>
    <row r="20" spans="1:15" ht="15">
      <c r="A20" s="18"/>
      <c r="B20" s="19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</row>
    <row r="21" spans="1:15" ht="15">
      <c r="A21" s="12" t="s">
        <v>5</v>
      </c>
      <c r="B21" s="21" t="s">
        <v>11</v>
      </c>
      <c r="C21" s="22">
        <f aca="true" t="shared" si="17" ref="C21:N21">SUM(C129+C237+C345)</f>
        <v>69</v>
      </c>
      <c r="D21" s="22">
        <f t="shared" si="17"/>
        <v>63</v>
      </c>
      <c r="E21" s="22">
        <f>SUM(E129+E237+E345)</f>
        <v>63</v>
      </c>
      <c r="F21" s="22">
        <f t="shared" si="17"/>
        <v>63</v>
      </c>
      <c r="G21" s="22">
        <f>SUM(G129+G237+G345)</f>
        <v>58</v>
      </c>
      <c r="H21" s="22">
        <f t="shared" si="17"/>
        <v>58</v>
      </c>
      <c r="I21" s="22">
        <f t="shared" si="17"/>
        <v>59</v>
      </c>
      <c r="J21" s="22">
        <f t="shared" si="17"/>
        <v>57</v>
      </c>
      <c r="K21" s="22">
        <f t="shared" si="17"/>
        <v>58</v>
      </c>
      <c r="L21" s="22">
        <f t="shared" si="17"/>
        <v>58</v>
      </c>
      <c r="M21" s="22">
        <f t="shared" si="17"/>
        <v>58</v>
      </c>
      <c r="N21" s="22">
        <f t="shared" si="17"/>
        <v>57</v>
      </c>
      <c r="O21" s="22">
        <f>SUM(C21:N21)</f>
        <v>721</v>
      </c>
    </row>
    <row r="22" spans="1:15" ht="15">
      <c r="A22" s="12" t="s">
        <v>5</v>
      </c>
      <c r="B22" s="13" t="s">
        <v>7</v>
      </c>
      <c r="C22" s="23">
        <f aca="true" t="shared" si="18" ref="C22:N22">SUM(C130+C238+C346)</f>
        <v>14346764.9</v>
      </c>
      <c r="D22" s="23">
        <f t="shared" si="18"/>
        <v>12730465.700000001</v>
      </c>
      <c r="E22" s="23">
        <f>SUM(E130+E238+E346)</f>
        <v>13565639.700000001</v>
      </c>
      <c r="F22" s="23">
        <f t="shared" si="18"/>
        <v>12586059.4</v>
      </c>
      <c r="G22" s="23">
        <f>SUM(G130+G238+G346)</f>
        <v>9878212.2</v>
      </c>
      <c r="H22" s="23">
        <f t="shared" si="18"/>
        <v>9176916.6</v>
      </c>
      <c r="I22" s="23">
        <f t="shared" si="18"/>
        <v>9861914</v>
      </c>
      <c r="J22" s="23">
        <f t="shared" si="18"/>
        <v>9523459.8</v>
      </c>
      <c r="K22" s="23">
        <f t="shared" si="18"/>
        <v>11873994.6</v>
      </c>
      <c r="L22" s="23">
        <f t="shared" si="18"/>
        <v>10945285.4</v>
      </c>
      <c r="M22" s="23">
        <f t="shared" si="18"/>
        <v>10028012.799999999</v>
      </c>
      <c r="N22" s="23">
        <f t="shared" si="18"/>
        <v>9530488.9</v>
      </c>
      <c r="O22" s="23">
        <f>SUM(C22:N22)</f>
        <v>134047214</v>
      </c>
    </row>
    <row r="23" spans="1:15" ht="15">
      <c r="A23" s="12" t="s">
        <v>5</v>
      </c>
      <c r="B23" s="13" t="s">
        <v>0</v>
      </c>
      <c r="C23" s="23">
        <f aca="true" t="shared" si="19" ref="C23:N23">SUM(C131+C239+C347)</f>
        <v>585026.4</v>
      </c>
      <c r="D23" s="23">
        <f t="shared" si="19"/>
        <v>518464</v>
      </c>
      <c r="E23" s="23">
        <f>SUM(E131+E239+E347)</f>
        <v>555864.04</v>
      </c>
      <c r="F23" s="23">
        <f t="shared" si="19"/>
        <v>603887.07</v>
      </c>
      <c r="G23" s="23">
        <f>SUM(G131+G239+G347)</f>
        <v>498173.97000000003</v>
      </c>
      <c r="H23" s="23">
        <f t="shared" si="19"/>
        <v>512298.33999999997</v>
      </c>
      <c r="I23" s="23">
        <f t="shared" si="19"/>
        <v>371653.51999999996</v>
      </c>
      <c r="J23" s="23">
        <f t="shared" si="19"/>
        <v>465965.27999999997</v>
      </c>
      <c r="K23" s="23">
        <f t="shared" si="19"/>
        <v>548957.36</v>
      </c>
      <c r="L23" s="23">
        <f t="shared" si="19"/>
        <v>508721.58999999997</v>
      </c>
      <c r="M23" s="23">
        <f t="shared" si="19"/>
        <v>427186.16000000003</v>
      </c>
      <c r="N23" s="23">
        <f t="shared" si="19"/>
        <v>493356.91000000003</v>
      </c>
      <c r="O23" s="23">
        <f>SUM(C23:N23)</f>
        <v>6089554.64</v>
      </c>
    </row>
    <row r="24" spans="1:15" ht="15">
      <c r="A24" s="12" t="s">
        <v>5</v>
      </c>
      <c r="B24" s="13" t="s">
        <v>8</v>
      </c>
      <c r="C24" s="16">
        <f aca="true" t="shared" si="20" ref="C24:O24">SUM(C23/C21/C107)</f>
        <v>273.50462833099584</v>
      </c>
      <c r="D24" s="16">
        <f t="shared" si="20"/>
        <v>265.4705581157194</v>
      </c>
      <c r="E24" s="16">
        <f>SUM(E23/E21/E107)</f>
        <v>294.1079576719577</v>
      </c>
      <c r="F24" s="16">
        <f t="shared" si="20"/>
        <v>309.2099692780338</v>
      </c>
      <c r="G24" s="16">
        <f>SUM(G23/G21/G107)</f>
        <v>286.30687931034487</v>
      </c>
      <c r="H24" s="16">
        <f t="shared" si="20"/>
        <v>284.9267741935484</v>
      </c>
      <c r="I24" s="16">
        <f t="shared" si="20"/>
        <v>203.20039365773644</v>
      </c>
      <c r="J24" s="16">
        <f t="shared" si="20"/>
        <v>291.9581954887218</v>
      </c>
      <c r="K24" s="16">
        <f t="shared" si="20"/>
        <v>305.31555061179085</v>
      </c>
      <c r="L24" s="16">
        <f t="shared" si="20"/>
        <v>292.36872988505746</v>
      </c>
      <c r="M24" s="16">
        <f t="shared" si="20"/>
        <v>237.58963292547276</v>
      </c>
      <c r="N24" s="16">
        <f t="shared" si="20"/>
        <v>288.5128128654971</v>
      </c>
      <c r="O24" s="16">
        <f t="shared" si="20"/>
        <v>277.68350948769853</v>
      </c>
    </row>
    <row r="25" spans="1:15" ht="15">
      <c r="A25" s="12" t="s">
        <v>5</v>
      </c>
      <c r="B25" s="13" t="s">
        <v>9</v>
      </c>
      <c r="C25" s="17">
        <f>SUM(C23/C22)</f>
        <v>0.04077758324456826</v>
      </c>
      <c r="D25" s="17">
        <f aca="true" t="shared" si="21" ref="D25:N25">SUM(D23/D22)</f>
        <v>0.040726239889244585</v>
      </c>
      <c r="E25" s="17">
        <f>SUM(E23/E22)</f>
        <v>0.040975881144771964</v>
      </c>
      <c r="F25" s="17">
        <f t="shared" si="21"/>
        <v>0.047980630855754575</v>
      </c>
      <c r="G25" s="17">
        <f>SUM(G23/G22)</f>
        <v>0.050431592267272826</v>
      </c>
      <c r="H25" s="17">
        <f t="shared" si="21"/>
        <v>0.05582466991146024</v>
      </c>
      <c r="I25" s="17">
        <f t="shared" si="21"/>
        <v>0.037685739299693745</v>
      </c>
      <c r="J25" s="17">
        <f t="shared" si="21"/>
        <v>0.04892815109063619</v>
      </c>
      <c r="K25" s="17">
        <f t="shared" si="21"/>
        <v>0.046231902446713255</v>
      </c>
      <c r="L25" s="17">
        <f t="shared" si="21"/>
        <v>0.046478604386140536</v>
      </c>
      <c r="M25" s="17">
        <f t="shared" si="21"/>
        <v>0.042599283479175465</v>
      </c>
      <c r="N25" s="17">
        <f t="shared" si="21"/>
        <v>0.05176617014894168</v>
      </c>
      <c r="O25" s="17">
        <f>SUM(O23/O22)</f>
        <v>0.04542843120932002</v>
      </c>
    </row>
    <row r="26" spans="1:15" ht="15">
      <c r="A26" s="18"/>
      <c r="B26" s="19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</row>
    <row r="27" spans="1:15" ht="15">
      <c r="A27" s="12" t="s">
        <v>5</v>
      </c>
      <c r="B27" s="21" t="s">
        <v>12</v>
      </c>
      <c r="C27" s="22">
        <f aca="true" t="shared" si="22" ref="C27:N27">SUM(C135+C243+C351)</f>
        <v>879</v>
      </c>
      <c r="D27" s="22">
        <f t="shared" si="22"/>
        <v>874</v>
      </c>
      <c r="E27" s="22">
        <f>SUM(E135+E243+E351)</f>
        <v>856</v>
      </c>
      <c r="F27" s="22">
        <f t="shared" si="22"/>
        <v>853</v>
      </c>
      <c r="G27" s="22">
        <f>SUM(G135+G243+G351)</f>
        <v>839</v>
      </c>
      <c r="H27" s="22">
        <f t="shared" si="22"/>
        <v>839</v>
      </c>
      <c r="I27" s="22">
        <f t="shared" si="22"/>
        <v>836</v>
      </c>
      <c r="J27" s="22">
        <f t="shared" si="22"/>
        <v>842</v>
      </c>
      <c r="K27" s="22">
        <f t="shared" si="22"/>
        <v>848</v>
      </c>
      <c r="L27" s="22">
        <f t="shared" si="22"/>
        <v>844</v>
      </c>
      <c r="M27" s="22">
        <f t="shared" si="22"/>
        <v>782</v>
      </c>
      <c r="N27" s="22">
        <f t="shared" si="22"/>
        <v>762</v>
      </c>
      <c r="O27" s="22">
        <f>SUM(C27:N27)</f>
        <v>10054</v>
      </c>
    </row>
    <row r="28" spans="1:15" ht="15">
      <c r="A28" s="12" t="s">
        <v>5</v>
      </c>
      <c r="B28" s="13" t="s">
        <v>7</v>
      </c>
      <c r="C28" s="23">
        <f aca="true" t="shared" si="23" ref="C28:N28">SUM(C136+C244+C352)</f>
        <v>46986634.75</v>
      </c>
      <c r="D28" s="23">
        <f t="shared" si="23"/>
        <v>41046870.44</v>
      </c>
      <c r="E28" s="23">
        <f>SUM(E136+E244+E352)</f>
        <v>39933665.39</v>
      </c>
      <c r="F28" s="23">
        <f t="shared" si="23"/>
        <v>39242471.620000005</v>
      </c>
      <c r="G28" s="23">
        <f>SUM(G136+G244+G352)</f>
        <v>35696174.11</v>
      </c>
      <c r="H28" s="23">
        <f t="shared" si="23"/>
        <v>33589165.25</v>
      </c>
      <c r="I28" s="23">
        <f t="shared" si="23"/>
        <v>34884497.71</v>
      </c>
      <c r="J28" s="23">
        <f t="shared" si="23"/>
        <v>36760844.96</v>
      </c>
      <c r="K28" s="23">
        <f t="shared" si="23"/>
        <v>41542605.88</v>
      </c>
      <c r="L28" s="23">
        <f t="shared" si="23"/>
        <v>37138123.699999996</v>
      </c>
      <c r="M28" s="23">
        <f t="shared" si="23"/>
        <v>37439654.99</v>
      </c>
      <c r="N28" s="23">
        <f t="shared" si="23"/>
        <v>35592616.57</v>
      </c>
      <c r="O28" s="23">
        <f>SUM(C28:N28)</f>
        <v>459853325.36999995</v>
      </c>
    </row>
    <row r="29" spans="1:15" ht="15">
      <c r="A29" s="12" t="s">
        <v>5</v>
      </c>
      <c r="B29" s="13" t="s">
        <v>0</v>
      </c>
      <c r="C29" s="23">
        <f aca="true" t="shared" si="24" ref="C29:N29">SUM(C137+C245+C353)</f>
        <v>2903568.54</v>
      </c>
      <c r="D29" s="23">
        <f t="shared" si="24"/>
        <v>2638291.12</v>
      </c>
      <c r="E29" s="23">
        <f>SUM(E137+E245+E353)</f>
        <v>2528728.4000000004</v>
      </c>
      <c r="F29" s="23">
        <f t="shared" si="24"/>
        <v>2441244.38</v>
      </c>
      <c r="G29" s="23">
        <f>SUM(G137+G245+G353)</f>
        <v>2226756.98</v>
      </c>
      <c r="H29" s="23">
        <f t="shared" si="24"/>
        <v>2064561.6700000002</v>
      </c>
      <c r="I29" s="23">
        <f t="shared" si="24"/>
        <v>2057294.5999999999</v>
      </c>
      <c r="J29" s="23">
        <f t="shared" si="24"/>
        <v>2419084.4299999997</v>
      </c>
      <c r="K29" s="23">
        <f t="shared" si="24"/>
        <v>2660344.72</v>
      </c>
      <c r="L29" s="23">
        <f t="shared" si="24"/>
        <v>2310576.6</v>
      </c>
      <c r="M29" s="23">
        <f t="shared" si="24"/>
        <v>2436292.6799999997</v>
      </c>
      <c r="N29" s="23">
        <f t="shared" si="24"/>
        <v>2299223.4899999998</v>
      </c>
      <c r="O29" s="23">
        <f>SUM(C29:N29)</f>
        <v>28985967.61</v>
      </c>
    </row>
    <row r="30" spans="1:15" ht="15">
      <c r="A30" s="12" t="s">
        <v>5</v>
      </c>
      <c r="B30" s="13" t="s">
        <v>8</v>
      </c>
      <c r="C30" s="16">
        <f aca="true" t="shared" si="25" ref="C30:O30">SUM(C29/C27/C107)</f>
        <v>106.55688428933172</v>
      </c>
      <c r="D30" s="16">
        <f t="shared" si="25"/>
        <v>97.37547501291799</v>
      </c>
      <c r="E30" s="16">
        <f>SUM(E29/E27/E107)</f>
        <v>98.47073208722742</v>
      </c>
      <c r="F30" s="16">
        <f t="shared" si="25"/>
        <v>92.32100669364293</v>
      </c>
      <c r="G30" s="16">
        <f>SUM(G29/G27/G107)</f>
        <v>88.46869209376241</v>
      </c>
      <c r="H30" s="16">
        <f t="shared" si="25"/>
        <v>79.37874082048522</v>
      </c>
      <c r="I30" s="16">
        <f t="shared" si="25"/>
        <v>79.38318413335391</v>
      </c>
      <c r="J30" s="16">
        <f t="shared" si="25"/>
        <v>102.60792458432302</v>
      </c>
      <c r="K30" s="16">
        <f t="shared" si="25"/>
        <v>101.19996652465004</v>
      </c>
      <c r="L30" s="16">
        <f t="shared" si="25"/>
        <v>91.25500000000001</v>
      </c>
      <c r="M30" s="16">
        <f t="shared" si="25"/>
        <v>100.49883177955613</v>
      </c>
      <c r="N30" s="16">
        <f t="shared" si="25"/>
        <v>100.57845538057742</v>
      </c>
      <c r="O30" s="16">
        <f t="shared" si="25"/>
        <v>94.78699261528251</v>
      </c>
    </row>
    <row r="31" spans="1:15" ht="15">
      <c r="A31" s="12" t="s">
        <v>5</v>
      </c>
      <c r="B31" s="13" t="s">
        <v>9</v>
      </c>
      <c r="C31" s="17">
        <f>SUM(C29/C28)</f>
        <v>0.06179562668084034</v>
      </c>
      <c r="D31" s="17">
        <f aca="true" t="shared" si="26" ref="D31:N31">SUM(D29/D28)</f>
        <v>0.06427508581577505</v>
      </c>
      <c r="E31" s="17">
        <f>SUM(E29/E28)</f>
        <v>0.06332322303259526</v>
      </c>
      <c r="F31" s="17">
        <f t="shared" si="26"/>
        <v>0.06220924114157516</v>
      </c>
      <c r="G31" s="17">
        <f>SUM(G29/G28)</f>
        <v>0.06238083031358231</v>
      </c>
      <c r="H31" s="17">
        <f t="shared" si="26"/>
        <v>0.06146510800830337</v>
      </c>
      <c r="I31" s="17">
        <f t="shared" si="26"/>
        <v>0.0589744653084185</v>
      </c>
      <c r="J31" s="17">
        <f t="shared" si="26"/>
        <v>0.06580600725125442</v>
      </c>
      <c r="K31" s="17">
        <f t="shared" si="26"/>
        <v>0.06403894661025054</v>
      </c>
      <c r="L31" s="17">
        <f t="shared" si="26"/>
        <v>0.06221576024315952</v>
      </c>
      <c r="M31" s="17">
        <f t="shared" si="26"/>
        <v>0.06507251951575742</v>
      </c>
      <c r="N31" s="17">
        <f t="shared" si="26"/>
        <v>0.06459832716929133</v>
      </c>
      <c r="O31" s="17">
        <f>SUM(O29/O28)</f>
        <v>0.06303307165752856</v>
      </c>
    </row>
    <row r="32" spans="1:15" ht="15">
      <c r="A32" s="18"/>
      <c r="B32" s="19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</row>
    <row r="33" spans="1:15" ht="15">
      <c r="A33" s="12" t="s">
        <v>5</v>
      </c>
      <c r="B33" s="21" t="s">
        <v>13</v>
      </c>
      <c r="C33" s="22">
        <f aca="true" t="shared" si="27" ref="C33:N33">SUM(C141+C249+C357)</f>
        <v>66</v>
      </c>
      <c r="D33" s="22">
        <f t="shared" si="27"/>
        <v>62</v>
      </c>
      <c r="E33" s="22">
        <f>SUM(E141+E249+E357)</f>
        <v>62</v>
      </c>
      <c r="F33" s="22">
        <f t="shared" si="27"/>
        <v>62</v>
      </c>
      <c r="G33" s="22">
        <f>SUM(G141+G249+G357)</f>
        <v>62</v>
      </c>
      <c r="H33" s="22">
        <f t="shared" si="27"/>
        <v>62</v>
      </c>
      <c r="I33" s="22">
        <f t="shared" si="27"/>
        <v>63</v>
      </c>
      <c r="J33" s="22">
        <f t="shared" si="27"/>
        <v>64</v>
      </c>
      <c r="K33" s="22">
        <f t="shared" si="27"/>
        <v>64</v>
      </c>
      <c r="L33" s="22">
        <f t="shared" si="27"/>
        <v>64</v>
      </c>
      <c r="M33" s="22">
        <f t="shared" si="27"/>
        <v>62</v>
      </c>
      <c r="N33" s="22">
        <f t="shared" si="27"/>
        <v>60</v>
      </c>
      <c r="O33" s="22">
        <f>SUM(C33:N33)</f>
        <v>753</v>
      </c>
    </row>
    <row r="34" spans="1:15" ht="15">
      <c r="A34" s="12" t="s">
        <v>5</v>
      </c>
      <c r="B34" s="13" t="s">
        <v>7</v>
      </c>
      <c r="C34" s="23">
        <f aca="true" t="shared" si="28" ref="C34:N34">SUM(C142+C250+C358)</f>
        <v>3117909.5</v>
      </c>
      <c r="D34" s="23">
        <f t="shared" si="28"/>
        <v>2756664.5</v>
      </c>
      <c r="E34" s="23">
        <f>SUM(E142+E250+E358)</f>
        <v>2889191</v>
      </c>
      <c r="F34" s="23">
        <f t="shared" si="28"/>
        <v>2906338</v>
      </c>
      <c r="G34" s="23">
        <f>SUM(G142+G250+G358)</f>
        <v>2530706</v>
      </c>
      <c r="H34" s="23">
        <f t="shared" si="28"/>
        <v>2460440</v>
      </c>
      <c r="I34" s="23">
        <f t="shared" si="28"/>
        <v>2613191.5</v>
      </c>
      <c r="J34" s="23">
        <f t="shared" si="28"/>
        <v>2973848</v>
      </c>
      <c r="K34" s="23">
        <f t="shared" si="28"/>
        <v>2990979.5</v>
      </c>
      <c r="L34" s="23">
        <f t="shared" si="28"/>
        <v>2998776.5</v>
      </c>
      <c r="M34" s="23">
        <f t="shared" si="28"/>
        <v>3115368.5</v>
      </c>
      <c r="N34" s="23">
        <f t="shared" si="28"/>
        <v>3007105.5</v>
      </c>
      <c r="O34" s="23">
        <f>SUM(C34:N34)</f>
        <v>34360518.5</v>
      </c>
    </row>
    <row r="35" spans="1:15" ht="15">
      <c r="A35" s="12" t="s">
        <v>5</v>
      </c>
      <c r="B35" s="13" t="s">
        <v>0</v>
      </c>
      <c r="C35" s="23">
        <f aca="true" t="shared" si="29" ref="C35:N35">SUM(C143+C251+C359)</f>
        <v>234784.59000000003</v>
      </c>
      <c r="D35" s="23">
        <f t="shared" si="29"/>
        <v>223155.2</v>
      </c>
      <c r="E35" s="23">
        <f>SUM(E143+E251+E359)</f>
        <v>207402.82</v>
      </c>
      <c r="F35" s="23">
        <f t="shared" si="29"/>
        <v>208462.38</v>
      </c>
      <c r="G35" s="23">
        <f>SUM(G143+G251+G359)</f>
        <v>187945.73</v>
      </c>
      <c r="H35" s="23">
        <f t="shared" si="29"/>
        <v>185167.44</v>
      </c>
      <c r="I35" s="23">
        <f t="shared" si="29"/>
        <v>187902.71</v>
      </c>
      <c r="J35" s="23">
        <f t="shared" si="29"/>
        <v>207539.1</v>
      </c>
      <c r="K35" s="23">
        <f t="shared" si="29"/>
        <v>201094.72999999998</v>
      </c>
      <c r="L35" s="23">
        <f t="shared" si="29"/>
        <v>217119.63</v>
      </c>
      <c r="M35" s="23">
        <f t="shared" si="29"/>
        <v>222835.43</v>
      </c>
      <c r="N35" s="23">
        <f t="shared" si="29"/>
        <v>213068.78</v>
      </c>
      <c r="O35" s="23">
        <f>SUM(C35:N35)</f>
        <v>2496478.54</v>
      </c>
    </row>
    <row r="36" spans="1:15" ht="15">
      <c r="A36" s="12" t="s">
        <v>5</v>
      </c>
      <c r="B36" s="13" t="s">
        <v>8</v>
      </c>
      <c r="C36" s="16">
        <f aca="true" t="shared" si="30" ref="C36:O36">SUM(C35/C33/C107)</f>
        <v>114.75297653958945</v>
      </c>
      <c r="D36" s="16">
        <f t="shared" si="30"/>
        <v>116.1057232049948</v>
      </c>
      <c r="E36" s="16">
        <f>SUM(E35/E33/E107)</f>
        <v>111.50689247311828</v>
      </c>
      <c r="F36" s="16">
        <f t="shared" si="30"/>
        <v>108.46117585848074</v>
      </c>
      <c r="G36" s="16">
        <f>SUM(G35/G33/G107)</f>
        <v>101.04609139784947</v>
      </c>
      <c r="H36" s="16">
        <f t="shared" si="30"/>
        <v>96.3410197710718</v>
      </c>
      <c r="I36" s="16">
        <f t="shared" si="30"/>
        <v>96.21234511008704</v>
      </c>
      <c r="J36" s="16">
        <f t="shared" si="30"/>
        <v>115.81422991071429</v>
      </c>
      <c r="K36" s="16">
        <f t="shared" si="30"/>
        <v>101.35823084677419</v>
      </c>
      <c r="L36" s="16">
        <f t="shared" si="30"/>
        <v>113.083140625</v>
      </c>
      <c r="M36" s="16">
        <f t="shared" si="30"/>
        <v>115.93934963579605</v>
      </c>
      <c r="N36" s="16">
        <f t="shared" si="30"/>
        <v>118.37154444444444</v>
      </c>
      <c r="O36" s="16">
        <f t="shared" si="30"/>
        <v>109.00155248654215</v>
      </c>
    </row>
    <row r="37" spans="1:15" ht="15">
      <c r="A37" s="12" t="s">
        <v>5</v>
      </c>
      <c r="B37" s="13" t="s">
        <v>9</v>
      </c>
      <c r="C37" s="17">
        <f>SUM(C35/C34)</f>
        <v>0.07530192585769409</v>
      </c>
      <c r="D37" s="17">
        <f aca="true" t="shared" si="31" ref="D37:N37">SUM(D35/D34)</f>
        <v>0.08095116398821837</v>
      </c>
      <c r="E37" s="17">
        <f>SUM(E35/E34)</f>
        <v>0.07178577671050478</v>
      </c>
      <c r="F37" s="17">
        <f t="shared" si="31"/>
        <v>0.07172681911050952</v>
      </c>
      <c r="G37" s="17">
        <f>SUM(G35/G34)</f>
        <v>0.07426612573724486</v>
      </c>
      <c r="H37" s="17">
        <f t="shared" si="31"/>
        <v>0.07525785631838208</v>
      </c>
      <c r="I37" s="17">
        <f t="shared" si="31"/>
        <v>0.07190544971541504</v>
      </c>
      <c r="J37" s="17">
        <f t="shared" si="31"/>
        <v>0.06978806583255096</v>
      </c>
      <c r="K37" s="17">
        <f t="shared" si="31"/>
        <v>0.06723373730913233</v>
      </c>
      <c r="L37" s="17">
        <f t="shared" si="31"/>
        <v>0.07240273825008299</v>
      </c>
      <c r="M37" s="17">
        <f t="shared" si="31"/>
        <v>0.07152779197709677</v>
      </c>
      <c r="N37" s="17">
        <f t="shared" si="31"/>
        <v>0.07085510634728312</v>
      </c>
      <c r="O37" s="17">
        <f>SUM(O35/O34)</f>
        <v>0.07265543853769262</v>
      </c>
    </row>
    <row r="38" spans="1:15" ht="15">
      <c r="A38" s="18"/>
      <c r="B38" s="19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</row>
    <row r="39" spans="1:15" ht="15">
      <c r="A39" s="12" t="s">
        <v>5</v>
      </c>
      <c r="B39" s="21" t="s">
        <v>14</v>
      </c>
      <c r="C39" s="22">
        <f aca="true" t="shared" si="32" ref="C39:N39">SUM(C147+C255+C363)</f>
        <v>1294</v>
      </c>
      <c r="D39" s="22">
        <f t="shared" si="32"/>
        <v>1290</v>
      </c>
      <c r="E39" s="22">
        <f>SUM(E147+E255+E363)</f>
        <v>1268</v>
      </c>
      <c r="F39" s="22">
        <f t="shared" si="32"/>
        <v>1278</v>
      </c>
      <c r="G39" s="22">
        <f>SUM(G147+G255+G363)</f>
        <v>1275</v>
      </c>
      <c r="H39" s="22">
        <f t="shared" si="32"/>
        <v>1273</v>
      </c>
      <c r="I39" s="22">
        <f t="shared" si="32"/>
        <v>1258</v>
      </c>
      <c r="J39" s="22">
        <f t="shared" si="32"/>
        <v>1260</v>
      </c>
      <c r="K39" s="22">
        <f t="shared" si="32"/>
        <v>1265</v>
      </c>
      <c r="L39" s="22">
        <f t="shared" si="32"/>
        <v>1285</v>
      </c>
      <c r="M39" s="22">
        <f t="shared" si="32"/>
        <v>1263</v>
      </c>
      <c r="N39" s="22">
        <f t="shared" si="32"/>
        <v>1332</v>
      </c>
      <c r="O39" s="22">
        <f>SUM(C39:N39)</f>
        <v>15341</v>
      </c>
    </row>
    <row r="40" spans="1:15" ht="15">
      <c r="A40" s="12" t="s">
        <v>5</v>
      </c>
      <c r="B40" s="13" t="s">
        <v>7</v>
      </c>
      <c r="C40" s="23">
        <f aca="true" t="shared" si="33" ref="C40:N40">SUM(C148+C256+C364)</f>
        <v>130512698.63</v>
      </c>
      <c r="D40" s="23">
        <f t="shared" si="33"/>
        <v>129340164.31</v>
      </c>
      <c r="E40" s="23">
        <f>SUM(E148+E256+E364)</f>
        <v>127070298.22</v>
      </c>
      <c r="F40" s="23">
        <f t="shared" si="33"/>
        <v>125244694.86</v>
      </c>
      <c r="G40" s="23">
        <f>SUM(G148+G256+G364)</f>
        <v>118950969.57</v>
      </c>
      <c r="H40" s="23">
        <f t="shared" si="33"/>
        <v>113651644.64</v>
      </c>
      <c r="I40" s="23">
        <f t="shared" si="33"/>
        <v>110152750.22</v>
      </c>
      <c r="J40" s="23">
        <f t="shared" si="33"/>
        <v>117127865.72</v>
      </c>
      <c r="K40" s="23">
        <f t="shared" si="33"/>
        <v>131498567.34</v>
      </c>
      <c r="L40" s="23">
        <f t="shared" si="33"/>
        <v>127591293.85</v>
      </c>
      <c r="M40" s="23">
        <f t="shared" si="33"/>
        <v>131190545.03000002</v>
      </c>
      <c r="N40" s="23">
        <f t="shared" si="33"/>
        <v>127284465</v>
      </c>
      <c r="O40" s="23">
        <f>SUM(C40:N40)</f>
        <v>1489615957.3899999</v>
      </c>
    </row>
    <row r="41" spans="1:15" ht="15">
      <c r="A41" s="12" t="s">
        <v>5</v>
      </c>
      <c r="B41" s="13" t="s">
        <v>0</v>
      </c>
      <c r="C41" s="23">
        <f aca="true" t="shared" si="34" ref="C41:N41">SUM(C149+C257+C365)</f>
        <v>8625802.879999999</v>
      </c>
      <c r="D41" s="23">
        <f t="shared" si="34"/>
        <v>7567552.69</v>
      </c>
      <c r="E41" s="23">
        <f>SUM(E149+E257+E365)</f>
        <v>7133480.4399999995</v>
      </c>
      <c r="F41" s="23">
        <f t="shared" si="34"/>
        <v>7271976.72</v>
      </c>
      <c r="G41" s="23">
        <f>SUM(G149+G257+G365)</f>
        <v>6726267.029999999</v>
      </c>
      <c r="H41" s="23">
        <f t="shared" si="34"/>
        <v>6626371.37</v>
      </c>
      <c r="I41" s="23">
        <f t="shared" si="34"/>
        <v>6013419.54</v>
      </c>
      <c r="J41" s="23">
        <f t="shared" si="34"/>
        <v>7122713.03</v>
      </c>
      <c r="K41" s="23">
        <f t="shared" si="34"/>
        <v>7527402.72</v>
      </c>
      <c r="L41" s="23">
        <f t="shared" si="34"/>
        <v>7569509.61</v>
      </c>
      <c r="M41" s="23">
        <f t="shared" si="34"/>
        <v>8041839.26</v>
      </c>
      <c r="N41" s="23">
        <f t="shared" si="34"/>
        <v>7571262.470000001</v>
      </c>
      <c r="O41" s="23">
        <f>SUM(C41:N41)</f>
        <v>87797597.76</v>
      </c>
    </row>
    <row r="42" spans="1:15" ht="15">
      <c r="A42" s="12" t="s">
        <v>5</v>
      </c>
      <c r="B42" s="13" t="s">
        <v>8</v>
      </c>
      <c r="C42" s="16">
        <f aca="true" t="shared" si="35" ref="C42:O42">SUM(C41/C39/C107)</f>
        <v>215.0322301440893</v>
      </c>
      <c r="D42" s="16">
        <f t="shared" si="35"/>
        <v>189.2361262815704</v>
      </c>
      <c r="E42" s="16">
        <f>SUM(E41/E39/E107)</f>
        <v>187.52577392218714</v>
      </c>
      <c r="F42" s="16">
        <f t="shared" si="35"/>
        <v>183.552342874451</v>
      </c>
      <c r="G42" s="16">
        <f>SUM(G41/G39/G107)</f>
        <v>175.85011843137255</v>
      </c>
      <c r="H42" s="16">
        <f t="shared" si="35"/>
        <v>167.9135233003066</v>
      </c>
      <c r="I42" s="16">
        <f t="shared" si="35"/>
        <v>154.198152212934</v>
      </c>
      <c r="J42" s="16">
        <f t="shared" si="35"/>
        <v>201.89095890022676</v>
      </c>
      <c r="K42" s="16">
        <f t="shared" si="35"/>
        <v>191.95212852224913</v>
      </c>
      <c r="L42" s="16">
        <f t="shared" si="35"/>
        <v>196.35563190661478</v>
      </c>
      <c r="M42" s="16">
        <f t="shared" si="35"/>
        <v>205.39522539779838</v>
      </c>
      <c r="N42" s="16">
        <f t="shared" si="35"/>
        <v>189.4710327827828</v>
      </c>
      <c r="O42" s="16">
        <f t="shared" si="35"/>
        <v>188.16064188702228</v>
      </c>
    </row>
    <row r="43" spans="1:15" ht="15">
      <c r="A43" s="12" t="s">
        <v>5</v>
      </c>
      <c r="B43" s="13" t="s">
        <v>9</v>
      </c>
      <c r="C43" s="17">
        <f>SUM(C41/C40)</f>
        <v>0.06609167514384114</v>
      </c>
      <c r="D43" s="17">
        <f aca="true" t="shared" si="36" ref="D43:N43">SUM(D41/D40)</f>
        <v>0.058508915079636334</v>
      </c>
      <c r="E43" s="17">
        <f>SUM(E41/E40)</f>
        <v>0.05613806326046096</v>
      </c>
      <c r="F43" s="17">
        <f t="shared" si="36"/>
        <v>0.058062153675480635</v>
      </c>
      <c r="G43" s="17">
        <f>SUM(G41/G40)</f>
        <v>0.05654655068651409</v>
      </c>
      <c r="H43" s="17">
        <f t="shared" si="36"/>
        <v>0.05830422772138073</v>
      </c>
      <c r="I43" s="17">
        <f t="shared" si="36"/>
        <v>0.05459164231478414</v>
      </c>
      <c r="J43" s="17">
        <f t="shared" si="36"/>
        <v>0.060811430193965975</v>
      </c>
      <c r="K43" s="17">
        <f t="shared" si="36"/>
        <v>0.05724322988658349</v>
      </c>
      <c r="L43" s="17">
        <f t="shared" si="36"/>
        <v>0.05932622345611554</v>
      </c>
      <c r="M43" s="17">
        <f t="shared" si="36"/>
        <v>0.0612989240814651</v>
      </c>
      <c r="N43" s="17">
        <f t="shared" si="36"/>
        <v>0.05948300501557673</v>
      </c>
      <c r="O43" s="17">
        <f>SUM(O41/O40)</f>
        <v>0.05893975378313802</v>
      </c>
    </row>
    <row r="44" spans="1:15" ht="15">
      <c r="A44" s="18"/>
      <c r="B44" s="19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</row>
    <row r="45" spans="1:15" ht="15">
      <c r="A45" s="12" t="s">
        <v>5</v>
      </c>
      <c r="B45" s="21" t="s">
        <v>38</v>
      </c>
      <c r="C45" s="22">
        <f aca="true" t="shared" si="37" ref="C45:N45">SUM(C153+C261+C369)</f>
        <v>38</v>
      </c>
      <c r="D45" s="22">
        <f t="shared" si="37"/>
        <v>37</v>
      </c>
      <c r="E45" s="22">
        <f>SUM(E153+E261+E369)</f>
        <v>37</v>
      </c>
      <c r="F45" s="22">
        <f t="shared" si="37"/>
        <v>37</v>
      </c>
      <c r="G45" s="22">
        <f>SUM(G153+G261+G369)</f>
        <v>38</v>
      </c>
      <c r="H45" s="22">
        <f t="shared" si="37"/>
        <v>37</v>
      </c>
      <c r="I45" s="22">
        <f t="shared" si="37"/>
        <v>42</v>
      </c>
      <c r="J45" s="22">
        <f t="shared" si="37"/>
        <v>41</v>
      </c>
      <c r="K45" s="22">
        <f t="shared" si="37"/>
        <v>41</v>
      </c>
      <c r="L45" s="22">
        <f t="shared" si="37"/>
        <v>41</v>
      </c>
      <c r="M45" s="22">
        <f t="shared" si="37"/>
        <v>40</v>
      </c>
      <c r="N45" s="22">
        <f t="shared" si="37"/>
        <v>37</v>
      </c>
      <c r="O45" s="22">
        <f>SUM(C45:N45)</f>
        <v>466</v>
      </c>
    </row>
    <row r="46" spans="1:15" ht="15">
      <c r="A46" s="12" t="s">
        <v>5</v>
      </c>
      <c r="B46" s="13" t="s">
        <v>7</v>
      </c>
      <c r="C46" s="23">
        <f aca="true" t="shared" si="38" ref="C46:N46">SUM(C154+C262+C370)</f>
        <v>5801272</v>
      </c>
      <c r="D46" s="23">
        <f t="shared" si="38"/>
        <v>4802292</v>
      </c>
      <c r="E46" s="23">
        <f>SUM(E154+E262+E370)</f>
        <v>4914948</v>
      </c>
      <c r="F46" s="23">
        <f t="shared" si="38"/>
        <v>4989246</v>
      </c>
      <c r="G46" s="23">
        <f>SUM(G154+G262+G370)</f>
        <v>4982830</v>
      </c>
      <c r="H46" s="23">
        <f t="shared" si="38"/>
        <v>5129534</v>
      </c>
      <c r="I46" s="23">
        <f t="shared" si="38"/>
        <v>4871086</v>
      </c>
      <c r="J46" s="23">
        <f t="shared" si="38"/>
        <v>5049546</v>
      </c>
      <c r="K46" s="23">
        <f t="shared" si="38"/>
        <v>5457164</v>
      </c>
      <c r="L46" s="23">
        <f t="shared" si="38"/>
        <v>5238472</v>
      </c>
      <c r="M46" s="23">
        <f t="shared" si="38"/>
        <v>5284534</v>
      </c>
      <c r="N46" s="23">
        <f t="shared" si="38"/>
        <v>5917524</v>
      </c>
      <c r="O46" s="23">
        <f>SUM(C46:N46)</f>
        <v>62438448</v>
      </c>
    </row>
    <row r="47" spans="1:15" ht="15">
      <c r="A47" s="12" t="s">
        <v>5</v>
      </c>
      <c r="B47" s="13" t="s">
        <v>0</v>
      </c>
      <c r="C47" s="23">
        <f aca="true" t="shared" si="39" ref="C47:N47">SUM(C155+C263+C371)</f>
        <v>379063.33</v>
      </c>
      <c r="D47" s="23">
        <f t="shared" si="39"/>
        <v>442918.86</v>
      </c>
      <c r="E47" s="23">
        <f>SUM(E155+E263+E371)</f>
        <v>344812.16</v>
      </c>
      <c r="F47" s="23">
        <f t="shared" si="39"/>
        <v>393662.5</v>
      </c>
      <c r="G47" s="23">
        <f>SUM(G155+G263+G371)</f>
        <v>231020.12</v>
      </c>
      <c r="H47" s="23">
        <f t="shared" si="39"/>
        <v>289926.31</v>
      </c>
      <c r="I47" s="23">
        <f t="shared" si="39"/>
        <v>302111.88</v>
      </c>
      <c r="J47" s="23">
        <f t="shared" si="39"/>
        <v>461497.28</v>
      </c>
      <c r="K47" s="23">
        <f t="shared" si="39"/>
        <v>384356.01</v>
      </c>
      <c r="L47" s="23">
        <f t="shared" si="39"/>
        <v>386331.76</v>
      </c>
      <c r="M47" s="23">
        <f t="shared" si="39"/>
        <v>381329.16</v>
      </c>
      <c r="N47" s="23">
        <f t="shared" si="39"/>
        <v>352757.09</v>
      </c>
      <c r="O47" s="23">
        <f>SUM(C47:N47)</f>
        <v>4349786.459999999</v>
      </c>
    </row>
    <row r="48" spans="1:15" ht="15">
      <c r="A48" s="12" t="s">
        <v>5</v>
      </c>
      <c r="B48" s="13" t="s">
        <v>8</v>
      </c>
      <c r="C48" s="16">
        <f aca="true" t="shared" si="40" ref="C48:O48">SUM(C47/C45/C107)</f>
        <v>321.7855093378608</v>
      </c>
      <c r="D48" s="16">
        <f t="shared" si="40"/>
        <v>386.15419354838707</v>
      </c>
      <c r="E48" s="16">
        <f>SUM(E47/E45/E107)</f>
        <v>310.6415855855856</v>
      </c>
      <c r="F48" s="16">
        <f t="shared" si="40"/>
        <v>343.21054925893634</v>
      </c>
      <c r="G48" s="16">
        <f>SUM(G47/G45/G107)</f>
        <v>202.64922807017544</v>
      </c>
      <c r="H48" s="16">
        <f t="shared" si="40"/>
        <v>252.76923278116826</v>
      </c>
      <c r="I48" s="16">
        <f t="shared" si="40"/>
        <v>232.0367741935484</v>
      </c>
      <c r="J48" s="16">
        <f t="shared" si="40"/>
        <v>402.0011149825784</v>
      </c>
      <c r="K48" s="16">
        <f t="shared" si="40"/>
        <v>302.40441384736425</v>
      </c>
      <c r="L48" s="16">
        <f t="shared" si="40"/>
        <v>314.0908617886179</v>
      </c>
      <c r="M48" s="16">
        <f t="shared" si="40"/>
        <v>307.52351612903226</v>
      </c>
      <c r="N48" s="16">
        <f t="shared" si="40"/>
        <v>317.7991801801802</v>
      </c>
      <c r="O48" s="16">
        <f t="shared" si="40"/>
        <v>306.88936810181565</v>
      </c>
    </row>
    <row r="49" spans="1:15" ht="15" customHeight="1">
      <c r="A49" s="12" t="s">
        <v>5</v>
      </c>
      <c r="B49" s="13" t="s">
        <v>9</v>
      </c>
      <c r="C49" s="17">
        <f>SUM(C47/C46)</f>
        <v>0.06534141650313932</v>
      </c>
      <c r="D49" s="17">
        <f aca="true" t="shared" si="41" ref="D49:N49">SUM(D47/D46)</f>
        <v>0.09223072233008738</v>
      </c>
      <c r="E49" s="17">
        <f>SUM(E47/E46)</f>
        <v>0.07015581039718019</v>
      </c>
      <c r="F49" s="17">
        <f t="shared" si="41"/>
        <v>0.07890220285790679</v>
      </c>
      <c r="G49" s="17">
        <f>SUM(G47/G46)</f>
        <v>0.04636323535019256</v>
      </c>
      <c r="H49" s="17">
        <f t="shared" si="41"/>
        <v>0.05652098416737271</v>
      </c>
      <c r="I49" s="17">
        <f t="shared" si="41"/>
        <v>0.0620214629756075</v>
      </c>
      <c r="J49" s="17">
        <f t="shared" si="41"/>
        <v>0.0913938163945828</v>
      </c>
      <c r="K49" s="17">
        <f t="shared" si="41"/>
        <v>0.07043145670535099</v>
      </c>
      <c r="L49" s="17">
        <f t="shared" si="41"/>
        <v>0.07374894053075019</v>
      </c>
      <c r="M49" s="17">
        <f t="shared" si="41"/>
        <v>0.07215946760868602</v>
      </c>
      <c r="N49" s="17">
        <f t="shared" si="41"/>
        <v>0.05961227871657133</v>
      </c>
      <c r="O49" s="17">
        <f>SUM(O47/O46)</f>
        <v>0.06966519187023994</v>
      </c>
    </row>
    <row r="50" spans="1:15" ht="15">
      <c r="A50" s="18"/>
      <c r="B50" s="19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</row>
    <row r="51" spans="1:15" ht="15">
      <c r="A51" s="12" t="s">
        <v>5</v>
      </c>
      <c r="B51" s="21" t="s">
        <v>15</v>
      </c>
      <c r="C51" s="22">
        <f aca="true" t="shared" si="42" ref="C51:N51">SUM(C159+C267+C375)</f>
        <v>155</v>
      </c>
      <c r="D51" s="22">
        <f t="shared" si="42"/>
        <v>150</v>
      </c>
      <c r="E51" s="22">
        <f>SUM(E159+E267+E375)</f>
        <v>149</v>
      </c>
      <c r="F51" s="22">
        <f t="shared" si="42"/>
        <v>150</v>
      </c>
      <c r="G51" s="22">
        <f>SUM(G159+G267+G375)</f>
        <v>152</v>
      </c>
      <c r="H51" s="22">
        <f t="shared" si="42"/>
        <v>155</v>
      </c>
      <c r="I51" s="22">
        <f t="shared" si="42"/>
        <v>155</v>
      </c>
      <c r="J51" s="22">
        <f t="shared" si="42"/>
        <v>155</v>
      </c>
      <c r="K51" s="22">
        <f t="shared" si="42"/>
        <v>153</v>
      </c>
      <c r="L51" s="22">
        <f t="shared" si="42"/>
        <v>152</v>
      </c>
      <c r="M51" s="22">
        <f t="shared" si="42"/>
        <v>154</v>
      </c>
      <c r="N51" s="22">
        <f t="shared" si="42"/>
        <v>154</v>
      </c>
      <c r="O51" s="22">
        <f>SUM(C51:N51)</f>
        <v>1834</v>
      </c>
    </row>
    <row r="52" spans="1:15" ht="15">
      <c r="A52" s="12" t="s">
        <v>5</v>
      </c>
      <c r="B52" s="13" t="s">
        <v>7</v>
      </c>
      <c r="C52" s="23">
        <f aca="true" t="shared" si="43" ref="C52:N52">SUM(C160+C268+C376)</f>
        <v>21959240</v>
      </c>
      <c r="D52" s="23">
        <f t="shared" si="43"/>
        <v>20688845</v>
      </c>
      <c r="E52" s="23">
        <f>SUM(E160+E268+E376)</f>
        <v>18120310</v>
      </c>
      <c r="F52" s="23">
        <f t="shared" si="43"/>
        <v>17416340</v>
      </c>
      <c r="G52" s="23">
        <f>SUM(G160+G268+G376)</f>
        <v>18744262</v>
      </c>
      <c r="H52" s="23">
        <f t="shared" si="43"/>
        <v>18599197</v>
      </c>
      <c r="I52" s="23">
        <f t="shared" si="43"/>
        <v>16156334.47</v>
      </c>
      <c r="J52" s="23">
        <f t="shared" si="43"/>
        <v>15923689.329999998</v>
      </c>
      <c r="K52" s="23">
        <f t="shared" si="43"/>
        <v>18610360</v>
      </c>
      <c r="L52" s="23">
        <f t="shared" si="43"/>
        <v>18769130</v>
      </c>
      <c r="M52" s="23">
        <f t="shared" si="43"/>
        <v>19844510</v>
      </c>
      <c r="N52" s="23">
        <f t="shared" si="43"/>
        <v>18416840</v>
      </c>
      <c r="O52" s="23">
        <f>SUM(C52:N52)</f>
        <v>223249057.8</v>
      </c>
    </row>
    <row r="53" spans="1:15" ht="15">
      <c r="A53" s="12" t="s">
        <v>5</v>
      </c>
      <c r="B53" s="13" t="s">
        <v>0</v>
      </c>
      <c r="C53" s="23">
        <f aca="true" t="shared" si="44" ref="C53:N53">SUM(C161+C269+C377)</f>
        <v>1342204.76</v>
      </c>
      <c r="D53" s="23">
        <f t="shared" si="44"/>
        <v>947902.9900000001</v>
      </c>
      <c r="E53" s="23">
        <f>SUM(E161+E269+E377)</f>
        <v>874740.2200000001</v>
      </c>
      <c r="F53" s="23">
        <f t="shared" si="44"/>
        <v>926803.3200000001</v>
      </c>
      <c r="G53" s="23">
        <f>SUM(G161+G269+G377)</f>
        <v>923922.0900000001</v>
      </c>
      <c r="H53" s="23">
        <f t="shared" si="44"/>
        <v>1124706.01</v>
      </c>
      <c r="I53" s="23">
        <f t="shared" si="44"/>
        <v>1108796.38</v>
      </c>
      <c r="J53" s="23">
        <f t="shared" si="44"/>
        <v>842344.86</v>
      </c>
      <c r="K53" s="23">
        <f t="shared" si="44"/>
        <v>1281297.18</v>
      </c>
      <c r="L53" s="23">
        <f t="shared" si="44"/>
        <v>1057365.58</v>
      </c>
      <c r="M53" s="23">
        <f t="shared" si="44"/>
        <v>1225162.07</v>
      </c>
      <c r="N53" s="23">
        <f t="shared" si="44"/>
        <v>921097.4099999999</v>
      </c>
      <c r="O53" s="23">
        <f>SUM(C53:N53)</f>
        <v>12576342.870000001</v>
      </c>
    </row>
    <row r="54" spans="1:15" ht="15">
      <c r="A54" s="12" t="s">
        <v>5</v>
      </c>
      <c r="B54" s="13" t="s">
        <v>8</v>
      </c>
      <c r="C54" s="16">
        <f aca="true" t="shared" si="45" ref="C54:O54">SUM(C53/C51/C107)</f>
        <v>279.33501768990635</v>
      </c>
      <c r="D54" s="16">
        <f t="shared" si="45"/>
        <v>203.8501053763441</v>
      </c>
      <c r="E54" s="16">
        <f>SUM(E53/E51/E107)</f>
        <v>195.6913243847875</v>
      </c>
      <c r="F54" s="16">
        <f t="shared" si="45"/>
        <v>199.3125419354839</v>
      </c>
      <c r="G54" s="16">
        <f>SUM(G53/G51/G107)</f>
        <v>202.61449342105263</v>
      </c>
      <c r="H54" s="16">
        <f t="shared" si="45"/>
        <v>234.0699292403746</v>
      </c>
      <c r="I54" s="16">
        <f t="shared" si="45"/>
        <v>230.75887200832466</v>
      </c>
      <c r="J54" s="16">
        <f t="shared" si="45"/>
        <v>194.08867741935484</v>
      </c>
      <c r="K54" s="16">
        <f t="shared" si="45"/>
        <v>270.1448829854522</v>
      </c>
      <c r="L54" s="16">
        <f t="shared" si="45"/>
        <v>231.8784166666667</v>
      </c>
      <c r="M54" s="16">
        <f t="shared" si="45"/>
        <v>256.6321889400922</v>
      </c>
      <c r="N54" s="16">
        <f t="shared" si="45"/>
        <v>199.37173376623375</v>
      </c>
      <c r="O54" s="16">
        <f t="shared" si="45"/>
        <v>225.45239868890278</v>
      </c>
    </row>
    <row r="55" spans="1:15" ht="15" customHeight="1">
      <c r="A55" s="12" t="s">
        <v>5</v>
      </c>
      <c r="B55" s="13" t="s">
        <v>9</v>
      </c>
      <c r="C55" s="17">
        <f>SUM(C53/C52)</f>
        <v>0.06112255068936812</v>
      </c>
      <c r="D55" s="17">
        <f aca="true" t="shared" si="46" ref="D55:N55">SUM(D53/D52)</f>
        <v>0.04581710530481523</v>
      </c>
      <c r="E55" s="17">
        <f>SUM(E53/E52)</f>
        <v>0.048274020698321395</v>
      </c>
      <c r="F55" s="17">
        <f t="shared" si="46"/>
        <v>0.05321458584294979</v>
      </c>
      <c r="G55" s="17">
        <f>SUM(G53/G52)</f>
        <v>0.04929092913874124</v>
      </c>
      <c r="H55" s="17">
        <f t="shared" si="46"/>
        <v>0.060470675696375494</v>
      </c>
      <c r="I55" s="17">
        <f t="shared" si="46"/>
        <v>0.06862920435689643</v>
      </c>
      <c r="J55" s="17">
        <f t="shared" si="46"/>
        <v>0.05289885041986059</v>
      </c>
      <c r="K55" s="17">
        <f t="shared" si="46"/>
        <v>0.06884859723293907</v>
      </c>
      <c r="L55" s="17">
        <f t="shared" si="46"/>
        <v>0.05633535384964567</v>
      </c>
      <c r="M55" s="17">
        <f t="shared" si="46"/>
        <v>0.061738086251562775</v>
      </c>
      <c r="N55" s="17">
        <f t="shared" si="46"/>
        <v>0.05001386828576455</v>
      </c>
      <c r="O55" s="17">
        <f>SUM(O53/O52)</f>
        <v>0.05633324052487894</v>
      </c>
    </row>
    <row r="56" spans="1:15" ht="15" customHeight="1">
      <c r="A56" s="18"/>
      <c r="B56" s="19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</row>
    <row r="57" spans="1:15" ht="15" customHeight="1">
      <c r="A57" s="12" t="s">
        <v>5</v>
      </c>
      <c r="B57" s="21" t="s">
        <v>41</v>
      </c>
      <c r="C57" s="22">
        <f aca="true" t="shared" si="47" ref="C57:N57">SUM(C165+C273+C381)</f>
        <v>41</v>
      </c>
      <c r="D57" s="22">
        <f t="shared" si="47"/>
        <v>41</v>
      </c>
      <c r="E57" s="22">
        <f>SUM(E165+E273+E381)</f>
        <v>41</v>
      </c>
      <c r="F57" s="22">
        <f t="shared" si="47"/>
        <v>41</v>
      </c>
      <c r="G57" s="22">
        <f>SUM(G165+G273+G381)</f>
        <v>42</v>
      </c>
      <c r="H57" s="22">
        <f t="shared" si="47"/>
        <v>30</v>
      </c>
      <c r="I57" s="22">
        <f t="shared" si="47"/>
        <v>33</v>
      </c>
      <c r="J57" s="22">
        <f t="shared" si="47"/>
        <v>35</v>
      </c>
      <c r="K57" s="22">
        <f t="shared" si="47"/>
        <v>35</v>
      </c>
      <c r="L57" s="22">
        <f t="shared" si="47"/>
        <v>35</v>
      </c>
      <c r="M57" s="22">
        <f t="shared" si="47"/>
        <v>37</v>
      </c>
      <c r="N57" s="22">
        <f t="shared" si="47"/>
        <v>39</v>
      </c>
      <c r="O57" s="22">
        <f>SUM(C57:N57)</f>
        <v>450</v>
      </c>
    </row>
    <row r="58" spans="1:15" ht="15" customHeight="1">
      <c r="A58" s="12" t="s">
        <v>5</v>
      </c>
      <c r="B58" s="13" t="s">
        <v>7</v>
      </c>
      <c r="C58" s="23">
        <f aca="true" t="shared" si="48" ref="C58:N58">SUM(C166+C274+C382)</f>
        <v>12142335</v>
      </c>
      <c r="D58" s="23">
        <f t="shared" si="48"/>
        <v>16097110</v>
      </c>
      <c r="E58" s="23">
        <f>SUM(E166+E274+E382)</f>
        <v>12185205</v>
      </c>
      <c r="F58" s="23">
        <f t="shared" si="48"/>
        <v>10296010</v>
      </c>
      <c r="G58" s="23">
        <f>SUM(G166+G274+G382)</f>
        <v>9873680</v>
      </c>
      <c r="H58" s="23">
        <f t="shared" si="48"/>
        <v>8097150</v>
      </c>
      <c r="I58" s="23">
        <f t="shared" si="48"/>
        <v>9201980</v>
      </c>
      <c r="J58" s="23">
        <f t="shared" si="48"/>
        <v>8839605</v>
      </c>
      <c r="K58" s="23">
        <f t="shared" si="48"/>
        <v>11210155</v>
      </c>
      <c r="L58" s="23">
        <f t="shared" si="48"/>
        <v>10788475</v>
      </c>
      <c r="M58" s="23">
        <f t="shared" si="48"/>
        <v>11573490</v>
      </c>
      <c r="N58" s="23">
        <f t="shared" si="48"/>
        <v>10528225</v>
      </c>
      <c r="O58" s="23">
        <f>SUM(C58:N58)</f>
        <v>130833420</v>
      </c>
    </row>
    <row r="59" spans="1:15" ht="15" customHeight="1">
      <c r="A59" s="12" t="s">
        <v>5</v>
      </c>
      <c r="B59" s="13" t="s">
        <v>0</v>
      </c>
      <c r="C59" s="23">
        <f aca="true" t="shared" si="49" ref="C59:N59">SUM(C167+C275+C383)</f>
        <v>925030.79</v>
      </c>
      <c r="D59" s="23">
        <f t="shared" si="49"/>
        <v>459638.89</v>
      </c>
      <c r="E59" s="23">
        <f>SUM(E167+E275+E383)</f>
        <v>925319.44</v>
      </c>
      <c r="F59" s="23">
        <f t="shared" si="49"/>
        <v>561141.89</v>
      </c>
      <c r="G59" s="23">
        <f>SUM(G167+G275+G383)</f>
        <v>541913.36</v>
      </c>
      <c r="H59" s="23">
        <f t="shared" si="49"/>
        <v>695912.48</v>
      </c>
      <c r="I59" s="23">
        <f t="shared" si="49"/>
        <v>464715.64</v>
      </c>
      <c r="J59" s="23">
        <f t="shared" si="49"/>
        <v>734907.12</v>
      </c>
      <c r="K59" s="23">
        <f t="shared" si="49"/>
        <v>418799.75</v>
      </c>
      <c r="L59" s="23">
        <f t="shared" si="49"/>
        <v>577179.57</v>
      </c>
      <c r="M59" s="23">
        <f t="shared" si="49"/>
        <v>523153.45</v>
      </c>
      <c r="N59" s="23">
        <f t="shared" si="49"/>
        <v>404665.87</v>
      </c>
      <c r="O59" s="23">
        <f>SUM(C59:N59)</f>
        <v>7232378.250000001</v>
      </c>
    </row>
    <row r="60" spans="1:15" ht="15" customHeight="1">
      <c r="A60" s="12" t="s">
        <v>5</v>
      </c>
      <c r="B60" s="13" t="s">
        <v>8</v>
      </c>
      <c r="C60" s="16">
        <f>SUM(C59/C57/C107)</f>
        <v>727.7976317859952</v>
      </c>
      <c r="D60" s="16">
        <f>SUM(D59/D57/D107)</f>
        <v>361.6356333595594</v>
      </c>
      <c r="E60" s="16">
        <f>SUM(E59/E57/E107)</f>
        <v>752.2922276422763</v>
      </c>
      <c r="F60" s="16">
        <f>SUM(F59/F57/F107)</f>
        <v>441.4963729346971</v>
      </c>
      <c r="G60" s="16">
        <f>SUM(G59/G57/G107)</f>
        <v>430.08996825396827</v>
      </c>
      <c r="H60" s="16">
        <f aca="true" t="shared" si="50" ref="H60:N60">SUM(H59/H57/H107)</f>
        <v>748.2929892473118</v>
      </c>
      <c r="I60" s="16">
        <f t="shared" si="50"/>
        <v>454.2674877810362</v>
      </c>
      <c r="J60" s="16">
        <f t="shared" si="50"/>
        <v>749.9052244897958</v>
      </c>
      <c r="K60" s="16">
        <f t="shared" si="50"/>
        <v>385.99055299539174</v>
      </c>
      <c r="L60" s="16">
        <f t="shared" si="50"/>
        <v>549.6948285714285</v>
      </c>
      <c r="M60" s="16">
        <f t="shared" si="50"/>
        <v>456.1058849171752</v>
      </c>
      <c r="N60" s="16">
        <f t="shared" si="50"/>
        <v>345.86826495726496</v>
      </c>
      <c r="O60" s="16">
        <f>SUM(O59/O57/O107)</f>
        <v>528.4068516030454</v>
      </c>
    </row>
    <row r="61" spans="1:15" ht="15" customHeight="1">
      <c r="A61" s="12" t="s">
        <v>5</v>
      </c>
      <c r="B61" s="13" t="s">
        <v>9</v>
      </c>
      <c r="C61" s="17">
        <f>SUM(C59/C58)</f>
        <v>0.07618228207342327</v>
      </c>
      <c r="D61" s="17">
        <f aca="true" t="shared" si="51" ref="D61:N61">SUM(D59/D58)</f>
        <v>0.028554124932984867</v>
      </c>
      <c r="E61" s="17">
        <f>SUM(E59/E58)</f>
        <v>0.07593794605835519</v>
      </c>
      <c r="F61" s="17">
        <f t="shared" si="51"/>
        <v>0.054500907633151095</v>
      </c>
      <c r="G61" s="17">
        <f>SUM(G59/G58)</f>
        <v>0.054884638756775586</v>
      </c>
      <c r="H61" s="17">
        <f t="shared" si="51"/>
        <v>0.08594536102208801</v>
      </c>
      <c r="I61" s="17">
        <f t="shared" si="51"/>
        <v>0.050501700720931804</v>
      </c>
      <c r="J61" s="17">
        <f t="shared" si="51"/>
        <v>0.08313800446965673</v>
      </c>
      <c r="K61" s="17">
        <f t="shared" si="51"/>
        <v>0.03735896158438487</v>
      </c>
      <c r="L61" s="17">
        <f t="shared" si="51"/>
        <v>0.05349964383288648</v>
      </c>
      <c r="M61" s="17">
        <f t="shared" si="51"/>
        <v>0.04520273919103054</v>
      </c>
      <c r="N61" s="17">
        <f t="shared" si="51"/>
        <v>0.038436286268578035</v>
      </c>
      <c r="O61" s="17">
        <f>SUM(O59/O58)</f>
        <v>0.05527928758569486</v>
      </c>
    </row>
    <row r="62" spans="1:15" ht="15" customHeight="1">
      <c r="A62" s="18"/>
      <c r="B62" s="19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</row>
    <row r="63" spans="1:15" ht="15" customHeight="1">
      <c r="A63" s="12" t="s">
        <v>5</v>
      </c>
      <c r="B63" s="21" t="s">
        <v>39</v>
      </c>
      <c r="C63" s="22">
        <f aca="true" t="shared" si="52" ref="C63:N63">SUM(C171+C279+C387)</f>
        <v>2613</v>
      </c>
      <c r="D63" s="22">
        <f t="shared" si="52"/>
        <v>2609</v>
      </c>
      <c r="E63" s="22">
        <f>SUM(E171+E279+E387)</f>
        <v>2542</v>
      </c>
      <c r="F63" s="22">
        <f t="shared" si="52"/>
        <v>2548</v>
      </c>
      <c r="G63" s="22">
        <f>SUM(G171+G279+G387)</f>
        <v>2437</v>
      </c>
      <c r="H63" s="22">
        <f t="shared" si="52"/>
        <v>2524</v>
      </c>
      <c r="I63" s="22">
        <f t="shared" si="52"/>
        <v>2453</v>
      </c>
      <c r="J63" s="22">
        <f t="shared" si="52"/>
        <v>2486</v>
      </c>
      <c r="K63" s="22">
        <f t="shared" si="52"/>
        <v>2581</v>
      </c>
      <c r="L63" s="22">
        <f t="shared" si="52"/>
        <v>2602</v>
      </c>
      <c r="M63" s="22">
        <f t="shared" si="52"/>
        <v>2589</v>
      </c>
      <c r="N63" s="22">
        <f t="shared" si="52"/>
        <v>2595</v>
      </c>
      <c r="O63" s="22">
        <f>SUM(C63:N63)</f>
        <v>30579</v>
      </c>
    </row>
    <row r="64" spans="1:15" ht="15" customHeight="1">
      <c r="A64" s="12" t="s">
        <v>5</v>
      </c>
      <c r="B64" s="13" t="s">
        <v>7</v>
      </c>
      <c r="C64" s="23">
        <f aca="true" t="shared" si="53" ref="C64:N64">SUM(C172+C280+C388)</f>
        <v>258597423.73</v>
      </c>
      <c r="D64" s="23">
        <f t="shared" si="53"/>
        <v>243659312.21</v>
      </c>
      <c r="E64" s="23">
        <f>SUM(E172+E280+E388)</f>
        <v>235318525.90999997</v>
      </c>
      <c r="F64" s="23">
        <f t="shared" si="53"/>
        <v>235311353.46000004</v>
      </c>
      <c r="G64" s="23">
        <f>SUM(G172+G280+G388)</f>
        <v>218343878.77999997</v>
      </c>
      <c r="H64" s="23">
        <f t="shared" si="53"/>
        <v>213738045</v>
      </c>
      <c r="I64" s="23">
        <f t="shared" si="53"/>
        <v>213011655.80999997</v>
      </c>
      <c r="J64" s="23">
        <f t="shared" si="53"/>
        <v>223118914.43</v>
      </c>
      <c r="K64" s="23">
        <f t="shared" si="53"/>
        <v>248953575.32</v>
      </c>
      <c r="L64" s="23">
        <f t="shared" si="53"/>
        <v>243964860.47999996</v>
      </c>
      <c r="M64" s="23">
        <f t="shared" si="53"/>
        <v>259558015.22</v>
      </c>
      <c r="N64" s="23">
        <f t="shared" si="53"/>
        <v>245306012.87</v>
      </c>
      <c r="O64" s="23">
        <f>SUM(C64:N64)</f>
        <v>2838881573.2199993</v>
      </c>
    </row>
    <row r="65" spans="1:15" ht="15" customHeight="1">
      <c r="A65" s="12" t="s">
        <v>5</v>
      </c>
      <c r="B65" s="13" t="s">
        <v>0</v>
      </c>
      <c r="C65" s="23">
        <f aca="true" t="shared" si="54" ref="C65:N65">SUM(C173+C281+C389)</f>
        <v>13189468.81</v>
      </c>
      <c r="D65" s="23">
        <f t="shared" si="54"/>
        <v>12656086.34</v>
      </c>
      <c r="E65" s="23">
        <f>SUM(E173+E281+E389)</f>
        <v>12236292.459999999</v>
      </c>
      <c r="F65" s="23">
        <f t="shared" si="54"/>
        <v>11838147.07</v>
      </c>
      <c r="G65" s="23">
        <f>SUM(G173+G281+G389)</f>
        <v>11027471.78</v>
      </c>
      <c r="H65" s="23">
        <f t="shared" si="54"/>
        <v>11068440.739999998</v>
      </c>
      <c r="I65" s="23">
        <f t="shared" si="54"/>
        <v>10725406.53</v>
      </c>
      <c r="J65" s="23">
        <f t="shared" si="54"/>
        <v>11295343.19</v>
      </c>
      <c r="K65" s="23">
        <f t="shared" si="54"/>
        <v>12555929.440000001</v>
      </c>
      <c r="L65" s="23">
        <f t="shared" si="54"/>
        <v>12219976.08</v>
      </c>
      <c r="M65" s="23">
        <f t="shared" si="54"/>
        <v>13494021.990000002</v>
      </c>
      <c r="N65" s="23">
        <f t="shared" si="54"/>
        <v>13033521.299999999</v>
      </c>
      <c r="O65" s="23">
        <f>SUM(C65:N65)</f>
        <v>145340105.73000002</v>
      </c>
    </row>
    <row r="66" spans="1:15" ht="15" customHeight="1">
      <c r="A66" s="12" t="s">
        <v>5</v>
      </c>
      <c r="B66" s="13" t="s">
        <v>8</v>
      </c>
      <c r="C66" s="16">
        <f aca="true" t="shared" si="55" ref="C66:O66">SUM(C65/C63/C107)</f>
        <v>162.8269176450255</v>
      </c>
      <c r="D66" s="16">
        <f t="shared" si="55"/>
        <v>156.48173617379047</v>
      </c>
      <c r="E66" s="16">
        <f>SUM(E65/E63/E107)</f>
        <v>160.45492341987935</v>
      </c>
      <c r="F66" s="16">
        <f t="shared" si="55"/>
        <v>149.8727283891224</v>
      </c>
      <c r="G66" s="16">
        <f>SUM(G65/G63/G107)</f>
        <v>150.83397319108192</v>
      </c>
      <c r="H66" s="16">
        <f t="shared" si="55"/>
        <v>141.46056873370478</v>
      </c>
      <c r="I66" s="16">
        <f t="shared" si="55"/>
        <v>141.04396893862682</v>
      </c>
      <c r="J66" s="16">
        <f t="shared" si="55"/>
        <v>162.27076183771982</v>
      </c>
      <c r="K66" s="16">
        <f t="shared" si="55"/>
        <v>156.92754046318632</v>
      </c>
      <c r="L66" s="16">
        <f t="shared" si="55"/>
        <v>156.54594004611835</v>
      </c>
      <c r="M66" s="16">
        <f t="shared" si="55"/>
        <v>168.13095092139204</v>
      </c>
      <c r="N66" s="16">
        <f t="shared" si="55"/>
        <v>167.4183853564547</v>
      </c>
      <c r="O66" s="16">
        <f t="shared" si="55"/>
        <v>156.26510764252612</v>
      </c>
    </row>
    <row r="67" spans="1:15" ht="15" customHeight="1">
      <c r="A67" s="12" t="s">
        <v>5</v>
      </c>
      <c r="B67" s="13" t="s">
        <v>9</v>
      </c>
      <c r="C67" s="17">
        <f>SUM(C65/C64)</f>
        <v>0.051003867787062895</v>
      </c>
      <c r="D67" s="17">
        <f aca="true" t="shared" si="56" ref="D67:N67">SUM(D65/D64)</f>
        <v>0.051941730546675086</v>
      </c>
      <c r="E67" s="17">
        <f>SUM(E65/E64)</f>
        <v>0.05199884884830486</v>
      </c>
      <c r="F67" s="17">
        <f t="shared" si="56"/>
        <v>0.05030843984335136</v>
      </c>
      <c r="G67" s="17">
        <f>SUM(G65/G64)</f>
        <v>0.050505064953577726</v>
      </c>
      <c r="H67" s="17">
        <f t="shared" si="56"/>
        <v>0.051785075230757344</v>
      </c>
      <c r="I67" s="17">
        <f t="shared" si="56"/>
        <v>0.050351265939957486</v>
      </c>
      <c r="J67" s="17">
        <f t="shared" si="56"/>
        <v>0.050624767599179644</v>
      </c>
      <c r="K67" s="17">
        <f t="shared" si="56"/>
        <v>0.05043482273295677</v>
      </c>
      <c r="L67" s="17">
        <f t="shared" si="56"/>
        <v>0.050089082730837724</v>
      </c>
      <c r="M67" s="17">
        <f t="shared" si="56"/>
        <v>0.05198846191886057</v>
      </c>
      <c r="N67" s="17">
        <f t="shared" si="56"/>
        <v>0.05313168294373248</v>
      </c>
      <c r="O67" s="17">
        <f>SUM(O65/O64)</f>
        <v>0.05119625527920424</v>
      </c>
    </row>
    <row r="68" spans="1:15" ht="15" customHeight="1">
      <c r="A68" s="18"/>
      <c r="B68" s="19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</row>
    <row r="69" spans="1:15" ht="15" customHeight="1">
      <c r="A69" s="12" t="s">
        <v>5</v>
      </c>
      <c r="B69" s="21" t="s">
        <v>16</v>
      </c>
      <c r="C69" s="22">
        <f aca="true" t="shared" si="57" ref="C69:N69">SUM(C177+C285+C393)</f>
        <v>314</v>
      </c>
      <c r="D69" s="22">
        <f t="shared" si="57"/>
        <v>313</v>
      </c>
      <c r="E69" s="22">
        <f>SUM(E177+E285+E393)</f>
        <v>306</v>
      </c>
      <c r="F69" s="22">
        <f t="shared" si="57"/>
        <v>293</v>
      </c>
      <c r="G69" s="22">
        <f>SUM(G177+G285+G393)</f>
        <v>295</v>
      </c>
      <c r="H69" s="22">
        <f t="shared" si="57"/>
        <v>303</v>
      </c>
      <c r="I69" s="22">
        <f t="shared" si="57"/>
        <v>303</v>
      </c>
      <c r="J69" s="22">
        <f t="shared" si="57"/>
        <v>299</v>
      </c>
      <c r="K69" s="22">
        <f t="shared" si="57"/>
        <v>295</v>
      </c>
      <c r="L69" s="22">
        <f t="shared" si="57"/>
        <v>295</v>
      </c>
      <c r="M69" s="22">
        <f t="shared" si="57"/>
        <v>291</v>
      </c>
      <c r="N69" s="22">
        <f t="shared" si="57"/>
        <v>285</v>
      </c>
      <c r="O69" s="22">
        <f>SUM(C69:N69)</f>
        <v>3592</v>
      </c>
    </row>
    <row r="70" spans="1:15" ht="15" customHeight="1">
      <c r="A70" s="12" t="s">
        <v>5</v>
      </c>
      <c r="B70" s="13" t="s">
        <v>0</v>
      </c>
      <c r="C70" s="23">
        <f aca="true" t="shared" si="58" ref="C70:N70">SUM(C178+C286+C394)</f>
        <v>8987637.67</v>
      </c>
      <c r="D70" s="23">
        <f t="shared" si="58"/>
        <v>8251997.430000001</v>
      </c>
      <c r="E70" s="23">
        <f>SUM(E178+E286+E394)</f>
        <v>8621647.23</v>
      </c>
      <c r="F70" s="23">
        <f t="shared" si="58"/>
        <v>8624359.54</v>
      </c>
      <c r="G70" s="23">
        <f>SUM(G178+G286+G394)</f>
        <v>8095560.39</v>
      </c>
      <c r="H70" s="23">
        <f t="shared" si="58"/>
        <v>8486177.55</v>
      </c>
      <c r="I70" s="23">
        <f t="shared" si="58"/>
        <v>7889276.3100000005</v>
      </c>
      <c r="J70" s="23">
        <f t="shared" si="58"/>
        <v>8748290.54</v>
      </c>
      <c r="K70" s="23">
        <f t="shared" si="58"/>
        <v>9080432.59</v>
      </c>
      <c r="L70" s="23">
        <f t="shared" si="58"/>
        <v>8362284.72</v>
      </c>
      <c r="M70" s="23">
        <f t="shared" si="58"/>
        <v>8645057.36</v>
      </c>
      <c r="N70" s="23">
        <f t="shared" si="58"/>
        <v>8217096.6899999995</v>
      </c>
      <c r="O70" s="23">
        <f>SUM(C70:N70)</f>
        <v>102009818.02</v>
      </c>
    </row>
    <row r="71" spans="1:15" ht="15" customHeight="1">
      <c r="A71" s="12" t="s">
        <v>5</v>
      </c>
      <c r="B71" s="13" t="s">
        <v>8</v>
      </c>
      <c r="C71" s="26">
        <f aca="true" t="shared" si="59" ref="C71:O71">SUM(C70/C69/C107)</f>
        <v>923.3241904664064</v>
      </c>
      <c r="D71" s="26">
        <f t="shared" si="59"/>
        <v>850.4583561785015</v>
      </c>
      <c r="E71" s="26">
        <f>SUM(E70/E69/E107)</f>
        <v>939.1772581699347</v>
      </c>
      <c r="F71" s="26">
        <f t="shared" si="59"/>
        <v>949.5056192887812</v>
      </c>
      <c r="G71" s="26">
        <f>SUM(G70/G69/G107)</f>
        <v>914.752586440678</v>
      </c>
      <c r="H71" s="26">
        <f t="shared" si="59"/>
        <v>903.4576333439796</v>
      </c>
      <c r="I71" s="26">
        <f t="shared" si="59"/>
        <v>839.9101788565954</v>
      </c>
      <c r="J71" s="26">
        <f t="shared" si="59"/>
        <v>1044.9463139034876</v>
      </c>
      <c r="K71" s="26">
        <f t="shared" si="59"/>
        <v>992.9395943138327</v>
      </c>
      <c r="L71" s="26">
        <f t="shared" si="59"/>
        <v>944.8909288135593</v>
      </c>
      <c r="M71" s="26">
        <f t="shared" si="59"/>
        <v>958.3258352732513</v>
      </c>
      <c r="N71" s="26">
        <f t="shared" si="59"/>
        <v>961.0639403508771</v>
      </c>
      <c r="O71" s="26">
        <f t="shared" si="59"/>
        <v>933.6959336280717</v>
      </c>
    </row>
    <row r="72" spans="1:15" ht="15">
      <c r="A72" s="12"/>
      <c r="B72" s="19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</row>
    <row r="73" spans="1:15" ht="15">
      <c r="A73" s="12" t="s">
        <v>5</v>
      </c>
      <c r="B73" s="21" t="s">
        <v>17</v>
      </c>
      <c r="C73" s="22">
        <f aca="true" t="shared" si="60" ref="C73:N73">SUM(C181+C289+C397)</f>
        <v>151</v>
      </c>
      <c r="D73" s="22">
        <f t="shared" si="60"/>
        <v>153</v>
      </c>
      <c r="E73" s="22">
        <f>SUM(E181+E289+E397)</f>
        <v>151</v>
      </c>
      <c r="F73" s="22">
        <f t="shared" si="60"/>
        <v>148</v>
      </c>
      <c r="G73" s="22">
        <f>SUM(G181+G289+G397)</f>
        <v>150</v>
      </c>
      <c r="H73" s="22">
        <f t="shared" si="60"/>
        <v>152</v>
      </c>
      <c r="I73" s="22">
        <f t="shared" si="60"/>
        <v>151</v>
      </c>
      <c r="J73" s="22">
        <f t="shared" si="60"/>
        <v>148</v>
      </c>
      <c r="K73" s="22">
        <f t="shared" si="60"/>
        <v>147</v>
      </c>
      <c r="L73" s="22">
        <f t="shared" si="60"/>
        <v>147</v>
      </c>
      <c r="M73" s="22">
        <f t="shared" si="60"/>
        <v>144</v>
      </c>
      <c r="N73" s="22">
        <f t="shared" si="60"/>
        <v>144</v>
      </c>
      <c r="O73" s="22">
        <f>SUM(C73:N73)</f>
        <v>1786</v>
      </c>
    </row>
    <row r="74" spans="1:15" ht="15">
      <c r="A74" s="12" t="s">
        <v>5</v>
      </c>
      <c r="B74" s="21" t="s">
        <v>18</v>
      </c>
      <c r="C74" s="23">
        <f aca="true" t="shared" si="61" ref="C74:N74">SUM(C182+C290+C398)</f>
        <v>18921365.39</v>
      </c>
      <c r="D74" s="23">
        <f t="shared" si="61"/>
        <v>17721298.69</v>
      </c>
      <c r="E74" s="23">
        <f>SUM(E182+E290+E398)</f>
        <v>17448606.77</v>
      </c>
      <c r="F74" s="23">
        <f t="shared" si="61"/>
        <v>16754146.64</v>
      </c>
      <c r="G74" s="23">
        <f>SUM(G182+G290+G398)</f>
        <v>15947046.71</v>
      </c>
      <c r="H74" s="23">
        <f t="shared" si="61"/>
        <v>15753479.2</v>
      </c>
      <c r="I74" s="23">
        <f t="shared" si="61"/>
        <v>16421336.97</v>
      </c>
      <c r="J74" s="23">
        <f t="shared" si="61"/>
        <v>16756095.030000001</v>
      </c>
      <c r="K74" s="23">
        <f t="shared" si="61"/>
        <v>18516495.15</v>
      </c>
      <c r="L74" s="23">
        <f t="shared" si="61"/>
        <v>17478256.71</v>
      </c>
      <c r="M74" s="23">
        <f t="shared" si="61"/>
        <v>16941849.3</v>
      </c>
      <c r="N74" s="23">
        <f t="shared" si="61"/>
        <v>17246851.060000002</v>
      </c>
      <c r="O74" s="23">
        <f>SUM(C74:N74)</f>
        <v>205906827.62</v>
      </c>
    </row>
    <row r="75" spans="1:15" ht="15">
      <c r="A75" s="12" t="s">
        <v>5</v>
      </c>
      <c r="B75" s="13" t="s">
        <v>0</v>
      </c>
      <c r="C75" s="23">
        <f aca="true" t="shared" si="62" ref="C75:N75">SUM(C183+C291+C399)</f>
        <v>3683266.89</v>
      </c>
      <c r="D75" s="23">
        <f t="shared" si="62"/>
        <v>3591147.3</v>
      </c>
      <c r="E75" s="23">
        <f>SUM(E183+E291+E399)</f>
        <v>3567409.77</v>
      </c>
      <c r="F75" s="23">
        <f t="shared" si="62"/>
        <v>3624909.14</v>
      </c>
      <c r="G75" s="23">
        <f>SUM(G183+G291+G399)</f>
        <v>3381261.46</v>
      </c>
      <c r="H75" s="23">
        <f t="shared" si="62"/>
        <v>3224821.2</v>
      </c>
      <c r="I75" s="23">
        <f t="shared" si="62"/>
        <v>3334449.22</v>
      </c>
      <c r="J75" s="23">
        <f t="shared" si="62"/>
        <v>3712708.0300000003</v>
      </c>
      <c r="K75" s="23">
        <f t="shared" si="62"/>
        <v>3892044.4</v>
      </c>
      <c r="L75" s="23">
        <f t="shared" si="62"/>
        <v>3689509.96</v>
      </c>
      <c r="M75" s="23">
        <f t="shared" si="62"/>
        <v>3578360.05</v>
      </c>
      <c r="N75" s="23">
        <f t="shared" si="62"/>
        <v>3297296.8099999996</v>
      </c>
      <c r="O75" s="23">
        <f>SUM(C75:N75)</f>
        <v>42577184.23</v>
      </c>
    </row>
    <row r="76" spans="1:15" ht="15">
      <c r="A76" s="12" t="s">
        <v>5</v>
      </c>
      <c r="B76" s="13" t="s">
        <v>8</v>
      </c>
      <c r="C76" s="16">
        <f aca="true" t="shared" si="63" ref="C76:O76">SUM(C75/C73/C107)</f>
        <v>786.8547083956421</v>
      </c>
      <c r="D76" s="16">
        <f t="shared" si="63"/>
        <v>757.1468058191018</v>
      </c>
      <c r="E76" s="16">
        <f>SUM(E75/E73/E107)</f>
        <v>787.5076754966888</v>
      </c>
      <c r="F76" s="16">
        <f t="shared" si="63"/>
        <v>790.0848169136879</v>
      </c>
      <c r="G76" s="16">
        <f>SUM(G75/G73/G107)</f>
        <v>751.3914355555555</v>
      </c>
      <c r="H76" s="16">
        <f t="shared" si="63"/>
        <v>684.38480475382</v>
      </c>
      <c r="I76" s="16">
        <f t="shared" si="63"/>
        <v>712.3369408246102</v>
      </c>
      <c r="J76" s="16">
        <f t="shared" si="63"/>
        <v>895.9237524131275</v>
      </c>
      <c r="K76" s="16">
        <f t="shared" si="63"/>
        <v>854.080403774413</v>
      </c>
      <c r="L76" s="16">
        <f t="shared" si="63"/>
        <v>836.6235736961451</v>
      </c>
      <c r="M76" s="16">
        <f t="shared" si="63"/>
        <v>801.6039538530465</v>
      </c>
      <c r="N76" s="16">
        <f t="shared" si="63"/>
        <v>763.2631504629628</v>
      </c>
      <c r="O76" s="16">
        <f t="shared" si="63"/>
        <v>783.7820348665812</v>
      </c>
    </row>
    <row r="77" spans="1:15" ht="15">
      <c r="A77" s="12" t="s">
        <v>5</v>
      </c>
      <c r="B77" s="13" t="s">
        <v>9</v>
      </c>
      <c r="C77" s="17">
        <f>SUM(C75/C74)</f>
        <v>0.19466179179366294</v>
      </c>
      <c r="D77" s="17">
        <f aca="true" t="shared" si="64" ref="D77:N77">SUM(D75/D74)</f>
        <v>0.20264583103192418</v>
      </c>
      <c r="E77" s="17">
        <f>SUM(E75/E74)</f>
        <v>0.20445241370981965</v>
      </c>
      <c r="F77" s="17">
        <f t="shared" si="64"/>
        <v>0.21635892402574794</v>
      </c>
      <c r="G77" s="17">
        <f>SUM(G75/G74)</f>
        <v>0.21203057352805607</v>
      </c>
      <c r="H77" s="17">
        <f t="shared" si="64"/>
        <v>0.20470533264804136</v>
      </c>
      <c r="I77" s="17">
        <f t="shared" si="64"/>
        <v>0.20305589161781876</v>
      </c>
      <c r="J77" s="17">
        <f t="shared" si="64"/>
        <v>0.221573584021384</v>
      </c>
      <c r="K77" s="17">
        <f t="shared" si="64"/>
        <v>0.21019336372628813</v>
      </c>
      <c r="L77" s="17">
        <f t="shared" si="64"/>
        <v>0.21109141610725318</v>
      </c>
      <c r="M77" s="17">
        <f t="shared" si="64"/>
        <v>0.2112142533341977</v>
      </c>
      <c r="N77" s="17">
        <f t="shared" si="64"/>
        <v>0.19118254100583618</v>
      </c>
      <c r="O77" s="17">
        <f>SUM(O75/O74)</f>
        <v>0.20677888500412417</v>
      </c>
    </row>
    <row r="78" spans="1:15" ht="15">
      <c r="A78" s="18"/>
      <c r="B78" s="19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</row>
    <row r="79" spans="1:15" ht="15">
      <c r="A79" s="12" t="s">
        <v>5</v>
      </c>
      <c r="B79" s="21" t="s">
        <v>42</v>
      </c>
      <c r="C79" s="22">
        <f aca="true" t="shared" si="65" ref="C79:N79">SUM(C187+C295+C403)</f>
        <v>23</v>
      </c>
      <c r="D79" s="22">
        <f t="shared" si="65"/>
        <v>23</v>
      </c>
      <c r="E79" s="22">
        <f>SUM(E187+E295+E403)</f>
        <v>23</v>
      </c>
      <c r="F79" s="22">
        <f t="shared" si="65"/>
        <v>23</v>
      </c>
      <c r="G79" s="22">
        <f>SUM(G187+G295+G403)</f>
        <v>23</v>
      </c>
      <c r="H79" s="22">
        <f t="shared" si="65"/>
        <v>23</v>
      </c>
      <c r="I79" s="22">
        <f t="shared" si="65"/>
        <v>23</v>
      </c>
      <c r="J79" s="22">
        <f t="shared" si="65"/>
        <v>23</v>
      </c>
      <c r="K79" s="22">
        <f t="shared" si="65"/>
        <v>22</v>
      </c>
      <c r="L79" s="22">
        <f t="shared" si="65"/>
        <v>22</v>
      </c>
      <c r="M79" s="22">
        <f t="shared" si="65"/>
        <v>21</v>
      </c>
      <c r="N79" s="22">
        <f t="shared" si="65"/>
        <v>20</v>
      </c>
      <c r="O79" s="22">
        <f>SUM(C79:N79)</f>
        <v>269</v>
      </c>
    </row>
    <row r="80" spans="1:15" ht="15">
      <c r="A80" s="12" t="s">
        <v>5</v>
      </c>
      <c r="B80" s="21" t="s">
        <v>43</v>
      </c>
      <c r="C80" s="23">
        <f aca="true" t="shared" si="66" ref="C80:N80">SUM(C188+C296+C404)</f>
        <v>7232455.47</v>
      </c>
      <c r="D80" s="23">
        <f t="shared" si="66"/>
        <v>6587047.05</v>
      </c>
      <c r="E80" s="23">
        <f>SUM(E188+E296+E404)</f>
        <v>6545894.3</v>
      </c>
      <c r="F80" s="23">
        <f t="shared" si="66"/>
        <v>6303279.75</v>
      </c>
      <c r="G80" s="23">
        <f>SUM(G188+G296+G404)</f>
        <v>6106785</v>
      </c>
      <c r="H80" s="23">
        <f t="shared" si="66"/>
        <v>6382785.5</v>
      </c>
      <c r="I80" s="23">
        <f t="shared" si="66"/>
        <v>6110462.56</v>
      </c>
      <c r="J80" s="23">
        <f t="shared" si="66"/>
        <v>6320819.41</v>
      </c>
      <c r="K80" s="23">
        <f t="shared" si="66"/>
        <v>7306252.5</v>
      </c>
      <c r="L80" s="23">
        <f t="shared" si="66"/>
        <v>6799182.65</v>
      </c>
      <c r="M80" s="23">
        <f t="shared" si="66"/>
        <v>6951210.159999999</v>
      </c>
      <c r="N80" s="23">
        <f t="shared" si="66"/>
        <v>6748069.77</v>
      </c>
      <c r="O80" s="23">
        <f>SUM(C80:N80)</f>
        <v>79394244.12</v>
      </c>
    </row>
    <row r="81" spans="1:15" ht="15">
      <c r="A81" s="12" t="s">
        <v>5</v>
      </c>
      <c r="B81" s="13" t="s">
        <v>0</v>
      </c>
      <c r="C81" s="23">
        <f aca="true" t="shared" si="67" ref="C81:N81">SUM(C189+C297+C405)</f>
        <v>1425228.22</v>
      </c>
      <c r="D81" s="23">
        <f t="shared" si="67"/>
        <v>1290224.3</v>
      </c>
      <c r="E81" s="23">
        <f>SUM(E189+E297+E405)</f>
        <v>1506067.55</v>
      </c>
      <c r="F81" s="23">
        <f t="shared" si="67"/>
        <v>1532536.75</v>
      </c>
      <c r="G81" s="23">
        <f>SUM(G189+G297+G405)</f>
        <v>1283519.75</v>
      </c>
      <c r="H81" s="23">
        <f t="shared" si="67"/>
        <v>1664557</v>
      </c>
      <c r="I81" s="23">
        <f t="shared" si="67"/>
        <v>1192705.06</v>
      </c>
      <c r="J81" s="23">
        <f t="shared" si="67"/>
        <v>1299665.1600000001</v>
      </c>
      <c r="K81" s="23">
        <f t="shared" si="67"/>
        <v>1288253.5</v>
      </c>
      <c r="L81" s="23">
        <f t="shared" si="67"/>
        <v>1318434.4</v>
      </c>
      <c r="M81" s="23">
        <f t="shared" si="67"/>
        <v>1360465.6600000001</v>
      </c>
      <c r="N81" s="23">
        <f t="shared" si="67"/>
        <v>1391808.52</v>
      </c>
      <c r="O81" s="23">
        <f>SUM(C81:N81)</f>
        <v>16553465.870000001</v>
      </c>
    </row>
    <row r="82" spans="1:15" ht="15">
      <c r="A82" s="12" t="s">
        <v>5</v>
      </c>
      <c r="B82" s="13" t="s">
        <v>8</v>
      </c>
      <c r="C82" s="16">
        <f aca="true" t="shared" si="68" ref="C82:N82">C81/C79/C107</f>
        <v>1998.9175596072932</v>
      </c>
      <c r="D82" s="16">
        <f t="shared" si="68"/>
        <v>1809.5712482468443</v>
      </c>
      <c r="E82" s="16">
        <f>E81/E79/E107</f>
        <v>2182.7065942028985</v>
      </c>
      <c r="F82" s="16">
        <f t="shared" si="68"/>
        <v>2149.4204067321175</v>
      </c>
      <c r="G82" s="16">
        <f>G81/G79/G107</f>
        <v>1860.1735507246376</v>
      </c>
      <c r="H82" s="16">
        <f t="shared" si="68"/>
        <v>2334.5820476858344</v>
      </c>
      <c r="I82" s="16">
        <f t="shared" si="68"/>
        <v>1672.798120617111</v>
      </c>
      <c r="J82" s="16">
        <f t="shared" si="68"/>
        <v>2018.1136024844723</v>
      </c>
      <c r="K82" s="16">
        <f t="shared" si="68"/>
        <v>1888.934750733138</v>
      </c>
      <c r="L82" s="16">
        <f t="shared" si="68"/>
        <v>1997.6278787878787</v>
      </c>
      <c r="M82" s="16">
        <f t="shared" si="68"/>
        <v>2089.8090015360985</v>
      </c>
      <c r="N82" s="16">
        <f t="shared" si="68"/>
        <v>2319.680866666667</v>
      </c>
      <c r="O82" s="16">
        <f>SUM(O81/O79/O107)</f>
        <v>2023.189117446323</v>
      </c>
    </row>
    <row r="83" spans="1:15" ht="15">
      <c r="A83" s="12" t="s">
        <v>5</v>
      </c>
      <c r="B83" s="13" t="s">
        <v>9</v>
      </c>
      <c r="C83" s="27">
        <f>C81/C80</f>
        <v>0.1970600753660776</v>
      </c>
      <c r="D83" s="27">
        <f>D81/D80</f>
        <v>0.19587294431121455</v>
      </c>
      <c r="E83" s="27">
        <f>E81/E80</f>
        <v>0.23007819573255256</v>
      </c>
      <c r="F83" s="27">
        <f>F81/F80</f>
        <v>0.24313322758679717</v>
      </c>
      <c r="G83" s="27">
        <f>G81/G80</f>
        <v>0.21017929237724925</v>
      </c>
      <c r="H83" s="27">
        <f aca="true" t="shared" si="69" ref="H83:N83">H81/H80</f>
        <v>0.2607884911689418</v>
      </c>
      <c r="I83" s="27">
        <f t="shared" si="69"/>
        <v>0.195190633816763</v>
      </c>
      <c r="J83" s="27">
        <f t="shared" si="69"/>
        <v>0.20561656261589034</v>
      </c>
      <c r="K83" s="27">
        <f t="shared" si="69"/>
        <v>0.17632206113873014</v>
      </c>
      <c r="L83" s="27">
        <f t="shared" si="69"/>
        <v>0.1939107195480327</v>
      </c>
      <c r="M83" s="27">
        <f t="shared" si="69"/>
        <v>0.19571637580872686</v>
      </c>
      <c r="N83" s="27">
        <f t="shared" si="69"/>
        <v>0.20625283487547583</v>
      </c>
      <c r="O83" s="27">
        <f>SUM(O81/O80)</f>
        <v>0.2084970523175503</v>
      </c>
    </row>
    <row r="84" spans="1:15" ht="15">
      <c r="A84" s="18"/>
      <c r="B84" s="19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</row>
    <row r="85" spans="1:15" ht="15">
      <c r="A85" s="12" t="s">
        <v>5</v>
      </c>
      <c r="B85" s="13" t="s">
        <v>36</v>
      </c>
      <c r="C85" s="22">
        <f aca="true" t="shared" si="70" ref="C85:N85">SUM(C193+C301+C409)</f>
        <v>41</v>
      </c>
      <c r="D85" s="22">
        <f t="shared" si="70"/>
        <v>38</v>
      </c>
      <c r="E85" s="22">
        <f>SUM(E193+E301+E409)</f>
        <v>38</v>
      </c>
      <c r="F85" s="22">
        <f t="shared" si="70"/>
        <v>36</v>
      </c>
      <c r="G85" s="22">
        <f>SUM(G193+G301+G409)</f>
        <v>36</v>
      </c>
      <c r="H85" s="22">
        <f t="shared" si="70"/>
        <v>38</v>
      </c>
      <c r="I85" s="22">
        <f t="shared" si="70"/>
        <v>39</v>
      </c>
      <c r="J85" s="22">
        <f t="shared" si="70"/>
        <v>38</v>
      </c>
      <c r="K85" s="22">
        <f t="shared" si="70"/>
        <v>37</v>
      </c>
      <c r="L85" s="22">
        <f t="shared" si="70"/>
        <v>37</v>
      </c>
      <c r="M85" s="22">
        <f t="shared" si="70"/>
        <v>37</v>
      </c>
      <c r="N85" s="22">
        <f t="shared" si="70"/>
        <v>35</v>
      </c>
      <c r="O85" s="22">
        <f>SUM(C85:N85)</f>
        <v>450</v>
      </c>
    </row>
    <row r="86" spans="1:15" ht="15">
      <c r="A86" s="12" t="s">
        <v>5</v>
      </c>
      <c r="B86" s="28" t="s">
        <v>37</v>
      </c>
      <c r="C86" s="23">
        <f aca="true" t="shared" si="71" ref="C86:N86">SUM(C194+C302+C410)</f>
        <v>5130290.66</v>
      </c>
      <c r="D86" s="23">
        <f t="shared" si="71"/>
        <v>4748300.3100000005</v>
      </c>
      <c r="E86" s="23">
        <f>SUM(E194+E302+E410)</f>
        <v>4454030.6</v>
      </c>
      <c r="F86" s="23">
        <f t="shared" si="71"/>
        <v>4279097.05</v>
      </c>
      <c r="G86" s="23">
        <f>SUM(G194+G302+G410)</f>
        <v>4189016.35</v>
      </c>
      <c r="H86" s="23">
        <f t="shared" si="71"/>
        <v>4314046.8</v>
      </c>
      <c r="I86" s="23">
        <f t="shared" si="71"/>
        <v>4133507.53</v>
      </c>
      <c r="J86" s="23">
        <f t="shared" si="71"/>
        <v>4291892</v>
      </c>
      <c r="K86" s="23">
        <f t="shared" si="71"/>
        <v>4983208.61</v>
      </c>
      <c r="L86" s="23">
        <f t="shared" si="71"/>
        <v>4579187.65</v>
      </c>
      <c r="M86" s="23">
        <f t="shared" si="71"/>
        <v>4752293.5</v>
      </c>
      <c r="N86" s="23">
        <f t="shared" si="71"/>
        <v>4675496.76</v>
      </c>
      <c r="O86" s="23">
        <f>SUM(C86:N86)</f>
        <v>54530367.82</v>
      </c>
    </row>
    <row r="87" spans="1:15" ht="15">
      <c r="A87" s="12" t="s">
        <v>5</v>
      </c>
      <c r="B87" s="28" t="s">
        <v>0</v>
      </c>
      <c r="C87" s="23">
        <f aca="true" t="shared" si="72" ref="C87:N87">SUM(C195+C303+C411)</f>
        <v>1421374.81</v>
      </c>
      <c r="D87" s="23">
        <f t="shared" si="72"/>
        <v>1179111.43</v>
      </c>
      <c r="E87" s="23">
        <f>SUM(E195+E303+E411)</f>
        <v>1226889.11</v>
      </c>
      <c r="F87" s="23">
        <f t="shared" si="72"/>
        <v>1187129.4</v>
      </c>
      <c r="G87" s="23">
        <f>SUM(G195+G303+G411)</f>
        <v>1030710.0599999999</v>
      </c>
      <c r="H87" s="23">
        <f t="shared" si="72"/>
        <v>1195901.8399999999</v>
      </c>
      <c r="I87" s="23">
        <f t="shared" si="72"/>
        <v>1189861.0299999998</v>
      </c>
      <c r="J87" s="23">
        <f t="shared" si="72"/>
        <v>1238137.95</v>
      </c>
      <c r="K87" s="23">
        <f t="shared" si="72"/>
        <v>1170114.44</v>
      </c>
      <c r="L87" s="23">
        <f t="shared" si="72"/>
        <v>1207954.5899999999</v>
      </c>
      <c r="M87" s="23">
        <f t="shared" si="72"/>
        <v>1275634.73</v>
      </c>
      <c r="N87" s="23">
        <f t="shared" si="72"/>
        <v>1384827.93</v>
      </c>
      <c r="O87" s="23">
        <f>SUM(C87:N87)</f>
        <v>14707647.319999998</v>
      </c>
    </row>
    <row r="88" spans="1:15" ht="15">
      <c r="A88" s="12" t="s">
        <v>5</v>
      </c>
      <c r="B88" s="13" t="s">
        <v>8</v>
      </c>
      <c r="C88" s="16">
        <f>SUM(C87/C85/C107)</f>
        <v>1118.3122029897718</v>
      </c>
      <c r="D88" s="16">
        <f>SUM(D87/D85/D107)</f>
        <v>1000.9434889643462</v>
      </c>
      <c r="E88" s="16">
        <f>SUM(E87/E85/E107)</f>
        <v>1076.2185175438597</v>
      </c>
      <c r="F88" s="16">
        <f>SUM(F87/F85/F107)</f>
        <v>1063.7360215053764</v>
      </c>
      <c r="G88" s="16">
        <f>SUM(G87/G85/G107)</f>
        <v>954.3611666666667</v>
      </c>
      <c r="H88" s="16">
        <f aca="true" t="shared" si="73" ref="H88:N88">SUM(H87/H85/H107)</f>
        <v>1015.1968081494057</v>
      </c>
      <c r="I88" s="16">
        <f t="shared" si="73"/>
        <v>984.1695864350701</v>
      </c>
      <c r="J88" s="16">
        <f t="shared" si="73"/>
        <v>1163.6634868421052</v>
      </c>
      <c r="K88" s="16">
        <f t="shared" si="73"/>
        <v>1020.1520836965998</v>
      </c>
      <c r="L88" s="16">
        <f t="shared" si="73"/>
        <v>1088.2473783783782</v>
      </c>
      <c r="M88" s="16">
        <f t="shared" si="73"/>
        <v>1112.1488491717523</v>
      </c>
      <c r="N88" s="16">
        <f t="shared" si="73"/>
        <v>1318.8837428571428</v>
      </c>
      <c r="O88" s="16">
        <f>SUM(O87/O85/O107)</f>
        <v>1074.5596187324918</v>
      </c>
    </row>
    <row r="89" spans="1:15" ht="15">
      <c r="A89" s="12" t="s">
        <v>5</v>
      </c>
      <c r="B89" s="13" t="s">
        <v>9</v>
      </c>
      <c r="C89" s="17">
        <f>SUM(C87/C86)</f>
        <v>0.27705541541383155</v>
      </c>
      <c r="D89" s="17">
        <f aca="true" t="shared" si="74" ref="D89:N89">SUM(D87/D86)</f>
        <v>0.24832284249519168</v>
      </c>
      <c r="E89" s="17">
        <f>SUM(E87/E86)</f>
        <v>0.27545592300151694</v>
      </c>
      <c r="F89" s="17">
        <f t="shared" si="74"/>
        <v>0.27742521053594704</v>
      </c>
      <c r="G89" s="17">
        <f>SUM(G87/G86)</f>
        <v>0.24605061758710967</v>
      </c>
      <c r="H89" s="17">
        <f t="shared" si="74"/>
        <v>0.2772111419839024</v>
      </c>
      <c r="I89" s="17">
        <f t="shared" si="74"/>
        <v>0.2878574724647955</v>
      </c>
      <c r="J89" s="17">
        <f t="shared" si="74"/>
        <v>0.28848301634803486</v>
      </c>
      <c r="K89" s="17">
        <f t="shared" si="74"/>
        <v>0.23481145012710994</v>
      </c>
      <c r="L89" s="17">
        <f t="shared" si="74"/>
        <v>0.263792332249149</v>
      </c>
      <c r="M89" s="17">
        <f t="shared" si="74"/>
        <v>0.2684250730726122</v>
      </c>
      <c r="N89" s="17">
        <f t="shared" si="74"/>
        <v>0.29618840544336084</v>
      </c>
      <c r="O89" s="17">
        <f>SUM(O87/O86)</f>
        <v>0.26971480127456066</v>
      </c>
    </row>
    <row r="90" spans="1:15" ht="15">
      <c r="A90" s="18"/>
      <c r="B90" s="19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</row>
    <row r="91" spans="1:15" ht="15">
      <c r="A91" s="12" t="s">
        <v>5</v>
      </c>
      <c r="B91" s="28" t="s">
        <v>35</v>
      </c>
      <c r="C91" s="22">
        <f aca="true" t="shared" si="75" ref="C91:N91">SUM(C199+C307+C415)</f>
        <v>76</v>
      </c>
      <c r="D91" s="22">
        <f t="shared" si="75"/>
        <v>76</v>
      </c>
      <c r="E91" s="22">
        <f>SUM(E199+E307+E415)</f>
        <v>71</v>
      </c>
      <c r="F91" s="22">
        <f t="shared" si="75"/>
        <v>63</v>
      </c>
      <c r="G91" s="22">
        <f>SUM(G199+G307+G415)</f>
        <v>62</v>
      </c>
      <c r="H91" s="22">
        <f t="shared" si="75"/>
        <v>65</v>
      </c>
      <c r="I91" s="22">
        <f t="shared" si="75"/>
        <v>65</v>
      </c>
      <c r="J91" s="22">
        <f t="shared" si="75"/>
        <v>65</v>
      </c>
      <c r="K91" s="22">
        <f t="shared" si="75"/>
        <v>65</v>
      </c>
      <c r="L91" s="22">
        <f t="shared" si="75"/>
        <v>66</v>
      </c>
      <c r="M91" s="22">
        <f t="shared" si="75"/>
        <v>65</v>
      </c>
      <c r="N91" s="22">
        <f t="shared" si="75"/>
        <v>62</v>
      </c>
      <c r="O91" s="22">
        <f>SUM(C91:N91)</f>
        <v>801</v>
      </c>
    </row>
    <row r="92" spans="1:15" ht="15">
      <c r="A92" s="12" t="s">
        <v>5</v>
      </c>
      <c r="B92" s="28" t="s">
        <v>0</v>
      </c>
      <c r="C92" s="23">
        <f aca="true" t="shared" si="76" ref="C92:N92">SUM(C200+C308+C416)</f>
        <v>1447799</v>
      </c>
      <c r="D92" s="23">
        <f t="shared" si="76"/>
        <v>1336513</v>
      </c>
      <c r="E92" s="23">
        <f>SUM(E200+E308+E416)</f>
        <v>1310163</v>
      </c>
      <c r="F92" s="23">
        <f t="shared" si="76"/>
        <v>1182254</v>
      </c>
      <c r="G92" s="23">
        <f>SUM(G200+G308+G416)</f>
        <v>1297477.1</v>
      </c>
      <c r="H92" s="23">
        <f t="shared" si="76"/>
        <v>1340008</v>
      </c>
      <c r="I92" s="23">
        <f t="shared" si="76"/>
        <v>1247940</v>
      </c>
      <c r="J92" s="23">
        <f t="shared" si="76"/>
        <v>1370855</v>
      </c>
      <c r="K92" s="23">
        <f t="shared" si="76"/>
        <v>1438936.25</v>
      </c>
      <c r="L92" s="23">
        <f t="shared" si="76"/>
        <v>1259442</v>
      </c>
      <c r="M92" s="23">
        <f t="shared" si="76"/>
        <v>1272629</v>
      </c>
      <c r="N92" s="23">
        <f t="shared" si="76"/>
        <v>1082601.1</v>
      </c>
      <c r="O92" s="23">
        <f>SUM(C92:N92)</f>
        <v>15586617.45</v>
      </c>
    </row>
    <row r="93" spans="1:15" ht="15">
      <c r="A93" s="12" t="s">
        <v>5</v>
      </c>
      <c r="B93" s="28" t="s">
        <v>8</v>
      </c>
      <c r="C93" s="29">
        <f aca="true" t="shared" si="77" ref="C93:N93">(C92/C91)/C107</f>
        <v>614.5157045840408</v>
      </c>
      <c r="D93" s="29">
        <f t="shared" si="77"/>
        <v>567.2805602716469</v>
      </c>
      <c r="E93" s="29">
        <f>(E92/E91)/E107</f>
        <v>615.1</v>
      </c>
      <c r="F93" s="29">
        <f t="shared" si="77"/>
        <v>605.352790578597</v>
      </c>
      <c r="G93" s="29">
        <f>(G92/G91)/G107</f>
        <v>697.5683333333334</v>
      </c>
      <c r="H93" s="29">
        <f t="shared" si="77"/>
        <v>665.0163771712158</v>
      </c>
      <c r="I93" s="29">
        <f t="shared" si="77"/>
        <v>619.3250620347394</v>
      </c>
      <c r="J93" s="29">
        <f t="shared" si="77"/>
        <v>753.2170329670329</v>
      </c>
      <c r="K93" s="29">
        <f t="shared" si="77"/>
        <v>714.112282878412</v>
      </c>
      <c r="L93" s="29">
        <f t="shared" si="77"/>
        <v>636.0818181818181</v>
      </c>
      <c r="M93" s="29">
        <f t="shared" si="77"/>
        <v>631.5776674937965</v>
      </c>
      <c r="N93" s="29">
        <f t="shared" si="77"/>
        <v>582.0436021505377</v>
      </c>
      <c r="O93" s="29">
        <f>SUM(O92/O91/O107)</f>
        <v>639.763093414509</v>
      </c>
    </row>
    <row r="94" spans="1:15" ht="15">
      <c r="A94" s="18"/>
      <c r="B94" s="18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</row>
    <row r="95" spans="1:45" s="8" customFormat="1" ht="15">
      <c r="A95" s="12" t="s">
        <v>5</v>
      </c>
      <c r="B95" s="13" t="s">
        <v>44</v>
      </c>
      <c r="C95" s="22">
        <f aca="true" t="shared" si="78" ref="C95:N95">SUM(C203+C311+C419)</f>
        <v>23</v>
      </c>
      <c r="D95" s="22">
        <f t="shared" si="78"/>
        <v>23</v>
      </c>
      <c r="E95" s="22">
        <f>SUM(E203+E311+E419)</f>
        <v>23</v>
      </c>
      <c r="F95" s="22">
        <f t="shared" si="78"/>
        <v>23</v>
      </c>
      <c r="G95" s="22">
        <f>SUM(G203+G311+G419)</f>
        <v>24</v>
      </c>
      <c r="H95" s="22">
        <f t="shared" si="78"/>
        <v>25</v>
      </c>
      <c r="I95" s="22">
        <f t="shared" si="78"/>
        <v>25</v>
      </c>
      <c r="J95" s="22">
        <f t="shared" si="78"/>
        <v>25</v>
      </c>
      <c r="K95" s="22">
        <f t="shared" si="78"/>
        <v>24</v>
      </c>
      <c r="L95" s="22">
        <f t="shared" si="78"/>
        <v>23</v>
      </c>
      <c r="M95" s="22">
        <f t="shared" si="78"/>
        <v>24</v>
      </c>
      <c r="N95" s="22">
        <f t="shared" si="78"/>
        <v>24</v>
      </c>
      <c r="O95" s="22">
        <f>SUM(C95:N95)</f>
        <v>286</v>
      </c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</row>
    <row r="96" spans="1:15" ht="15">
      <c r="A96" s="12" t="s">
        <v>5</v>
      </c>
      <c r="B96" s="28" t="s">
        <v>45</v>
      </c>
      <c r="C96" s="23">
        <f aca="true" t="shared" si="79" ref="C96:N96">SUM(C204+C312+C420)</f>
        <v>3874840.75</v>
      </c>
      <c r="D96" s="23">
        <f t="shared" si="79"/>
        <v>3810014.4</v>
      </c>
      <c r="E96" s="23">
        <f>SUM(E204+E312+E420)</f>
        <v>4076354.3</v>
      </c>
      <c r="F96" s="23">
        <f t="shared" si="79"/>
        <v>4069191.75</v>
      </c>
      <c r="G96" s="23">
        <f>SUM(G204+G312+G420)</f>
        <v>4176751.52</v>
      </c>
      <c r="H96" s="23">
        <f t="shared" si="79"/>
        <v>3842836.01</v>
      </c>
      <c r="I96" s="23">
        <f t="shared" si="79"/>
        <v>3824453</v>
      </c>
      <c r="J96" s="23">
        <f t="shared" si="79"/>
        <v>4109683.9</v>
      </c>
      <c r="K96" s="23">
        <f t="shared" si="79"/>
        <v>4511771</v>
      </c>
      <c r="L96" s="23">
        <f t="shared" si="79"/>
        <v>4120967.7699999996</v>
      </c>
      <c r="M96" s="23">
        <f t="shared" si="79"/>
        <v>4242188.42</v>
      </c>
      <c r="N96" s="23">
        <f t="shared" si="79"/>
        <v>3856621.33</v>
      </c>
      <c r="O96" s="23">
        <f>SUM(C96:N96)</f>
        <v>48515674.14999999</v>
      </c>
    </row>
    <row r="97" spans="1:15" ht="15">
      <c r="A97" s="12" t="s">
        <v>5</v>
      </c>
      <c r="B97" s="28" t="s">
        <v>0</v>
      </c>
      <c r="C97" s="23">
        <f aca="true" t="shared" si="80" ref="C97:N97">SUM(C205+C313+C421)</f>
        <v>1009968.75</v>
      </c>
      <c r="D97" s="23">
        <f t="shared" si="80"/>
        <v>855001.4</v>
      </c>
      <c r="E97" s="23">
        <f>SUM(E205+E313+E421)</f>
        <v>1011117.8</v>
      </c>
      <c r="F97" s="23">
        <f t="shared" si="80"/>
        <v>1097530.25</v>
      </c>
      <c r="G97" s="23">
        <f>SUM(G205+G313+G421)</f>
        <v>1102592.02</v>
      </c>
      <c r="H97" s="23">
        <f t="shared" si="80"/>
        <v>1060889.51</v>
      </c>
      <c r="I97" s="23">
        <f t="shared" si="80"/>
        <v>924321</v>
      </c>
      <c r="J97" s="23">
        <f t="shared" si="80"/>
        <v>1126924.4</v>
      </c>
      <c r="K97" s="23">
        <f t="shared" si="80"/>
        <v>1291084</v>
      </c>
      <c r="L97" s="23">
        <f t="shared" si="80"/>
        <v>886943.77</v>
      </c>
      <c r="M97" s="23">
        <f t="shared" si="80"/>
        <v>1157967.92</v>
      </c>
      <c r="N97" s="23">
        <f t="shared" si="80"/>
        <v>1060562.33</v>
      </c>
      <c r="O97" s="23">
        <f>SUM(C97:N97)</f>
        <v>12584903.15</v>
      </c>
    </row>
    <row r="98" spans="1:15" ht="15">
      <c r="A98" s="12" t="s">
        <v>5</v>
      </c>
      <c r="B98" s="13" t="s">
        <v>8</v>
      </c>
      <c r="C98" s="23">
        <f aca="true" t="shared" si="81" ref="C98:N98">(C97/C95)/C107</f>
        <v>1416.5059607293128</v>
      </c>
      <c r="D98" s="23">
        <f t="shared" si="81"/>
        <v>1199.1604488078542</v>
      </c>
      <c r="E98" s="23">
        <f>(E97/E95)/E107</f>
        <v>1465.3881159420291</v>
      </c>
      <c r="F98" s="23">
        <f t="shared" si="81"/>
        <v>1539.313113604488</v>
      </c>
      <c r="G98" s="23">
        <f>(G97/G95)/G107</f>
        <v>1531.3778055555556</v>
      </c>
      <c r="H98" s="23">
        <f t="shared" si="81"/>
        <v>1368.8896903225807</v>
      </c>
      <c r="I98" s="23">
        <f t="shared" si="81"/>
        <v>1192.672258064516</v>
      </c>
      <c r="J98" s="23">
        <f t="shared" si="81"/>
        <v>1609.8919999999998</v>
      </c>
      <c r="K98" s="23">
        <f t="shared" si="81"/>
        <v>1735.3279569892472</v>
      </c>
      <c r="L98" s="23">
        <f t="shared" si="81"/>
        <v>1285.4257536231885</v>
      </c>
      <c r="M98" s="23">
        <f t="shared" si="81"/>
        <v>1556.4084946236558</v>
      </c>
      <c r="N98" s="23">
        <f t="shared" si="81"/>
        <v>1473.0032361111112</v>
      </c>
      <c r="O98" s="23">
        <f>SUM(O97/O95/O107)</f>
        <v>1446.7172743797732</v>
      </c>
    </row>
    <row r="99" spans="1:15" ht="15">
      <c r="A99" s="12" t="s">
        <v>5</v>
      </c>
      <c r="B99" s="13" t="s">
        <v>9</v>
      </c>
      <c r="C99" s="27">
        <f>C97/C96</f>
        <v>0.2606478085583259</v>
      </c>
      <c r="D99" s="27">
        <f aca="true" t="shared" si="82" ref="D99:N99">D97/D96</f>
        <v>0.22440896811308642</v>
      </c>
      <c r="E99" s="27">
        <f>E97/E96</f>
        <v>0.24804463144923397</v>
      </c>
      <c r="F99" s="27">
        <f t="shared" si="82"/>
        <v>0.26971701444150425</v>
      </c>
      <c r="G99" s="27">
        <f>G97/G96</f>
        <v>0.2639831492776951</v>
      </c>
      <c r="H99" s="27">
        <f t="shared" si="82"/>
        <v>0.27606942040703947</v>
      </c>
      <c r="I99" s="27">
        <f t="shared" si="82"/>
        <v>0.2416871118562576</v>
      </c>
      <c r="J99" s="27">
        <f t="shared" si="82"/>
        <v>0.27421194121523557</v>
      </c>
      <c r="K99" s="27">
        <f t="shared" si="82"/>
        <v>0.28615902713147456</v>
      </c>
      <c r="L99" s="27">
        <f t="shared" si="82"/>
        <v>0.21522705818201537</v>
      </c>
      <c r="M99" s="27">
        <f t="shared" si="82"/>
        <v>0.2729647543566676</v>
      </c>
      <c r="N99" s="27">
        <f t="shared" si="82"/>
        <v>0.2749977867285197</v>
      </c>
      <c r="O99" s="27">
        <f>SUM(O97/O96)</f>
        <v>0.259398707128962</v>
      </c>
    </row>
    <row r="100" spans="1:15" ht="1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</row>
    <row r="101" spans="1:15" ht="15">
      <c r="A101" s="12" t="s">
        <v>5</v>
      </c>
      <c r="B101" s="19" t="s">
        <v>19</v>
      </c>
      <c r="C101" s="30">
        <f>SUM(C3+C69)</f>
        <v>13601</v>
      </c>
      <c r="D101" s="30">
        <f aca="true" t="shared" si="83" ref="D101:N101">SUM(D3+D69)</f>
        <v>13545</v>
      </c>
      <c r="E101" s="30">
        <f>SUM(E3+E69)</f>
        <v>13285</v>
      </c>
      <c r="F101" s="30">
        <f t="shared" si="83"/>
        <v>13296</v>
      </c>
      <c r="G101" s="30">
        <f>SUM(G3+G69)</f>
        <v>13076</v>
      </c>
      <c r="H101" s="30">
        <f t="shared" si="83"/>
        <v>13173</v>
      </c>
      <c r="I101" s="30">
        <f t="shared" si="83"/>
        <v>13090</v>
      </c>
      <c r="J101" s="30">
        <f t="shared" si="83"/>
        <v>13156</v>
      </c>
      <c r="K101" s="30">
        <f t="shared" si="83"/>
        <v>13247</v>
      </c>
      <c r="L101" s="30">
        <f t="shared" si="83"/>
        <v>13185</v>
      </c>
      <c r="M101" s="30">
        <f t="shared" si="83"/>
        <v>12856</v>
      </c>
      <c r="N101" s="30">
        <f t="shared" si="83"/>
        <v>12856</v>
      </c>
      <c r="O101" s="30">
        <f>SUM(C101:N101)</f>
        <v>158366</v>
      </c>
    </row>
    <row r="102" spans="1:15" ht="15">
      <c r="A102" s="12" t="s">
        <v>5</v>
      </c>
      <c r="B102" s="21" t="s">
        <v>20</v>
      </c>
      <c r="C102" s="23">
        <f aca="true" t="shared" si="84" ref="C102:N102">SUM(C210+C318+C426)</f>
        <v>76591847.99</v>
      </c>
      <c r="D102" s="23">
        <f t="shared" si="84"/>
        <v>69205683.61</v>
      </c>
      <c r="E102" s="23">
        <f>SUM(E210+E318+E426)</f>
        <v>69287817.03</v>
      </c>
      <c r="F102" s="23">
        <f t="shared" si="84"/>
        <v>68617010.04</v>
      </c>
      <c r="G102" s="23">
        <f>SUM(G210+G318+G426)</f>
        <v>62923383.769999996</v>
      </c>
      <c r="H102" s="23">
        <f t="shared" si="84"/>
        <v>62771315.379999995</v>
      </c>
      <c r="I102" s="23">
        <f t="shared" si="84"/>
        <v>60565740.8</v>
      </c>
      <c r="J102" s="23">
        <f t="shared" si="84"/>
        <v>65620888.05</v>
      </c>
      <c r="K102" s="23">
        <f t="shared" si="84"/>
        <v>71664634.4</v>
      </c>
      <c r="L102" s="23">
        <f t="shared" si="84"/>
        <v>67895922.63</v>
      </c>
      <c r="M102" s="23">
        <f t="shared" si="84"/>
        <v>71127985.42999999</v>
      </c>
      <c r="N102" s="23">
        <f t="shared" si="84"/>
        <v>67138163.03</v>
      </c>
      <c r="O102" s="23">
        <f>SUM(C102:N102)</f>
        <v>813410392.16</v>
      </c>
    </row>
    <row r="103" spans="1:15" ht="15">
      <c r="A103" s="12" t="s">
        <v>5</v>
      </c>
      <c r="B103" s="21" t="s">
        <v>8</v>
      </c>
      <c r="C103" s="16">
        <f aca="true" t="shared" si="85" ref="C103:O103">SUM(C102/C101/C107)</f>
        <v>181.6561115999535</v>
      </c>
      <c r="D103" s="16">
        <f t="shared" si="85"/>
        <v>164.81664132699842</v>
      </c>
      <c r="E103" s="16">
        <f>SUM(E102/E101/E107)</f>
        <v>173.849747911178</v>
      </c>
      <c r="F103" s="16">
        <f t="shared" si="85"/>
        <v>166.4750253289857</v>
      </c>
      <c r="G103" s="16">
        <f>SUM(G102/G101/G107)</f>
        <v>160.40426167533394</v>
      </c>
      <c r="H103" s="16">
        <f t="shared" si="85"/>
        <v>153.7145024892069</v>
      </c>
      <c r="I103" s="16">
        <f t="shared" si="85"/>
        <v>149.25390177185244</v>
      </c>
      <c r="J103" s="16">
        <f t="shared" si="85"/>
        <v>178.1394910795726</v>
      </c>
      <c r="K103" s="16">
        <f t="shared" si="85"/>
        <v>174.5121461462973</v>
      </c>
      <c r="L103" s="16">
        <f t="shared" si="85"/>
        <v>171.64940621918848</v>
      </c>
      <c r="M103" s="16">
        <f t="shared" si="85"/>
        <v>178.47317539695283</v>
      </c>
      <c r="N103" s="16">
        <f t="shared" si="85"/>
        <v>174.077377696536</v>
      </c>
      <c r="O103" s="16">
        <f t="shared" si="85"/>
        <v>168.86809019654913</v>
      </c>
    </row>
    <row r="104" spans="1:15" ht="15">
      <c r="A104" s="18"/>
      <c r="B104" s="21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</row>
    <row r="105" spans="1:15" ht="15">
      <c r="A105" s="12" t="s">
        <v>5</v>
      </c>
      <c r="B105" s="21" t="s">
        <v>21</v>
      </c>
      <c r="C105" s="16">
        <f aca="true" t="shared" si="86" ref="C105:N105">+C213+C321+C429</f>
        <v>2924072.13</v>
      </c>
      <c r="D105" s="16">
        <f t="shared" si="86"/>
        <v>7074517.04</v>
      </c>
      <c r="E105" s="16">
        <f>+E213+E321+E429</f>
        <v>8519238.39</v>
      </c>
      <c r="F105" s="16">
        <f t="shared" si="86"/>
        <v>9280132.68</v>
      </c>
      <c r="G105" s="16">
        <f>+G213+G321+G429</f>
        <v>9272595.69</v>
      </c>
      <c r="H105" s="16">
        <f t="shared" si="86"/>
        <v>9988170.280000001</v>
      </c>
      <c r="I105" s="16">
        <f t="shared" si="86"/>
        <v>10008470.25</v>
      </c>
      <c r="J105" s="16">
        <f t="shared" si="86"/>
        <v>11104685.260000002</v>
      </c>
      <c r="K105" s="16">
        <f t="shared" si="86"/>
        <v>12210420.290000001</v>
      </c>
      <c r="L105" s="16">
        <f t="shared" si="86"/>
        <v>11869982.18</v>
      </c>
      <c r="M105" s="16">
        <f t="shared" si="86"/>
        <v>12857533.729999999</v>
      </c>
      <c r="N105" s="16">
        <f t="shared" si="86"/>
        <v>12291147.42</v>
      </c>
      <c r="O105" s="16">
        <f>SUM(C105:N105)</f>
        <v>117400965.34</v>
      </c>
    </row>
    <row r="106" spans="1:15" ht="15">
      <c r="A106" s="12" t="s">
        <v>5</v>
      </c>
      <c r="B106" s="21" t="s">
        <v>46</v>
      </c>
      <c r="C106" s="24">
        <f aca="true" t="shared" si="87" ref="C106:N106">IF(AND(C214="",C322="",C430=""),"",C214+C322+C430)</f>
        <v>35</v>
      </c>
      <c r="D106" s="24">
        <f t="shared" si="87"/>
        <v>35</v>
      </c>
      <c r="E106" s="24">
        <f>IF(AND(E214="",E322="",E430=""),"",E214+E322+E430)</f>
        <v>35</v>
      </c>
      <c r="F106" s="24">
        <f t="shared" si="87"/>
        <v>35</v>
      </c>
      <c r="G106" s="24">
        <f>IF(AND(G214="",G322="",G430=""),"",G214+G322+G430)</f>
        <v>35</v>
      </c>
      <c r="H106" s="24">
        <f t="shared" si="87"/>
        <v>35</v>
      </c>
      <c r="I106" s="24">
        <f t="shared" si="87"/>
        <v>35</v>
      </c>
      <c r="J106" s="24">
        <f t="shared" si="87"/>
        <v>35</v>
      </c>
      <c r="K106" s="24">
        <f t="shared" si="87"/>
        <v>35</v>
      </c>
      <c r="L106" s="24">
        <f t="shared" si="87"/>
        <v>35</v>
      </c>
      <c r="M106" s="24">
        <f t="shared" si="87"/>
        <v>33</v>
      </c>
      <c r="N106" s="24">
        <f t="shared" si="87"/>
        <v>33</v>
      </c>
      <c r="O106" s="24">
        <f>AVERAGE(C106:N106)</f>
        <v>34.666666666666664</v>
      </c>
    </row>
    <row r="107" spans="1:15" ht="15">
      <c r="A107" s="12" t="s">
        <v>5</v>
      </c>
      <c r="B107" s="21" t="s">
        <v>22</v>
      </c>
      <c r="C107" s="31">
        <f aca="true" t="shared" si="88" ref="C107:N107">IF(AND(C214="",C215="",C322="",C323="",C430="",C431=""),"",((C430*C431)+(C322*C323)+(C214*C215))/C106)</f>
        <v>31</v>
      </c>
      <c r="D107" s="31">
        <f t="shared" si="88"/>
        <v>31</v>
      </c>
      <c r="E107" s="31">
        <f>IF(AND(E214="",E215="",E322="",E323="",E430="",E431=""),"",((E430*E431)+(E322*E323)+(E214*E215))/E106)</f>
        <v>30</v>
      </c>
      <c r="F107" s="31">
        <f t="shared" si="88"/>
        <v>31</v>
      </c>
      <c r="G107" s="31">
        <f>IF(AND(G214="",G215="",G322="",G323="",G430="",G431=""),"",((G430*G431)+(G322*G323)+(G214*G215))/G106)</f>
        <v>30</v>
      </c>
      <c r="H107" s="31">
        <f t="shared" si="88"/>
        <v>31</v>
      </c>
      <c r="I107" s="31">
        <f t="shared" si="88"/>
        <v>31</v>
      </c>
      <c r="J107" s="31">
        <f t="shared" si="88"/>
        <v>28</v>
      </c>
      <c r="K107" s="31">
        <f t="shared" si="88"/>
        <v>31</v>
      </c>
      <c r="L107" s="31">
        <f t="shared" si="88"/>
        <v>30</v>
      </c>
      <c r="M107" s="31">
        <f t="shared" si="88"/>
        <v>31</v>
      </c>
      <c r="N107" s="31">
        <f t="shared" si="88"/>
        <v>30</v>
      </c>
      <c r="O107" s="31">
        <f>(((C106*C107)+(D106*D107)+(E106*E107)+(F106*F107)+(G106*G107)+(H106*H107)+(I106*I107)+(J106*J107)+(K106*K107)+(L106*L107)+(M106*M107)+(N106*N107))/$O$106)/(COUNT(C107:N107))</f>
        <v>30.415865384615387</v>
      </c>
    </row>
    <row r="108" spans="1:15" ht="15">
      <c r="A108" s="12"/>
      <c r="B108" s="2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</row>
    <row r="109" spans="1:15" ht="20.25">
      <c r="A109" s="32"/>
      <c r="B109" s="33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</row>
    <row r="110" spans="1:15" ht="15">
      <c r="A110" s="18"/>
      <c r="B110" s="12"/>
      <c r="C110" s="34" t="s">
        <v>31</v>
      </c>
      <c r="D110" s="34" t="s">
        <v>32</v>
      </c>
      <c r="E110" s="34" t="s">
        <v>47</v>
      </c>
      <c r="F110" s="34" t="s">
        <v>1</v>
      </c>
      <c r="G110" s="34" t="s">
        <v>2</v>
      </c>
      <c r="H110" s="34" t="s">
        <v>3</v>
      </c>
      <c r="I110" s="34" t="s">
        <v>4</v>
      </c>
      <c r="J110" s="34" t="s">
        <v>27</v>
      </c>
      <c r="K110" s="34" t="s">
        <v>28</v>
      </c>
      <c r="L110" s="34" t="s">
        <v>29</v>
      </c>
      <c r="M110" s="34" t="s">
        <v>30</v>
      </c>
      <c r="N110" s="34" t="s">
        <v>40</v>
      </c>
      <c r="O110" s="34" t="s">
        <v>26</v>
      </c>
    </row>
    <row r="111" spans="1:15" ht="15">
      <c r="A111" s="12" t="s">
        <v>23</v>
      </c>
      <c r="B111" s="13" t="s">
        <v>6</v>
      </c>
      <c r="C111" s="35">
        <f>SUM(C117+C123+C129+C135+C141+C147+C153+C159+C165+C171)</f>
        <v>3610</v>
      </c>
      <c r="D111" s="35">
        <f aca="true" t="shared" si="89" ref="D111:N113">SUM(D117+D123+D129+D135+D141+D147+D153+D159+D165+D171)</f>
        <v>3595</v>
      </c>
      <c r="E111" s="35">
        <f>SUM(E117+E123+E129+E135+E141+E147+E153+E159+E165+E171)</f>
        <v>3551</v>
      </c>
      <c r="F111" s="35">
        <f t="shared" si="89"/>
        <v>3549</v>
      </c>
      <c r="G111" s="35">
        <f t="shared" si="89"/>
        <v>3544</v>
      </c>
      <c r="H111" s="35">
        <f t="shared" si="89"/>
        <v>3544</v>
      </c>
      <c r="I111" s="35">
        <f t="shared" si="89"/>
        <v>3548</v>
      </c>
      <c r="J111" s="35">
        <f t="shared" si="89"/>
        <v>3539</v>
      </c>
      <c r="K111" s="35">
        <f t="shared" si="89"/>
        <v>3535</v>
      </c>
      <c r="L111" s="35">
        <f t="shared" si="89"/>
        <v>3534</v>
      </c>
      <c r="M111" s="35">
        <f t="shared" si="89"/>
        <v>3542</v>
      </c>
      <c r="N111" s="35">
        <f t="shared" si="89"/>
        <v>3533</v>
      </c>
      <c r="O111" s="35">
        <f>SUM(C111:N111)</f>
        <v>42624</v>
      </c>
    </row>
    <row r="112" spans="1:15" ht="15">
      <c r="A112" s="12" t="s">
        <v>23</v>
      </c>
      <c r="B112" s="13" t="s">
        <v>7</v>
      </c>
      <c r="C112" s="36">
        <f>SUM(C118+C124+C130+C136+C142+C148+C154+C160+C166+C172)</f>
        <v>177729299.12999997</v>
      </c>
      <c r="D112" s="36">
        <f t="shared" si="89"/>
        <v>176556787.01</v>
      </c>
      <c r="E112" s="36">
        <f>SUM(E118+E124+E130+E136+E142+E148+E154+E160+E166+E172)</f>
        <v>166920940.23000002</v>
      </c>
      <c r="F112" s="36">
        <f t="shared" si="89"/>
        <v>160379390.56</v>
      </c>
      <c r="G112" s="36">
        <f t="shared" si="89"/>
        <v>148534067.93</v>
      </c>
      <c r="H112" s="36">
        <f t="shared" si="89"/>
        <v>132034922.93</v>
      </c>
      <c r="I112" s="36">
        <f t="shared" si="89"/>
        <v>134364679.32999998</v>
      </c>
      <c r="J112" s="36">
        <f t="shared" si="89"/>
        <v>150994193.31</v>
      </c>
      <c r="K112" s="36">
        <f t="shared" si="89"/>
        <v>163660272.62</v>
      </c>
      <c r="L112" s="36">
        <f t="shared" si="89"/>
        <v>147619936.85</v>
      </c>
      <c r="M112" s="36">
        <f t="shared" si="89"/>
        <v>170460033.44</v>
      </c>
      <c r="N112" s="36">
        <f t="shared" si="89"/>
        <v>160886386.83</v>
      </c>
      <c r="O112" s="36">
        <f>SUM(C112:N112)</f>
        <v>1890140910.17</v>
      </c>
    </row>
    <row r="113" spans="1:15" ht="15">
      <c r="A113" s="12" t="s">
        <v>23</v>
      </c>
      <c r="B113" s="13" t="s">
        <v>0</v>
      </c>
      <c r="C113" s="36">
        <f>SUM(C119+C125+C131+C137+C143+C149+C155+C161+C167+C173)</f>
        <v>11515810.270000001</v>
      </c>
      <c r="D113" s="36">
        <f t="shared" si="89"/>
        <v>11399721.36</v>
      </c>
      <c r="E113" s="36">
        <f>SUM(E119+E125+E131+E137+E143+E149+E155+E161+E167+E173)</f>
        <v>11020701.41</v>
      </c>
      <c r="F113" s="36">
        <f t="shared" si="89"/>
        <v>10590498.520000001</v>
      </c>
      <c r="G113" s="36">
        <f t="shared" si="89"/>
        <v>9377895.450000001</v>
      </c>
      <c r="H113" s="36">
        <f t="shared" si="89"/>
        <v>8296623.8500000015</v>
      </c>
      <c r="I113" s="36">
        <f t="shared" si="89"/>
        <v>8443138.139999999</v>
      </c>
      <c r="J113" s="36">
        <f t="shared" si="89"/>
        <v>10048934.05</v>
      </c>
      <c r="K113" s="36">
        <f t="shared" si="89"/>
        <v>10360650.81</v>
      </c>
      <c r="L113" s="36">
        <f t="shared" si="89"/>
        <v>9504826.870000001</v>
      </c>
      <c r="M113" s="36">
        <f t="shared" si="89"/>
        <v>11069481.57</v>
      </c>
      <c r="N113" s="36">
        <f t="shared" si="89"/>
        <v>10468578.920000002</v>
      </c>
      <c r="O113" s="36">
        <f>SUM(C113:N113)</f>
        <v>122096861.22000001</v>
      </c>
    </row>
    <row r="114" spans="1:15" ht="15">
      <c r="A114" s="12" t="s">
        <v>23</v>
      </c>
      <c r="B114" s="13" t="s">
        <v>8</v>
      </c>
      <c r="C114" s="36">
        <f aca="true" t="shared" si="90" ref="C114:N114">SUM(C113/C111/C215)</f>
        <v>102.90242400142972</v>
      </c>
      <c r="D114" s="36">
        <f t="shared" si="90"/>
        <v>102.29011045807347</v>
      </c>
      <c r="E114" s="36">
        <f t="shared" si="90"/>
        <v>103.4516231108608</v>
      </c>
      <c r="F114" s="36">
        <f t="shared" si="90"/>
        <v>96.26063243621557</v>
      </c>
      <c r="G114" s="36">
        <f t="shared" si="90"/>
        <v>88.20443425507901</v>
      </c>
      <c r="H114" s="36">
        <f t="shared" si="90"/>
        <v>75.51721992645453</v>
      </c>
      <c r="I114" s="36">
        <f t="shared" si="90"/>
        <v>76.76417554642323</v>
      </c>
      <c r="J114" s="36">
        <f t="shared" si="90"/>
        <v>101.41014461308683</v>
      </c>
      <c r="K114" s="36">
        <f t="shared" si="90"/>
        <v>94.54442496692066</v>
      </c>
      <c r="L114" s="36">
        <f t="shared" si="90"/>
        <v>89.65126268628562</v>
      </c>
      <c r="M114" s="36">
        <f t="shared" si="90"/>
        <v>100.81311424199924</v>
      </c>
      <c r="N114" s="36">
        <f t="shared" si="90"/>
        <v>98.76949636758187</v>
      </c>
      <c r="O114" s="36">
        <f>SUM(O113/O111/O215)</f>
        <v>94.17566119029989</v>
      </c>
    </row>
    <row r="115" spans="1:15" ht="15">
      <c r="A115" s="12" t="s">
        <v>23</v>
      </c>
      <c r="B115" s="13" t="s">
        <v>9</v>
      </c>
      <c r="C115" s="17">
        <f>SUM(C113/C112)</f>
        <v>0.06479410162742369</v>
      </c>
      <c r="D115" s="17">
        <f aca="true" t="shared" si="91" ref="D115:N115">SUM(D113/D112)</f>
        <v>0.06456688271833091</v>
      </c>
      <c r="E115" s="17">
        <f>SUM(E113/E112)</f>
        <v>0.06602348030639295</v>
      </c>
      <c r="F115" s="17">
        <f t="shared" si="91"/>
        <v>0.06603403643710667</v>
      </c>
      <c r="G115" s="17">
        <f t="shared" si="91"/>
        <v>0.06313632677467329</v>
      </c>
      <c r="H115" s="17">
        <f t="shared" si="91"/>
        <v>0.06283658645674041</v>
      </c>
      <c r="I115" s="17">
        <f t="shared" si="91"/>
        <v>0.0628374821575217</v>
      </c>
      <c r="J115" s="17">
        <f t="shared" si="91"/>
        <v>0.066551791361731</v>
      </c>
      <c r="K115" s="17">
        <f t="shared" si="91"/>
        <v>0.06330583863841055</v>
      </c>
      <c r="L115" s="17">
        <f t="shared" si="91"/>
        <v>0.06438714900452826</v>
      </c>
      <c r="M115" s="17">
        <f t="shared" si="91"/>
        <v>0.064938867760438</v>
      </c>
      <c r="N115" s="17">
        <f t="shared" si="91"/>
        <v>0.0650681460766571</v>
      </c>
      <c r="O115" s="17">
        <f>SUM(O113/O112)</f>
        <v>0.06459669782451223</v>
      </c>
    </row>
    <row r="116" spans="1:15" ht="15">
      <c r="A116" s="18"/>
      <c r="B116" s="19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</row>
    <row r="117" spans="1:15" ht="15">
      <c r="A117" s="12" t="s">
        <v>23</v>
      </c>
      <c r="B117" s="21" t="s">
        <v>33</v>
      </c>
      <c r="C117" s="40">
        <v>2018</v>
      </c>
      <c r="D117" s="40">
        <v>2009</v>
      </c>
      <c r="E117" s="40">
        <v>1967</v>
      </c>
      <c r="F117" s="40">
        <v>1962</v>
      </c>
      <c r="G117" s="40">
        <v>1969</v>
      </c>
      <c r="H117" s="40">
        <v>1924</v>
      </c>
      <c r="I117" s="40">
        <v>1956</v>
      </c>
      <c r="J117" s="40">
        <v>1951</v>
      </c>
      <c r="K117" s="40">
        <v>1950</v>
      </c>
      <c r="L117" s="40">
        <v>1942</v>
      </c>
      <c r="M117" s="40">
        <v>1942</v>
      </c>
      <c r="N117" s="57">
        <v>1927</v>
      </c>
      <c r="O117" s="40">
        <f>SUM(C117:N117)</f>
        <v>23517</v>
      </c>
    </row>
    <row r="118" spans="1:15" ht="15">
      <c r="A118" s="12" t="s">
        <v>23</v>
      </c>
      <c r="B118" s="13" t="s">
        <v>7</v>
      </c>
      <c r="C118" s="46">
        <v>80157549.83</v>
      </c>
      <c r="D118" s="46">
        <v>80295577.15</v>
      </c>
      <c r="E118" s="46">
        <v>79950044.13</v>
      </c>
      <c r="F118" s="46">
        <v>75336739.2</v>
      </c>
      <c r="G118" s="46">
        <v>69791169.45</v>
      </c>
      <c r="H118" s="46">
        <v>60764637.54</v>
      </c>
      <c r="I118" s="46">
        <v>62697988.07</v>
      </c>
      <c r="J118" s="46">
        <v>70102959.87</v>
      </c>
      <c r="K118" s="46">
        <v>74339996.64</v>
      </c>
      <c r="L118" s="46">
        <v>67347007.55</v>
      </c>
      <c r="M118" s="46">
        <v>77765392.06</v>
      </c>
      <c r="N118" s="58">
        <v>73363508.39</v>
      </c>
      <c r="O118" s="46">
        <f>SUM(C118:N118)</f>
        <v>871912569.88</v>
      </c>
    </row>
    <row r="119" spans="1:15" ht="15">
      <c r="A119" s="12" t="s">
        <v>23</v>
      </c>
      <c r="B119" s="13" t="s">
        <v>0</v>
      </c>
      <c r="C119" s="46">
        <v>6713009.5</v>
      </c>
      <c r="D119" s="46">
        <v>6643968</v>
      </c>
      <c r="E119" s="46">
        <v>6663841.91</v>
      </c>
      <c r="F119" s="46">
        <v>6344869.3</v>
      </c>
      <c r="G119" s="46">
        <v>5688877.88</v>
      </c>
      <c r="H119" s="46">
        <v>5045391.44</v>
      </c>
      <c r="I119" s="46">
        <v>5163595.37</v>
      </c>
      <c r="J119" s="46">
        <v>5970960.88</v>
      </c>
      <c r="K119" s="46">
        <v>5878722.8</v>
      </c>
      <c r="L119" s="46">
        <v>5534746.83</v>
      </c>
      <c r="M119" s="46">
        <v>6455555.73</v>
      </c>
      <c r="N119" s="58">
        <v>6075667.47</v>
      </c>
      <c r="O119" s="46">
        <f>SUM(C119:N119)</f>
        <v>72179207.11</v>
      </c>
    </row>
    <row r="120" spans="1:15" ht="15">
      <c r="A120" s="12" t="s">
        <v>23</v>
      </c>
      <c r="B120" s="13" t="s">
        <v>8</v>
      </c>
      <c r="C120" s="46">
        <v>107.31</v>
      </c>
      <c r="D120" s="46">
        <v>106.68</v>
      </c>
      <c r="E120" s="46">
        <v>112.93</v>
      </c>
      <c r="F120" s="46">
        <v>104.32</v>
      </c>
      <c r="G120" s="46">
        <v>96.31</v>
      </c>
      <c r="H120" s="46">
        <v>84.59</v>
      </c>
      <c r="I120" s="46">
        <v>85.16</v>
      </c>
      <c r="J120" s="46">
        <v>109.3</v>
      </c>
      <c r="K120" s="46">
        <v>97.25</v>
      </c>
      <c r="L120" s="46">
        <v>95</v>
      </c>
      <c r="M120" s="46">
        <v>107.23</v>
      </c>
      <c r="N120" s="58">
        <v>105.1</v>
      </c>
      <c r="O120" s="46">
        <f>SUM(O119/O117/O215)</f>
        <v>100.90636681013618</v>
      </c>
    </row>
    <row r="121" spans="1:15" ht="15">
      <c r="A121" s="12" t="s">
        <v>23</v>
      </c>
      <c r="B121" s="13" t="s">
        <v>9</v>
      </c>
      <c r="C121" s="42">
        <v>0.0837</v>
      </c>
      <c r="D121" s="42">
        <v>0.0827</v>
      </c>
      <c r="E121" s="42">
        <v>0.0833</v>
      </c>
      <c r="F121" s="42">
        <v>0.0842</v>
      </c>
      <c r="G121" s="42">
        <v>0.0815</v>
      </c>
      <c r="H121" s="42">
        <v>0.083</v>
      </c>
      <c r="I121" s="42">
        <v>0.0823</v>
      </c>
      <c r="J121" s="42">
        <v>0.0851</v>
      </c>
      <c r="K121" s="42">
        <v>0.079</v>
      </c>
      <c r="L121" s="42">
        <v>0.0821</v>
      </c>
      <c r="M121" s="42">
        <v>0.083</v>
      </c>
      <c r="N121" s="59">
        <v>0.0828</v>
      </c>
      <c r="O121" s="42">
        <f>SUM(O119/O118)</f>
        <v>0.0827826201885516</v>
      </c>
    </row>
    <row r="122" spans="1:15" ht="15">
      <c r="A122" s="18"/>
      <c r="B122" s="19"/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56"/>
      <c r="O122" s="44"/>
    </row>
    <row r="123" spans="1:15" ht="15">
      <c r="A123" s="12" t="s">
        <v>23</v>
      </c>
      <c r="B123" s="21" t="s">
        <v>10</v>
      </c>
      <c r="C123" s="43">
        <v>173</v>
      </c>
      <c r="D123" s="43">
        <v>171</v>
      </c>
      <c r="E123" s="43">
        <v>167</v>
      </c>
      <c r="F123" s="43">
        <v>167</v>
      </c>
      <c r="G123" s="43">
        <v>167</v>
      </c>
      <c r="H123" s="43">
        <v>167</v>
      </c>
      <c r="I123" s="43">
        <v>166</v>
      </c>
      <c r="J123" s="43">
        <v>166</v>
      </c>
      <c r="K123" s="43">
        <v>166</v>
      </c>
      <c r="L123" s="43">
        <v>166</v>
      </c>
      <c r="M123" s="43">
        <v>162</v>
      </c>
      <c r="N123" s="60">
        <v>155</v>
      </c>
      <c r="O123" s="43">
        <f>SUM(C123:N123)</f>
        <v>1993</v>
      </c>
    </row>
    <row r="124" spans="1:15" ht="15">
      <c r="A124" s="12" t="s">
        <v>23</v>
      </c>
      <c r="B124" s="13" t="s">
        <v>7</v>
      </c>
      <c r="C124" s="46">
        <v>5149780.8</v>
      </c>
      <c r="D124" s="46">
        <v>4818687.9</v>
      </c>
      <c r="E124" s="46">
        <v>4191232.4</v>
      </c>
      <c r="F124" s="46">
        <v>4018158.1</v>
      </c>
      <c r="G124" s="46">
        <v>3827185.18</v>
      </c>
      <c r="H124" s="46">
        <v>2967319.4</v>
      </c>
      <c r="I124" s="46">
        <v>3424060</v>
      </c>
      <c r="J124" s="46">
        <v>3873081.05</v>
      </c>
      <c r="K124" s="46">
        <v>4344645.6</v>
      </c>
      <c r="L124" s="46">
        <v>3738335.55</v>
      </c>
      <c r="M124" s="46">
        <v>4303182.55</v>
      </c>
      <c r="N124" s="58">
        <v>4374217.45</v>
      </c>
      <c r="O124" s="46">
        <f>SUM(C124:N124)</f>
        <v>49029885.98</v>
      </c>
    </row>
    <row r="125" spans="1:15" ht="15">
      <c r="A125" s="12" t="s">
        <v>23</v>
      </c>
      <c r="B125" s="13" t="s">
        <v>0</v>
      </c>
      <c r="C125" s="46">
        <v>387961.5</v>
      </c>
      <c r="D125" s="46">
        <v>324111.25</v>
      </c>
      <c r="E125" s="46">
        <v>280791.22</v>
      </c>
      <c r="F125" s="46">
        <v>274977.86</v>
      </c>
      <c r="G125" s="46">
        <v>235686.29</v>
      </c>
      <c r="H125" s="46">
        <v>202898.9</v>
      </c>
      <c r="I125" s="46">
        <v>204568.63</v>
      </c>
      <c r="J125" s="46">
        <v>252931.63</v>
      </c>
      <c r="K125" s="46">
        <v>284841.31</v>
      </c>
      <c r="L125" s="46">
        <v>236441.7</v>
      </c>
      <c r="M125" s="46">
        <v>247102.73</v>
      </c>
      <c r="N125" s="58">
        <v>265172.61</v>
      </c>
      <c r="O125" s="46">
        <f>SUM(C125:N125)</f>
        <v>3197485.63</v>
      </c>
    </row>
    <row r="126" spans="1:15" ht="15">
      <c r="A126" s="12" t="s">
        <v>23</v>
      </c>
      <c r="B126" s="13" t="s">
        <v>8</v>
      </c>
      <c r="C126" s="46">
        <v>72.34</v>
      </c>
      <c r="D126" s="46">
        <v>61.14</v>
      </c>
      <c r="E126" s="46">
        <v>56.05</v>
      </c>
      <c r="F126" s="46">
        <v>53.12</v>
      </c>
      <c r="G126" s="46">
        <v>47.04</v>
      </c>
      <c r="H126" s="46">
        <v>39.19</v>
      </c>
      <c r="I126" s="46">
        <v>39.75</v>
      </c>
      <c r="J126" s="46">
        <v>54.42</v>
      </c>
      <c r="K126" s="46">
        <v>55.35</v>
      </c>
      <c r="L126" s="46">
        <v>47.48</v>
      </c>
      <c r="M126" s="46">
        <v>49.2</v>
      </c>
      <c r="N126" s="58">
        <v>57.03</v>
      </c>
      <c r="O126" s="46">
        <f>SUM(O125/O123/O215)</f>
        <v>52.74601868182474</v>
      </c>
    </row>
    <row r="127" spans="1:15" ht="15">
      <c r="A127" s="12" t="s">
        <v>23</v>
      </c>
      <c r="B127" s="13" t="s">
        <v>9</v>
      </c>
      <c r="C127" s="42">
        <v>0.0753</v>
      </c>
      <c r="D127" s="42">
        <v>0.0672</v>
      </c>
      <c r="E127" s="42">
        <v>0.0669</v>
      </c>
      <c r="F127" s="42">
        <v>0.0684</v>
      </c>
      <c r="G127" s="42">
        <v>0.061500000000000006</v>
      </c>
      <c r="H127" s="42">
        <v>0.0683</v>
      </c>
      <c r="I127" s="42">
        <v>0.0597</v>
      </c>
      <c r="J127" s="42">
        <v>0.0653</v>
      </c>
      <c r="K127" s="42">
        <v>0.0655</v>
      </c>
      <c r="L127" s="42">
        <v>0.0632</v>
      </c>
      <c r="M127" s="42">
        <v>0.0574</v>
      </c>
      <c r="N127" s="59">
        <v>0.060599999999999994</v>
      </c>
      <c r="O127" s="42">
        <f>SUM(O125/O124)</f>
        <v>0.06521503295570177</v>
      </c>
    </row>
    <row r="128" spans="1:15" ht="15">
      <c r="A128" s="18"/>
      <c r="B128" s="19"/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56"/>
      <c r="O128" s="44"/>
    </row>
    <row r="129" spans="1:15" ht="15">
      <c r="A129" s="12" t="s">
        <v>23</v>
      </c>
      <c r="B129" s="21" t="s">
        <v>11</v>
      </c>
      <c r="C129" s="43">
        <v>3</v>
      </c>
      <c r="D129" s="43">
        <v>3</v>
      </c>
      <c r="E129" s="43">
        <v>3</v>
      </c>
      <c r="F129" s="43">
        <v>3</v>
      </c>
      <c r="G129" s="43">
        <v>3</v>
      </c>
      <c r="H129" s="43">
        <v>3</v>
      </c>
      <c r="I129" s="43">
        <v>3</v>
      </c>
      <c r="J129" s="43">
        <v>3</v>
      </c>
      <c r="K129" s="43">
        <v>3</v>
      </c>
      <c r="L129" s="43">
        <v>3</v>
      </c>
      <c r="M129" s="43">
        <v>3</v>
      </c>
      <c r="N129" s="60">
        <v>3</v>
      </c>
      <c r="O129" s="43">
        <f>SUM(C129:N129)</f>
        <v>36</v>
      </c>
    </row>
    <row r="130" spans="1:15" ht="15">
      <c r="A130" s="12" t="s">
        <v>23</v>
      </c>
      <c r="B130" s="13" t="s">
        <v>7</v>
      </c>
      <c r="C130" s="46">
        <v>189484.1</v>
      </c>
      <c r="D130" s="46">
        <v>231949.3</v>
      </c>
      <c r="E130" s="46">
        <v>119039.8</v>
      </c>
      <c r="F130" s="46">
        <v>261500.6</v>
      </c>
      <c r="G130" s="46">
        <v>258017.2</v>
      </c>
      <c r="H130" s="46">
        <v>130176.7</v>
      </c>
      <c r="I130" s="46">
        <v>694438.9</v>
      </c>
      <c r="J130" s="46">
        <v>361427.3</v>
      </c>
      <c r="K130" s="46">
        <v>389601</v>
      </c>
      <c r="L130" s="46">
        <v>211786.5</v>
      </c>
      <c r="M130" s="46">
        <v>579664.6</v>
      </c>
      <c r="N130" s="58">
        <v>185540.4</v>
      </c>
      <c r="O130" s="46">
        <f>SUM(C130:N130)</f>
        <v>3612626.4</v>
      </c>
    </row>
    <row r="131" spans="1:15" ht="15">
      <c r="A131" s="12" t="s">
        <v>23</v>
      </c>
      <c r="B131" s="13" t="s">
        <v>0</v>
      </c>
      <c r="C131" s="46">
        <v>4926.11</v>
      </c>
      <c r="D131" s="46">
        <v>23193.49</v>
      </c>
      <c r="E131" s="46">
        <v>27180.18</v>
      </c>
      <c r="F131" s="46">
        <v>39731.62</v>
      </c>
      <c r="G131" s="46">
        <v>23255.19</v>
      </c>
      <c r="H131" s="46">
        <v>20026.61</v>
      </c>
      <c r="I131" s="46">
        <v>45453.55</v>
      </c>
      <c r="J131" s="46">
        <v>49153.99</v>
      </c>
      <c r="K131" s="46">
        <v>55877.15</v>
      </c>
      <c r="L131" s="46">
        <v>26049.37</v>
      </c>
      <c r="M131" s="46">
        <v>17621.13</v>
      </c>
      <c r="N131" s="58">
        <v>20162.63</v>
      </c>
      <c r="O131" s="46">
        <f>SUM(C131:N131)</f>
        <v>352631.02</v>
      </c>
    </row>
    <row r="132" spans="1:15" ht="15">
      <c r="A132" s="12" t="s">
        <v>23</v>
      </c>
      <c r="B132" s="13" t="s">
        <v>8</v>
      </c>
      <c r="C132" s="46">
        <v>52.97</v>
      </c>
      <c r="D132" s="46">
        <v>249.39</v>
      </c>
      <c r="E132" s="46">
        <v>302</v>
      </c>
      <c r="F132" s="46">
        <v>427.22</v>
      </c>
      <c r="G132" s="46">
        <v>258.39</v>
      </c>
      <c r="H132" s="46">
        <v>215.34</v>
      </c>
      <c r="I132" s="46">
        <v>488.75</v>
      </c>
      <c r="J132" s="46">
        <v>585.17</v>
      </c>
      <c r="K132" s="46">
        <v>600.83</v>
      </c>
      <c r="L132" s="46">
        <v>289.44</v>
      </c>
      <c r="M132" s="46">
        <v>189.47</v>
      </c>
      <c r="N132" s="58">
        <v>224.03</v>
      </c>
      <c r="O132" s="46">
        <f>SUM(O131/O129/O215)</f>
        <v>322.0374611872146</v>
      </c>
    </row>
    <row r="133" spans="1:15" ht="15">
      <c r="A133" s="12" t="s">
        <v>23</v>
      </c>
      <c r="B133" s="13" t="s">
        <v>9</v>
      </c>
      <c r="C133" s="42">
        <v>0.0259</v>
      </c>
      <c r="D133" s="42">
        <v>0.0999</v>
      </c>
      <c r="E133" s="42">
        <v>0.22829999999999998</v>
      </c>
      <c r="F133" s="42">
        <v>0.1519</v>
      </c>
      <c r="G133" s="42">
        <v>0.0901</v>
      </c>
      <c r="H133" s="42">
        <v>0.15380000000000002</v>
      </c>
      <c r="I133" s="42">
        <v>0.0654</v>
      </c>
      <c r="J133" s="42">
        <v>0.1359</v>
      </c>
      <c r="K133" s="42">
        <v>0.1434</v>
      </c>
      <c r="L133" s="42">
        <v>0.1229</v>
      </c>
      <c r="M133" s="42">
        <v>0.0303</v>
      </c>
      <c r="N133" s="59">
        <v>0.10859999999999999</v>
      </c>
      <c r="O133" s="42">
        <f>SUM(O131/O130)</f>
        <v>0.09761070782187718</v>
      </c>
    </row>
    <row r="134" spans="1:15" ht="15">
      <c r="A134" s="18"/>
      <c r="B134" s="19"/>
      <c r="C134" s="44"/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56"/>
      <c r="O134" s="44"/>
    </row>
    <row r="135" spans="1:15" ht="15">
      <c r="A135" s="12" t="s">
        <v>23</v>
      </c>
      <c r="B135" s="21" t="s">
        <v>12</v>
      </c>
      <c r="C135" s="43">
        <v>246</v>
      </c>
      <c r="D135" s="43">
        <v>246</v>
      </c>
      <c r="E135" s="43">
        <v>246</v>
      </c>
      <c r="F135" s="43">
        <v>247</v>
      </c>
      <c r="G135" s="43">
        <v>247</v>
      </c>
      <c r="H135" s="43">
        <v>247</v>
      </c>
      <c r="I135" s="43">
        <v>246</v>
      </c>
      <c r="J135" s="43">
        <v>246</v>
      </c>
      <c r="K135" s="43">
        <v>246</v>
      </c>
      <c r="L135" s="43">
        <v>243</v>
      </c>
      <c r="M135" s="43">
        <v>243</v>
      </c>
      <c r="N135" s="60">
        <v>234</v>
      </c>
      <c r="O135" s="43">
        <f>SUM(C135:N135)</f>
        <v>2937</v>
      </c>
    </row>
    <row r="136" spans="1:15" ht="15">
      <c r="A136" s="12" t="s">
        <v>23</v>
      </c>
      <c r="B136" s="13" t="s">
        <v>7</v>
      </c>
      <c r="C136" s="46">
        <v>12528499</v>
      </c>
      <c r="D136" s="46">
        <v>10998031.75</v>
      </c>
      <c r="E136" s="46">
        <v>10178689.5</v>
      </c>
      <c r="F136" s="46">
        <v>10773527.5</v>
      </c>
      <c r="G136" s="46">
        <v>9735485</v>
      </c>
      <c r="H136" s="46">
        <v>8559836</v>
      </c>
      <c r="I136" s="46">
        <v>8777599.75</v>
      </c>
      <c r="J136" s="46">
        <v>9935195.75</v>
      </c>
      <c r="K136" s="46">
        <v>10636861</v>
      </c>
      <c r="L136" s="46">
        <v>9275321.25</v>
      </c>
      <c r="M136" s="46">
        <v>10638891</v>
      </c>
      <c r="N136" s="58">
        <v>10394754.75</v>
      </c>
      <c r="O136" s="46">
        <f>SUM(C136:N136)</f>
        <v>122432692.25</v>
      </c>
    </row>
    <row r="137" spans="1:15" ht="15">
      <c r="A137" s="12" t="s">
        <v>23</v>
      </c>
      <c r="B137" s="13" t="s">
        <v>0</v>
      </c>
      <c r="C137" s="46">
        <v>604102.17</v>
      </c>
      <c r="D137" s="46">
        <v>536772.65</v>
      </c>
      <c r="E137" s="46">
        <v>516462.2</v>
      </c>
      <c r="F137" s="46">
        <v>520914.9</v>
      </c>
      <c r="G137" s="46">
        <v>465153.67</v>
      </c>
      <c r="H137" s="46">
        <v>299315.04</v>
      </c>
      <c r="I137" s="46">
        <v>378276.48</v>
      </c>
      <c r="J137" s="46">
        <v>461287.79</v>
      </c>
      <c r="K137" s="46">
        <v>493293.24</v>
      </c>
      <c r="L137" s="46">
        <v>431626.17</v>
      </c>
      <c r="M137" s="46">
        <v>506107.41</v>
      </c>
      <c r="N137" s="58">
        <v>501400.92</v>
      </c>
      <c r="O137" s="46">
        <f>SUM(C137:N137)</f>
        <v>5714712.64</v>
      </c>
    </row>
    <row r="138" spans="1:15" ht="15">
      <c r="A138" s="12" t="s">
        <v>23</v>
      </c>
      <c r="B138" s="13" t="s">
        <v>8</v>
      </c>
      <c r="C138" s="46">
        <v>79.22</v>
      </c>
      <c r="D138" s="46">
        <v>70.39</v>
      </c>
      <c r="E138" s="46">
        <v>69.98</v>
      </c>
      <c r="F138" s="46">
        <v>68.03</v>
      </c>
      <c r="G138" s="46">
        <v>62.77</v>
      </c>
      <c r="H138" s="46">
        <v>39.09</v>
      </c>
      <c r="I138" s="46">
        <v>49.6</v>
      </c>
      <c r="J138" s="46">
        <v>66.97</v>
      </c>
      <c r="K138" s="46">
        <v>64.69</v>
      </c>
      <c r="L138" s="46">
        <v>59.21</v>
      </c>
      <c r="M138" s="46">
        <v>67.19</v>
      </c>
      <c r="N138" s="58">
        <v>71.42</v>
      </c>
      <c r="O138" s="46">
        <f>SUM(O137/O135/O215)</f>
        <v>63.97036551135489</v>
      </c>
    </row>
    <row r="139" spans="1:15" ht="15">
      <c r="A139" s="12" t="s">
        <v>23</v>
      </c>
      <c r="B139" s="13" t="s">
        <v>9</v>
      </c>
      <c r="C139" s="42">
        <v>0.0482</v>
      </c>
      <c r="D139" s="42">
        <v>0.048799999999999996</v>
      </c>
      <c r="E139" s="42">
        <v>0.0507</v>
      </c>
      <c r="F139" s="42">
        <v>0.0483</v>
      </c>
      <c r="G139" s="42">
        <v>0.04769999999999999</v>
      </c>
      <c r="H139" s="42">
        <v>0.0349</v>
      </c>
      <c r="I139" s="42">
        <v>0.043</v>
      </c>
      <c r="J139" s="42">
        <v>0.0464</v>
      </c>
      <c r="K139" s="42">
        <v>0.0463</v>
      </c>
      <c r="L139" s="42">
        <v>0.04650000000000001</v>
      </c>
      <c r="M139" s="42">
        <v>0.0475</v>
      </c>
      <c r="N139" s="59">
        <v>0.0482</v>
      </c>
      <c r="O139" s="42">
        <f>SUM(O137/O136)</f>
        <v>0.04667636180319313</v>
      </c>
    </row>
    <row r="140" spans="1:15" ht="15">
      <c r="A140" s="18"/>
      <c r="B140" s="19"/>
      <c r="C140" s="44"/>
      <c r="D140" s="44"/>
      <c r="E140" s="44"/>
      <c r="F140" s="44"/>
      <c r="G140" s="44"/>
      <c r="H140" s="44"/>
      <c r="I140" s="44"/>
      <c r="J140" s="44"/>
      <c r="K140" s="44"/>
      <c r="L140" s="44"/>
      <c r="M140" s="44"/>
      <c r="N140" s="56"/>
      <c r="O140" s="44"/>
    </row>
    <row r="141" spans="1:15" ht="15" customHeight="1">
      <c r="A141" s="12" t="s">
        <v>23</v>
      </c>
      <c r="B141" s="21" t="s">
        <v>13</v>
      </c>
      <c r="C141" s="43">
        <v>36</v>
      </c>
      <c r="D141" s="43">
        <v>34</v>
      </c>
      <c r="E141" s="43">
        <v>34</v>
      </c>
      <c r="F141" s="43">
        <v>34</v>
      </c>
      <c r="G141" s="43">
        <v>34</v>
      </c>
      <c r="H141" s="43">
        <v>34</v>
      </c>
      <c r="I141" s="43">
        <v>34</v>
      </c>
      <c r="J141" s="43">
        <v>34</v>
      </c>
      <c r="K141" s="43">
        <v>34</v>
      </c>
      <c r="L141" s="43">
        <v>34</v>
      </c>
      <c r="M141" s="43">
        <v>34</v>
      </c>
      <c r="N141" s="60">
        <v>32</v>
      </c>
      <c r="O141" s="43">
        <f>SUM(C141:N141)</f>
        <v>408</v>
      </c>
    </row>
    <row r="142" spans="1:15" ht="15" customHeight="1">
      <c r="A142" s="12" t="s">
        <v>23</v>
      </c>
      <c r="B142" s="13" t="s">
        <v>7</v>
      </c>
      <c r="C142" s="46">
        <v>1139930.5</v>
      </c>
      <c r="D142" s="46">
        <v>1037670.5</v>
      </c>
      <c r="E142" s="46">
        <v>1049312.5</v>
      </c>
      <c r="F142" s="46">
        <v>1006692</v>
      </c>
      <c r="G142" s="46">
        <v>824297</v>
      </c>
      <c r="H142" s="46">
        <v>836268</v>
      </c>
      <c r="I142" s="46">
        <v>865321.5</v>
      </c>
      <c r="J142" s="46">
        <v>927421.5</v>
      </c>
      <c r="K142" s="46">
        <v>966167</v>
      </c>
      <c r="L142" s="46">
        <v>935868.5</v>
      </c>
      <c r="M142" s="46">
        <v>1063130</v>
      </c>
      <c r="N142" s="58">
        <v>968784.5</v>
      </c>
      <c r="O142" s="46">
        <f>SUM(C142:N142)</f>
        <v>11620863.5</v>
      </c>
    </row>
    <row r="143" spans="1:15" ht="15" customHeight="1">
      <c r="A143" s="12" t="s">
        <v>23</v>
      </c>
      <c r="B143" s="13" t="s">
        <v>0</v>
      </c>
      <c r="C143" s="46">
        <v>73548.02</v>
      </c>
      <c r="D143" s="46">
        <v>80222.39</v>
      </c>
      <c r="E143" s="46">
        <v>72551.83</v>
      </c>
      <c r="F143" s="46">
        <v>59568.32</v>
      </c>
      <c r="G143" s="46">
        <v>66092.32</v>
      </c>
      <c r="H143" s="46">
        <v>70956.32</v>
      </c>
      <c r="I143" s="46">
        <v>52417.24</v>
      </c>
      <c r="J143" s="46">
        <v>59491.03</v>
      </c>
      <c r="K143" s="46">
        <v>65715.21</v>
      </c>
      <c r="L143" s="46">
        <v>73225.35</v>
      </c>
      <c r="M143" s="46">
        <v>85869.36</v>
      </c>
      <c r="N143" s="58">
        <v>59187.73</v>
      </c>
      <c r="O143" s="46">
        <f>SUM(C143:N143)</f>
        <v>818845.1199999999</v>
      </c>
    </row>
    <row r="144" spans="1:15" ht="15" customHeight="1">
      <c r="A144" s="12" t="s">
        <v>23</v>
      </c>
      <c r="B144" s="13" t="s">
        <v>8</v>
      </c>
      <c r="C144" s="46">
        <v>65.9</v>
      </c>
      <c r="D144" s="46">
        <v>76.11</v>
      </c>
      <c r="E144" s="46">
        <v>71.13</v>
      </c>
      <c r="F144" s="46">
        <v>56.52</v>
      </c>
      <c r="G144" s="46">
        <v>64.8</v>
      </c>
      <c r="H144" s="46">
        <v>67.32</v>
      </c>
      <c r="I144" s="46">
        <v>49.73</v>
      </c>
      <c r="J144" s="46">
        <v>62.49</v>
      </c>
      <c r="K144" s="46">
        <v>62.35</v>
      </c>
      <c r="L144" s="46">
        <v>71.79</v>
      </c>
      <c r="M144" s="46">
        <v>81.47</v>
      </c>
      <c r="N144" s="58">
        <v>61.65</v>
      </c>
      <c r="O144" s="46">
        <f>SUM(O143/O141/O215)</f>
        <v>65.98268493150684</v>
      </c>
    </row>
    <row r="145" spans="1:15" ht="15" customHeight="1">
      <c r="A145" s="12" t="s">
        <v>23</v>
      </c>
      <c r="B145" s="13" t="s">
        <v>9</v>
      </c>
      <c r="C145" s="42">
        <v>0.0645</v>
      </c>
      <c r="D145" s="42">
        <v>0.07730000000000001</v>
      </c>
      <c r="E145" s="42">
        <v>0.0691</v>
      </c>
      <c r="F145" s="42">
        <v>0.0591</v>
      </c>
      <c r="G145" s="42">
        <v>0.0801</v>
      </c>
      <c r="H145" s="42">
        <v>0.0848</v>
      </c>
      <c r="I145" s="42">
        <v>0.0605</v>
      </c>
      <c r="J145" s="42">
        <v>0.0641</v>
      </c>
      <c r="K145" s="42">
        <v>0.068</v>
      </c>
      <c r="L145" s="42">
        <v>0.0782</v>
      </c>
      <c r="M145" s="42">
        <v>0.0807</v>
      </c>
      <c r="N145" s="59">
        <v>0.061</v>
      </c>
      <c r="O145" s="42">
        <f>SUM(O143/O142)</f>
        <v>0.0704633627268748</v>
      </c>
    </row>
    <row r="146" spans="1:15" ht="15">
      <c r="A146" s="18"/>
      <c r="B146" s="19"/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N146" s="56"/>
      <c r="O146" s="44"/>
    </row>
    <row r="147" spans="1:15" ht="15">
      <c r="A147" s="12" t="s">
        <v>23</v>
      </c>
      <c r="B147" s="21" t="s">
        <v>14</v>
      </c>
      <c r="C147" s="43">
        <v>457</v>
      </c>
      <c r="D147" s="43">
        <v>451</v>
      </c>
      <c r="E147" s="43">
        <v>450</v>
      </c>
      <c r="F147" s="43">
        <v>455</v>
      </c>
      <c r="G147" s="43">
        <v>454</v>
      </c>
      <c r="H147" s="43">
        <v>453</v>
      </c>
      <c r="I147" s="43">
        <v>449</v>
      </c>
      <c r="J147" s="43">
        <v>445</v>
      </c>
      <c r="K147" s="43">
        <v>437</v>
      </c>
      <c r="L147" s="43">
        <v>435</v>
      </c>
      <c r="M147" s="43">
        <v>435</v>
      </c>
      <c r="N147" s="60">
        <v>437</v>
      </c>
      <c r="O147" s="43">
        <f>SUM(C147:N147)</f>
        <v>5358</v>
      </c>
    </row>
    <row r="148" spans="1:15" ht="15">
      <c r="A148" s="12" t="s">
        <v>23</v>
      </c>
      <c r="B148" s="13" t="s">
        <v>7</v>
      </c>
      <c r="C148" s="46">
        <v>32448008.17</v>
      </c>
      <c r="D148" s="46">
        <v>30673766.22</v>
      </c>
      <c r="E148" s="46">
        <v>29007331.35</v>
      </c>
      <c r="F148" s="46">
        <v>28695563.02</v>
      </c>
      <c r="G148" s="46">
        <v>25820902.75</v>
      </c>
      <c r="H148" s="46">
        <v>24903723.17</v>
      </c>
      <c r="I148" s="46">
        <v>23628336.47</v>
      </c>
      <c r="J148" s="46">
        <v>26610221.57</v>
      </c>
      <c r="K148" s="46">
        <v>28434650.89</v>
      </c>
      <c r="L148" s="46">
        <v>25879439.92</v>
      </c>
      <c r="M148" s="46">
        <v>30154720.1</v>
      </c>
      <c r="N148" s="58">
        <v>29020422.53</v>
      </c>
      <c r="O148" s="46">
        <f>SUM(C148:N148)</f>
        <v>335277086.1600001</v>
      </c>
    </row>
    <row r="149" spans="1:15" ht="15">
      <c r="A149" s="12" t="s">
        <v>23</v>
      </c>
      <c r="B149" s="13" t="s">
        <v>0</v>
      </c>
      <c r="C149" s="46">
        <v>1750823.93</v>
      </c>
      <c r="D149" s="46">
        <v>1627891.97</v>
      </c>
      <c r="E149" s="46">
        <v>1457163.62</v>
      </c>
      <c r="F149" s="46">
        <v>1498880.92</v>
      </c>
      <c r="G149" s="46">
        <v>1202525.68</v>
      </c>
      <c r="H149" s="46">
        <v>1141513.7</v>
      </c>
      <c r="I149" s="46">
        <v>896186.37</v>
      </c>
      <c r="J149" s="46">
        <v>1266725.49</v>
      </c>
      <c r="K149" s="46">
        <v>1425513.89</v>
      </c>
      <c r="L149" s="46">
        <v>1401069.21</v>
      </c>
      <c r="M149" s="46">
        <v>1607681.67</v>
      </c>
      <c r="N149" s="58">
        <v>1426627.41</v>
      </c>
      <c r="O149" s="46">
        <f>SUM(C149:N149)</f>
        <v>16702603.859999998</v>
      </c>
    </row>
    <row r="150" spans="1:15" ht="15">
      <c r="A150" s="12" t="s">
        <v>23</v>
      </c>
      <c r="B150" s="13" t="s">
        <v>8</v>
      </c>
      <c r="C150" s="46">
        <v>123.58</v>
      </c>
      <c r="D150" s="46">
        <v>116.44</v>
      </c>
      <c r="E150" s="46">
        <v>107.94</v>
      </c>
      <c r="F150" s="46">
        <v>106.27</v>
      </c>
      <c r="G150" s="46">
        <v>88.29</v>
      </c>
      <c r="H150" s="46">
        <v>81.29</v>
      </c>
      <c r="I150" s="46">
        <v>64.39</v>
      </c>
      <c r="J150" s="46">
        <v>101.66</v>
      </c>
      <c r="K150" s="46">
        <v>105.23</v>
      </c>
      <c r="L150" s="46">
        <v>107.36</v>
      </c>
      <c r="M150" s="46">
        <v>119.22</v>
      </c>
      <c r="N150" s="58">
        <v>108.82</v>
      </c>
      <c r="O150" s="46">
        <f>SUM(O149/O147/O215)</f>
        <v>102.48725312552729</v>
      </c>
    </row>
    <row r="151" spans="1:15" ht="15">
      <c r="A151" s="12" t="s">
        <v>23</v>
      </c>
      <c r="B151" s="13" t="s">
        <v>9</v>
      </c>
      <c r="C151" s="42">
        <v>0.053899999999999997</v>
      </c>
      <c r="D151" s="42">
        <v>0.053</v>
      </c>
      <c r="E151" s="42">
        <v>0.050199999999999995</v>
      </c>
      <c r="F151" s="42">
        <v>0.052199999999999996</v>
      </c>
      <c r="G151" s="42">
        <v>0.04650000000000001</v>
      </c>
      <c r="H151" s="42">
        <v>0.0458</v>
      </c>
      <c r="I151" s="42">
        <v>0.0379</v>
      </c>
      <c r="J151" s="42">
        <v>0.0476</v>
      </c>
      <c r="K151" s="42">
        <v>0.0501</v>
      </c>
      <c r="L151" s="42">
        <v>0.0541</v>
      </c>
      <c r="M151" s="42">
        <v>0.0533</v>
      </c>
      <c r="N151" s="59">
        <v>0.049100000000000005</v>
      </c>
      <c r="O151" s="42">
        <f>SUM(O149/O148)</f>
        <v>0.049817313945603854</v>
      </c>
    </row>
    <row r="152" spans="1:15" ht="15">
      <c r="A152" s="18"/>
      <c r="B152" s="19"/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56"/>
      <c r="O152" s="44"/>
    </row>
    <row r="153" spans="1:15" ht="15">
      <c r="A153" s="12" t="s">
        <v>23</v>
      </c>
      <c r="B153" s="21" t="s">
        <v>38</v>
      </c>
      <c r="C153" s="43">
        <v>0</v>
      </c>
      <c r="D153" s="43">
        <v>0</v>
      </c>
      <c r="E153" s="43">
        <v>0</v>
      </c>
      <c r="F153" s="43">
        <v>0</v>
      </c>
      <c r="G153" s="43">
        <v>0</v>
      </c>
      <c r="H153" s="43">
        <v>0</v>
      </c>
      <c r="I153" s="43">
        <v>0</v>
      </c>
      <c r="J153" s="43">
        <v>0</v>
      </c>
      <c r="K153" s="43">
        <v>0</v>
      </c>
      <c r="L153" s="43">
        <v>0</v>
      </c>
      <c r="M153" s="43">
        <v>0</v>
      </c>
      <c r="N153" s="60">
        <v>0</v>
      </c>
      <c r="O153" s="43">
        <f>SUM(C153:N153)</f>
        <v>0</v>
      </c>
    </row>
    <row r="154" spans="1:15" ht="15">
      <c r="A154" s="12" t="s">
        <v>23</v>
      </c>
      <c r="B154" s="13" t="s">
        <v>7</v>
      </c>
      <c r="C154" s="46">
        <v>0</v>
      </c>
      <c r="D154" s="46">
        <v>0</v>
      </c>
      <c r="E154" s="46">
        <v>0</v>
      </c>
      <c r="F154" s="46">
        <v>0</v>
      </c>
      <c r="G154" s="46">
        <v>0</v>
      </c>
      <c r="H154" s="46">
        <v>0</v>
      </c>
      <c r="I154" s="46">
        <v>0</v>
      </c>
      <c r="J154" s="46">
        <v>0</v>
      </c>
      <c r="K154" s="46">
        <v>0</v>
      </c>
      <c r="L154" s="46">
        <v>0</v>
      </c>
      <c r="M154" s="46">
        <v>0</v>
      </c>
      <c r="N154" s="62">
        <v>0</v>
      </c>
      <c r="O154" s="46">
        <f>SUM(C154:N154)</f>
        <v>0</v>
      </c>
    </row>
    <row r="155" spans="1:15" ht="15">
      <c r="A155" s="12" t="s">
        <v>23</v>
      </c>
      <c r="B155" s="13" t="s">
        <v>0</v>
      </c>
      <c r="C155" s="46">
        <v>0</v>
      </c>
      <c r="D155" s="46">
        <v>0</v>
      </c>
      <c r="E155" s="46">
        <v>0</v>
      </c>
      <c r="F155" s="46">
        <v>0</v>
      </c>
      <c r="G155" s="46">
        <v>0</v>
      </c>
      <c r="H155" s="46">
        <v>0</v>
      </c>
      <c r="I155" s="46">
        <v>0</v>
      </c>
      <c r="J155" s="46">
        <v>0</v>
      </c>
      <c r="K155" s="46">
        <v>0</v>
      </c>
      <c r="L155" s="46">
        <v>0</v>
      </c>
      <c r="M155" s="46">
        <v>0</v>
      </c>
      <c r="N155" s="63">
        <v>0</v>
      </c>
      <c r="O155" s="46">
        <f>SUM(C155:N155)</f>
        <v>0</v>
      </c>
    </row>
    <row r="156" spans="1:15" ht="15">
      <c r="A156" s="12" t="s">
        <v>23</v>
      </c>
      <c r="B156" s="13" t="s">
        <v>8</v>
      </c>
      <c r="C156" s="46">
        <v>0</v>
      </c>
      <c r="D156" s="46">
        <v>0</v>
      </c>
      <c r="E156" s="46">
        <v>0</v>
      </c>
      <c r="F156" s="46">
        <v>0</v>
      </c>
      <c r="G156" s="46">
        <v>0</v>
      </c>
      <c r="H156" s="46">
        <v>0</v>
      </c>
      <c r="I156" s="46">
        <v>0</v>
      </c>
      <c r="J156" s="46">
        <v>0</v>
      </c>
      <c r="K156" s="46">
        <v>0</v>
      </c>
      <c r="L156" s="46">
        <v>0</v>
      </c>
      <c r="M156" s="46">
        <v>0</v>
      </c>
      <c r="N156" s="62">
        <v>0</v>
      </c>
      <c r="O156" s="46">
        <v>0</v>
      </c>
    </row>
    <row r="157" spans="1:15" ht="15">
      <c r="A157" s="12" t="s">
        <v>23</v>
      </c>
      <c r="B157" s="13" t="s">
        <v>9</v>
      </c>
      <c r="C157" s="42">
        <v>0</v>
      </c>
      <c r="D157" s="42">
        <v>0</v>
      </c>
      <c r="E157" s="42">
        <v>0</v>
      </c>
      <c r="F157" s="42">
        <v>0</v>
      </c>
      <c r="G157" s="42">
        <v>0</v>
      </c>
      <c r="H157" s="42">
        <v>0</v>
      </c>
      <c r="I157" s="42">
        <v>0</v>
      </c>
      <c r="J157" s="42">
        <v>0</v>
      </c>
      <c r="K157" s="42">
        <v>0</v>
      </c>
      <c r="L157" s="42">
        <v>0</v>
      </c>
      <c r="M157" s="42">
        <v>0</v>
      </c>
      <c r="N157" s="59">
        <v>0</v>
      </c>
      <c r="O157" s="42">
        <v>0</v>
      </c>
    </row>
    <row r="158" spans="1:15" ht="15">
      <c r="A158" s="18"/>
      <c r="B158" s="19"/>
      <c r="C158" s="44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56"/>
      <c r="O158" s="44"/>
    </row>
    <row r="159" spans="1:15" ht="15">
      <c r="A159" s="12" t="s">
        <v>23</v>
      </c>
      <c r="B159" s="21" t="s">
        <v>15</v>
      </c>
      <c r="C159" s="43">
        <v>45</v>
      </c>
      <c r="D159" s="43">
        <v>45</v>
      </c>
      <c r="E159" s="43">
        <v>46</v>
      </c>
      <c r="F159" s="43">
        <v>47</v>
      </c>
      <c r="G159" s="43">
        <v>47</v>
      </c>
      <c r="H159" s="43">
        <v>47</v>
      </c>
      <c r="I159" s="43">
        <v>47</v>
      </c>
      <c r="J159" s="43">
        <v>47</v>
      </c>
      <c r="K159" s="43">
        <v>47</v>
      </c>
      <c r="L159" s="43">
        <v>47</v>
      </c>
      <c r="M159" s="43">
        <v>48</v>
      </c>
      <c r="N159" s="60">
        <v>48</v>
      </c>
      <c r="O159" s="43">
        <f>SUM(C159:N159)</f>
        <v>561</v>
      </c>
    </row>
    <row r="160" spans="1:15" ht="15">
      <c r="A160" s="12" t="s">
        <v>23</v>
      </c>
      <c r="B160" s="13" t="s">
        <v>7</v>
      </c>
      <c r="C160" s="46">
        <v>5254465</v>
      </c>
      <c r="D160" s="46">
        <v>5077920</v>
      </c>
      <c r="E160" s="46">
        <v>4589295</v>
      </c>
      <c r="F160" s="46">
        <v>4084400</v>
      </c>
      <c r="G160" s="46">
        <v>4054695</v>
      </c>
      <c r="H160" s="46">
        <v>3908740</v>
      </c>
      <c r="I160" s="46">
        <v>3005765</v>
      </c>
      <c r="J160" s="46">
        <v>3783824.8</v>
      </c>
      <c r="K160" s="46">
        <v>4231710</v>
      </c>
      <c r="L160" s="46">
        <v>3704325</v>
      </c>
      <c r="M160" s="46">
        <v>5152880</v>
      </c>
      <c r="N160" s="58">
        <v>4425115</v>
      </c>
      <c r="O160" s="46">
        <f>SUM(C160:N160)</f>
        <v>51273134.8</v>
      </c>
    </row>
    <row r="161" spans="1:15" ht="15">
      <c r="A161" s="12" t="s">
        <v>23</v>
      </c>
      <c r="B161" s="13" t="s">
        <v>0</v>
      </c>
      <c r="C161" s="46">
        <v>178420.17</v>
      </c>
      <c r="D161" s="46">
        <v>169759.92</v>
      </c>
      <c r="E161" s="46">
        <v>317763.59</v>
      </c>
      <c r="F161" s="46">
        <v>255371.44</v>
      </c>
      <c r="G161" s="46">
        <v>227021.53</v>
      </c>
      <c r="H161" s="46">
        <v>201690.63</v>
      </c>
      <c r="I161" s="46">
        <v>169644.56</v>
      </c>
      <c r="J161" s="46">
        <v>141631.76</v>
      </c>
      <c r="K161" s="46">
        <v>306384.4</v>
      </c>
      <c r="L161" s="46">
        <v>164203.21</v>
      </c>
      <c r="M161" s="46">
        <v>333850.45</v>
      </c>
      <c r="N161" s="58">
        <v>179320.56</v>
      </c>
      <c r="O161" s="46">
        <f>SUM(C161:N161)</f>
        <v>2645062.2200000007</v>
      </c>
    </row>
    <row r="162" spans="1:15" ht="15">
      <c r="A162" s="12" t="s">
        <v>23</v>
      </c>
      <c r="B162" s="13" t="s">
        <v>8</v>
      </c>
      <c r="C162" s="46">
        <v>127.9</v>
      </c>
      <c r="D162" s="46">
        <v>121.69</v>
      </c>
      <c r="E162" s="46">
        <v>230.26</v>
      </c>
      <c r="F162" s="46">
        <v>175.27</v>
      </c>
      <c r="G162" s="46">
        <v>161.01</v>
      </c>
      <c r="H162" s="46">
        <v>138.43</v>
      </c>
      <c r="I162" s="46">
        <v>116.43</v>
      </c>
      <c r="J162" s="46">
        <v>107.62</v>
      </c>
      <c r="K162" s="46">
        <v>210.28</v>
      </c>
      <c r="L162" s="46">
        <v>116.46</v>
      </c>
      <c r="M162" s="46">
        <v>224.36</v>
      </c>
      <c r="N162" s="58">
        <v>124.53</v>
      </c>
      <c r="O162" s="46">
        <f>SUM(O161/O159/O215)</f>
        <v>155.01060552340493</v>
      </c>
    </row>
    <row r="163" spans="1:15" ht="15">
      <c r="A163" s="12" t="s">
        <v>23</v>
      </c>
      <c r="B163" s="13" t="s">
        <v>9</v>
      </c>
      <c r="C163" s="42">
        <v>0.0339</v>
      </c>
      <c r="D163" s="42">
        <v>0.0334</v>
      </c>
      <c r="E163" s="42">
        <v>0.0692</v>
      </c>
      <c r="F163" s="42">
        <v>0.0625</v>
      </c>
      <c r="G163" s="42">
        <v>0.0559</v>
      </c>
      <c r="H163" s="42">
        <v>0.051500000000000004</v>
      </c>
      <c r="I163" s="42">
        <v>0.0564</v>
      </c>
      <c r="J163" s="42">
        <v>0.0374</v>
      </c>
      <c r="K163" s="42">
        <v>0.0724</v>
      </c>
      <c r="L163" s="42">
        <v>0.0443</v>
      </c>
      <c r="M163" s="42">
        <v>0.0647</v>
      </c>
      <c r="N163" s="59">
        <v>0.0405</v>
      </c>
      <c r="O163" s="42">
        <f>SUM(O161/O160)</f>
        <v>0.0515876829126508</v>
      </c>
    </row>
    <row r="164" spans="1:15" ht="15">
      <c r="A164" s="18"/>
      <c r="B164" s="19"/>
      <c r="C164" s="44"/>
      <c r="D164" s="44"/>
      <c r="E164" s="44"/>
      <c r="F164" s="44"/>
      <c r="G164" s="44"/>
      <c r="H164" s="44"/>
      <c r="I164" s="44"/>
      <c r="J164" s="44"/>
      <c r="K164" s="44"/>
      <c r="L164" s="44"/>
      <c r="M164" s="44"/>
      <c r="N164" s="56"/>
      <c r="O164" s="44"/>
    </row>
    <row r="165" spans="1:15" ht="15">
      <c r="A165" s="12" t="s">
        <v>23</v>
      </c>
      <c r="B165" s="21" t="s">
        <v>41</v>
      </c>
      <c r="C165" s="43">
        <v>4</v>
      </c>
      <c r="D165" s="43">
        <v>4</v>
      </c>
      <c r="E165" s="43">
        <v>4</v>
      </c>
      <c r="F165" s="43">
        <v>4</v>
      </c>
      <c r="G165" s="43">
        <v>4</v>
      </c>
      <c r="H165" s="43">
        <v>4</v>
      </c>
      <c r="I165" s="43">
        <v>4</v>
      </c>
      <c r="J165" s="43">
        <v>6</v>
      </c>
      <c r="K165" s="43">
        <v>6</v>
      </c>
      <c r="L165" s="43">
        <v>6</v>
      </c>
      <c r="M165" s="43">
        <v>8</v>
      </c>
      <c r="N165" s="60">
        <v>10</v>
      </c>
      <c r="O165" s="43">
        <f>SUM(C165:N165)</f>
        <v>64</v>
      </c>
    </row>
    <row r="166" spans="1:15" ht="15">
      <c r="A166" s="12" t="s">
        <v>23</v>
      </c>
      <c r="B166" s="13" t="s">
        <v>7</v>
      </c>
      <c r="C166" s="46">
        <v>2147790</v>
      </c>
      <c r="D166" s="46">
        <v>2633050</v>
      </c>
      <c r="E166" s="46">
        <v>1030510</v>
      </c>
      <c r="F166" s="46">
        <v>1435820</v>
      </c>
      <c r="G166" s="46">
        <v>1476280</v>
      </c>
      <c r="H166" s="46">
        <v>857080</v>
      </c>
      <c r="I166" s="46">
        <v>1103180</v>
      </c>
      <c r="J166" s="46">
        <v>2480110</v>
      </c>
      <c r="K166" s="46">
        <v>2730415</v>
      </c>
      <c r="L166" s="46">
        <v>2876055</v>
      </c>
      <c r="M166" s="46">
        <v>2147460</v>
      </c>
      <c r="N166" s="58">
        <v>1925270</v>
      </c>
      <c r="O166" s="46">
        <f>SUM(C166:N166)</f>
        <v>22843020</v>
      </c>
    </row>
    <row r="167" spans="1:15" ht="15">
      <c r="A167" s="12" t="s">
        <v>23</v>
      </c>
      <c r="B167" s="13" t="s">
        <v>0</v>
      </c>
      <c r="C167" s="46">
        <v>181007.38</v>
      </c>
      <c r="D167" s="46">
        <v>102772.25</v>
      </c>
      <c r="E167" s="46">
        <v>-8029.9</v>
      </c>
      <c r="F167" s="46">
        <v>41953.25</v>
      </c>
      <c r="G167" s="46">
        <v>16435.53</v>
      </c>
      <c r="H167" s="46">
        <v>17404.94</v>
      </c>
      <c r="I167" s="46">
        <v>65972.87</v>
      </c>
      <c r="J167" s="46">
        <v>135972.71</v>
      </c>
      <c r="K167" s="46">
        <v>175815.31</v>
      </c>
      <c r="L167" s="46">
        <v>100075.95</v>
      </c>
      <c r="M167" s="46">
        <v>65854.3</v>
      </c>
      <c r="N167" s="58">
        <v>61573.97</v>
      </c>
      <c r="O167" s="46">
        <f>SUM(C167:N167)</f>
        <v>956808.56</v>
      </c>
    </row>
    <row r="168" spans="1:15" ht="15">
      <c r="A168" s="12" t="s">
        <v>23</v>
      </c>
      <c r="B168" s="13" t="s">
        <v>8</v>
      </c>
      <c r="C168" s="46">
        <v>1459.74</v>
      </c>
      <c r="D168" s="46">
        <v>828.81</v>
      </c>
      <c r="E168" s="46">
        <v>-66.92</v>
      </c>
      <c r="F168" s="46">
        <v>338.33</v>
      </c>
      <c r="G168" s="46">
        <v>136.96</v>
      </c>
      <c r="H168" s="46">
        <v>140.36</v>
      </c>
      <c r="I168" s="46">
        <v>532.04</v>
      </c>
      <c r="J168" s="46">
        <v>809.36</v>
      </c>
      <c r="K168" s="46">
        <v>945.24</v>
      </c>
      <c r="L168" s="46">
        <v>555.98</v>
      </c>
      <c r="M168" s="46">
        <v>265.54</v>
      </c>
      <c r="N168" s="58">
        <v>205.25</v>
      </c>
      <c r="O168" s="46">
        <f>SUM(O167/O165/O215)</f>
        <v>491.51124657534245</v>
      </c>
    </row>
    <row r="169" spans="1:15" ht="15">
      <c r="A169" s="12" t="s">
        <v>23</v>
      </c>
      <c r="B169" s="13" t="s">
        <v>9</v>
      </c>
      <c r="C169" s="42">
        <v>0.0843</v>
      </c>
      <c r="D169" s="42">
        <v>0.039</v>
      </c>
      <c r="E169" s="42">
        <v>-0.0078000000000000005</v>
      </c>
      <c r="F169" s="42">
        <v>0.0292</v>
      </c>
      <c r="G169" s="42">
        <v>0.0111</v>
      </c>
      <c r="H169" s="42">
        <v>0.0203</v>
      </c>
      <c r="I169" s="42">
        <v>0.0598</v>
      </c>
      <c r="J169" s="42">
        <v>0.0548</v>
      </c>
      <c r="K169" s="42">
        <v>0.0644</v>
      </c>
      <c r="L169" s="42">
        <v>0.0348</v>
      </c>
      <c r="M169" s="42">
        <v>0.0307</v>
      </c>
      <c r="N169" s="59">
        <v>0.032</v>
      </c>
      <c r="O169" s="42">
        <f>SUM(O167/O166)</f>
        <v>0.04188625496978946</v>
      </c>
    </row>
    <row r="170" spans="1:15" ht="15">
      <c r="A170" s="18"/>
      <c r="B170" s="19"/>
      <c r="C170" s="44"/>
      <c r="D170" s="44"/>
      <c r="E170" s="44"/>
      <c r="F170" s="44"/>
      <c r="G170" s="44"/>
      <c r="H170" s="44"/>
      <c r="I170" s="44"/>
      <c r="J170" s="44"/>
      <c r="K170" s="44"/>
      <c r="L170" s="44"/>
      <c r="M170" s="44"/>
      <c r="N170" s="56"/>
      <c r="O170" s="44"/>
    </row>
    <row r="171" spans="1:15" ht="15">
      <c r="A171" s="12" t="s">
        <v>23</v>
      </c>
      <c r="B171" s="21" t="s">
        <v>39</v>
      </c>
      <c r="C171" s="43">
        <v>628</v>
      </c>
      <c r="D171" s="43">
        <v>632</v>
      </c>
      <c r="E171" s="43">
        <v>634</v>
      </c>
      <c r="F171" s="43">
        <v>630</v>
      </c>
      <c r="G171" s="43">
        <v>619</v>
      </c>
      <c r="H171" s="43">
        <v>665</v>
      </c>
      <c r="I171" s="43">
        <v>643</v>
      </c>
      <c r="J171" s="43">
        <v>641</v>
      </c>
      <c r="K171" s="43">
        <v>646</v>
      </c>
      <c r="L171" s="43">
        <v>658</v>
      </c>
      <c r="M171" s="43">
        <v>667</v>
      </c>
      <c r="N171" s="60">
        <v>687</v>
      </c>
      <c r="O171" s="43">
        <f>SUM(C171:N171)</f>
        <v>7750</v>
      </c>
    </row>
    <row r="172" spans="1:15" ht="15">
      <c r="A172" s="12" t="s">
        <v>23</v>
      </c>
      <c r="B172" s="13" t="s">
        <v>7</v>
      </c>
      <c r="C172" s="46">
        <v>38713791.73</v>
      </c>
      <c r="D172" s="46">
        <v>40790134.19</v>
      </c>
      <c r="E172" s="46">
        <v>36805485.55</v>
      </c>
      <c r="F172" s="46">
        <v>34766990.14</v>
      </c>
      <c r="G172" s="46">
        <v>32746036.35</v>
      </c>
      <c r="H172" s="46">
        <v>29107142.12</v>
      </c>
      <c r="I172" s="46">
        <v>30167989.64</v>
      </c>
      <c r="J172" s="46">
        <v>32919951.47</v>
      </c>
      <c r="K172" s="46">
        <v>37586225.49</v>
      </c>
      <c r="L172" s="46">
        <v>33651797.58</v>
      </c>
      <c r="M172" s="46">
        <v>38654713.13</v>
      </c>
      <c r="N172" s="58">
        <v>36228773.81</v>
      </c>
      <c r="O172" s="46">
        <f>SUM(C172:N172)</f>
        <v>422139031.1999999</v>
      </c>
    </row>
    <row r="173" spans="1:15" ht="15">
      <c r="A173" s="12" t="s">
        <v>23</v>
      </c>
      <c r="B173" s="13" t="s">
        <v>0</v>
      </c>
      <c r="C173" s="46">
        <v>1622011.49</v>
      </c>
      <c r="D173" s="46">
        <v>1891029.44</v>
      </c>
      <c r="E173" s="46">
        <v>1692976.76</v>
      </c>
      <c r="F173" s="46">
        <v>1554230.91</v>
      </c>
      <c r="G173" s="46">
        <v>1452847.36</v>
      </c>
      <c r="H173" s="46">
        <v>1297426.27</v>
      </c>
      <c r="I173" s="46">
        <v>1467023.07</v>
      </c>
      <c r="J173" s="46">
        <v>1710778.77</v>
      </c>
      <c r="K173" s="46">
        <v>1674487.5</v>
      </c>
      <c r="L173" s="46">
        <v>1537389.08</v>
      </c>
      <c r="M173" s="46">
        <v>1749838.79</v>
      </c>
      <c r="N173" s="58">
        <v>1879465.62</v>
      </c>
      <c r="O173" s="46">
        <f>SUM(C173:N173)</f>
        <v>19529505.060000002</v>
      </c>
    </row>
    <row r="174" spans="1:15" ht="15">
      <c r="A174" s="12" t="s">
        <v>23</v>
      </c>
      <c r="B174" s="13" t="s">
        <v>8</v>
      </c>
      <c r="C174" s="46">
        <v>83.32</v>
      </c>
      <c r="D174" s="46">
        <v>96.52</v>
      </c>
      <c r="E174" s="46">
        <v>89.01</v>
      </c>
      <c r="F174" s="46">
        <v>79.58</v>
      </c>
      <c r="G174" s="46">
        <v>78.24</v>
      </c>
      <c r="H174" s="46">
        <v>62.94</v>
      </c>
      <c r="I174" s="46">
        <v>73.6</v>
      </c>
      <c r="J174" s="46">
        <v>95.32</v>
      </c>
      <c r="K174" s="46">
        <v>83.62</v>
      </c>
      <c r="L174" s="46">
        <v>77.88</v>
      </c>
      <c r="M174" s="46">
        <v>84.63</v>
      </c>
      <c r="N174" s="58">
        <v>91.19</v>
      </c>
      <c r="O174" s="46">
        <f>SUM(O173/O171/O215)</f>
        <v>82.84721545558993</v>
      </c>
    </row>
    <row r="175" spans="1:15" ht="15">
      <c r="A175" s="12" t="s">
        <v>23</v>
      </c>
      <c r="B175" s="13" t="s">
        <v>9</v>
      </c>
      <c r="C175" s="42">
        <v>0.0418</v>
      </c>
      <c r="D175" s="42">
        <v>0.0463</v>
      </c>
      <c r="E175" s="42">
        <v>0.045899999999999996</v>
      </c>
      <c r="F175" s="42">
        <v>0.0447</v>
      </c>
      <c r="G175" s="42">
        <v>0.0443</v>
      </c>
      <c r="H175" s="42">
        <v>0.044500000000000005</v>
      </c>
      <c r="I175" s="42">
        <v>0.0486</v>
      </c>
      <c r="J175" s="42">
        <v>0.0519</v>
      </c>
      <c r="K175" s="42">
        <v>0.044500000000000005</v>
      </c>
      <c r="L175" s="42">
        <v>0.045599999999999995</v>
      </c>
      <c r="M175" s="42">
        <v>0.0452</v>
      </c>
      <c r="N175" s="59">
        <v>0.0518</v>
      </c>
      <c r="O175" s="42">
        <f>SUM(O173/O172)</f>
        <v>0.046263206234410874</v>
      </c>
    </row>
    <row r="176" spans="1:15" ht="15">
      <c r="A176" s="18"/>
      <c r="B176" s="19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56"/>
      <c r="O176" s="38"/>
    </row>
    <row r="177" spans="1:15" ht="15">
      <c r="A177" s="12" t="s">
        <v>23</v>
      </c>
      <c r="B177" s="21" t="s">
        <v>16</v>
      </c>
      <c r="C177" s="43">
        <v>66</v>
      </c>
      <c r="D177" s="43">
        <v>66</v>
      </c>
      <c r="E177" s="43">
        <v>61</v>
      </c>
      <c r="F177" s="43">
        <v>62</v>
      </c>
      <c r="G177" s="43">
        <v>60</v>
      </c>
      <c r="H177" s="43">
        <v>60</v>
      </c>
      <c r="I177" s="43">
        <v>60</v>
      </c>
      <c r="J177" s="43">
        <v>58</v>
      </c>
      <c r="K177" s="43">
        <v>58</v>
      </c>
      <c r="L177" s="43">
        <v>59</v>
      </c>
      <c r="M177" s="43">
        <v>58</v>
      </c>
      <c r="N177" s="60">
        <v>58</v>
      </c>
      <c r="O177" s="43">
        <f>SUM(C177:N177)</f>
        <v>726</v>
      </c>
    </row>
    <row r="178" spans="1:15" ht="15">
      <c r="A178" s="12" t="s">
        <v>23</v>
      </c>
      <c r="B178" s="13" t="s">
        <v>0</v>
      </c>
      <c r="C178" s="46">
        <v>1058569.03</v>
      </c>
      <c r="D178" s="46">
        <v>900446.61</v>
      </c>
      <c r="E178" s="46">
        <v>930708.61</v>
      </c>
      <c r="F178" s="46">
        <v>1050403</v>
      </c>
      <c r="G178" s="46">
        <v>768620.95</v>
      </c>
      <c r="H178" s="46">
        <v>872593.44</v>
      </c>
      <c r="I178" s="46">
        <v>858102.12</v>
      </c>
      <c r="J178" s="46">
        <v>1037661.07</v>
      </c>
      <c r="K178" s="46">
        <v>1038344.15</v>
      </c>
      <c r="L178" s="46">
        <v>972615.38</v>
      </c>
      <c r="M178" s="46">
        <v>834235.76</v>
      </c>
      <c r="N178" s="58">
        <v>962240.69</v>
      </c>
      <c r="O178" s="46">
        <f>SUM(C178:N178)</f>
        <v>11284540.81</v>
      </c>
    </row>
    <row r="179" spans="1:15" ht="15">
      <c r="A179" s="12" t="s">
        <v>23</v>
      </c>
      <c r="B179" s="13" t="s">
        <v>8</v>
      </c>
      <c r="C179" s="46">
        <v>517.38</v>
      </c>
      <c r="D179" s="46">
        <v>440.1</v>
      </c>
      <c r="E179" s="46">
        <v>508.58</v>
      </c>
      <c r="F179" s="46">
        <v>546.52</v>
      </c>
      <c r="G179" s="46">
        <v>427.01</v>
      </c>
      <c r="H179" s="46">
        <v>469.14</v>
      </c>
      <c r="I179" s="46">
        <v>461.35</v>
      </c>
      <c r="J179" s="46">
        <v>638.95</v>
      </c>
      <c r="K179" s="46">
        <v>577.5</v>
      </c>
      <c r="L179" s="46">
        <v>549.5</v>
      </c>
      <c r="M179" s="46">
        <v>463.98</v>
      </c>
      <c r="N179" s="58">
        <v>553.01</v>
      </c>
      <c r="O179" s="36">
        <f>SUM(O178/O177/O215)</f>
        <v>511.0173580889845</v>
      </c>
    </row>
    <row r="180" spans="1:15" ht="15">
      <c r="A180" s="12"/>
      <c r="B180" s="19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56"/>
      <c r="O180" s="38"/>
    </row>
    <row r="181" spans="1:15" ht="15">
      <c r="A181" s="12" t="s">
        <v>23</v>
      </c>
      <c r="B181" s="21" t="s">
        <v>17</v>
      </c>
      <c r="C181" s="43">
        <v>33</v>
      </c>
      <c r="D181" s="43">
        <v>35</v>
      </c>
      <c r="E181" s="43">
        <v>34</v>
      </c>
      <c r="F181" s="43">
        <v>34</v>
      </c>
      <c r="G181" s="43">
        <v>33</v>
      </c>
      <c r="H181" s="43">
        <v>33</v>
      </c>
      <c r="I181" s="43">
        <v>33</v>
      </c>
      <c r="J181" s="43">
        <v>31</v>
      </c>
      <c r="K181" s="43">
        <v>32</v>
      </c>
      <c r="L181" s="43">
        <v>32</v>
      </c>
      <c r="M181" s="43">
        <v>32</v>
      </c>
      <c r="N181" s="60">
        <v>33</v>
      </c>
      <c r="O181" s="43">
        <f>SUM(C181:N181)</f>
        <v>395</v>
      </c>
    </row>
    <row r="182" spans="1:15" ht="15">
      <c r="A182" s="12" t="s">
        <v>23</v>
      </c>
      <c r="B182" s="21" t="s">
        <v>18</v>
      </c>
      <c r="C182" s="46">
        <v>2548493</v>
      </c>
      <c r="D182" s="46">
        <v>2254299.25</v>
      </c>
      <c r="E182" s="46">
        <v>2210430.5</v>
      </c>
      <c r="F182" s="46">
        <v>2257547.75</v>
      </c>
      <c r="G182" s="46">
        <v>1795022.5</v>
      </c>
      <c r="H182" s="46">
        <v>1822924.5</v>
      </c>
      <c r="I182" s="46">
        <v>1831164.75</v>
      </c>
      <c r="J182" s="46">
        <v>2071040.3</v>
      </c>
      <c r="K182" s="46">
        <v>2103332</v>
      </c>
      <c r="L182" s="46">
        <v>1981435.25</v>
      </c>
      <c r="M182" s="46">
        <v>1982207</v>
      </c>
      <c r="N182" s="58">
        <v>1999052.8</v>
      </c>
      <c r="O182" s="46">
        <f>SUM(C182:N182)</f>
        <v>24856949.6</v>
      </c>
    </row>
    <row r="183" spans="1:15" ht="15">
      <c r="A183" s="12" t="s">
        <v>23</v>
      </c>
      <c r="B183" s="13" t="s">
        <v>0</v>
      </c>
      <c r="C183" s="46">
        <v>580458</v>
      </c>
      <c r="D183" s="46">
        <v>479316.36</v>
      </c>
      <c r="E183" s="46">
        <v>454949.25</v>
      </c>
      <c r="F183" s="46">
        <v>570312.5</v>
      </c>
      <c r="G183" s="46">
        <v>411370.25</v>
      </c>
      <c r="H183" s="46">
        <v>406003.25</v>
      </c>
      <c r="I183" s="46">
        <v>426547</v>
      </c>
      <c r="J183" s="46">
        <v>547263.8</v>
      </c>
      <c r="K183" s="46">
        <v>480396.25</v>
      </c>
      <c r="L183" s="46">
        <v>505633</v>
      </c>
      <c r="M183" s="46">
        <v>436619.5</v>
      </c>
      <c r="N183" s="58">
        <v>393430.3</v>
      </c>
      <c r="O183" s="46">
        <f>SUM(C183:N183)</f>
        <v>5692299.46</v>
      </c>
    </row>
    <row r="184" spans="1:15" ht="15">
      <c r="A184" s="12" t="s">
        <v>23</v>
      </c>
      <c r="B184" s="13" t="s">
        <v>8</v>
      </c>
      <c r="C184" s="46">
        <v>567.41</v>
      </c>
      <c r="D184" s="46">
        <v>441.77</v>
      </c>
      <c r="E184" s="46">
        <v>446.03</v>
      </c>
      <c r="F184" s="46">
        <v>541.09</v>
      </c>
      <c r="G184" s="46">
        <v>415.53</v>
      </c>
      <c r="H184" s="46">
        <v>396.88</v>
      </c>
      <c r="I184" s="46">
        <v>416.96</v>
      </c>
      <c r="J184" s="46">
        <v>630.49</v>
      </c>
      <c r="K184" s="46">
        <v>484.27</v>
      </c>
      <c r="L184" s="46">
        <v>526.7</v>
      </c>
      <c r="M184" s="46">
        <v>440.14</v>
      </c>
      <c r="N184" s="58">
        <v>397.4</v>
      </c>
      <c r="O184" s="46">
        <f>SUM(O183/O181/O215)</f>
        <v>473.78251097624417</v>
      </c>
    </row>
    <row r="185" spans="1:15" ht="15">
      <c r="A185" s="12" t="s">
        <v>23</v>
      </c>
      <c r="B185" s="13" t="s">
        <v>9</v>
      </c>
      <c r="C185" s="42">
        <v>0.22769999999999999</v>
      </c>
      <c r="D185" s="42">
        <v>0.2126</v>
      </c>
      <c r="E185" s="42">
        <v>0.20579999999999998</v>
      </c>
      <c r="F185" s="42">
        <v>0.2526</v>
      </c>
      <c r="G185" s="42">
        <v>0.2291</v>
      </c>
      <c r="H185" s="42">
        <v>0.2227</v>
      </c>
      <c r="I185" s="42">
        <v>0.2329</v>
      </c>
      <c r="J185" s="42">
        <v>0.2642</v>
      </c>
      <c r="K185" s="42">
        <v>0.22829999999999998</v>
      </c>
      <c r="L185" s="42">
        <v>0.2551</v>
      </c>
      <c r="M185" s="42">
        <v>0.2202</v>
      </c>
      <c r="N185" s="59">
        <v>0.1968</v>
      </c>
      <c r="O185" s="42">
        <f>SUM(O183/O182)</f>
        <v>0.22900233341584278</v>
      </c>
    </row>
    <row r="186" spans="1:15" ht="15">
      <c r="A186" s="18"/>
      <c r="B186" s="19"/>
      <c r="C186" s="44"/>
      <c r="D186" s="44"/>
      <c r="E186" s="44"/>
      <c r="F186" s="44"/>
      <c r="G186" s="44"/>
      <c r="H186" s="44"/>
      <c r="I186" s="44"/>
      <c r="J186" s="44"/>
      <c r="K186" s="44"/>
      <c r="L186" s="44"/>
      <c r="M186" s="44"/>
      <c r="N186" s="56"/>
      <c r="O186" s="44"/>
    </row>
    <row r="187" spans="1:15" ht="15">
      <c r="A187" s="12" t="s">
        <v>23</v>
      </c>
      <c r="B187" s="21" t="s">
        <v>42</v>
      </c>
      <c r="C187" s="43">
        <v>4</v>
      </c>
      <c r="D187" s="43">
        <v>4</v>
      </c>
      <c r="E187" s="43">
        <v>4</v>
      </c>
      <c r="F187" s="43">
        <v>4</v>
      </c>
      <c r="G187" s="43">
        <v>4</v>
      </c>
      <c r="H187" s="43">
        <v>4</v>
      </c>
      <c r="I187" s="43">
        <v>4</v>
      </c>
      <c r="J187" s="43">
        <v>4</v>
      </c>
      <c r="K187" s="43">
        <v>3</v>
      </c>
      <c r="L187" s="43">
        <v>3</v>
      </c>
      <c r="M187" s="43">
        <v>3</v>
      </c>
      <c r="N187" s="60">
        <v>3</v>
      </c>
      <c r="O187" s="43">
        <f>SUM(C187:N187)</f>
        <v>44</v>
      </c>
    </row>
    <row r="188" spans="1:15" ht="15">
      <c r="A188" s="12" t="s">
        <v>23</v>
      </c>
      <c r="B188" s="21" t="s">
        <v>43</v>
      </c>
      <c r="C188" s="46">
        <v>834714</v>
      </c>
      <c r="D188" s="46">
        <v>719435</v>
      </c>
      <c r="E188" s="46">
        <v>673051.5</v>
      </c>
      <c r="F188" s="46">
        <v>711254.5</v>
      </c>
      <c r="G188" s="46">
        <v>655555.5</v>
      </c>
      <c r="H188" s="46">
        <v>618346.5</v>
      </c>
      <c r="I188" s="46">
        <v>582575.75</v>
      </c>
      <c r="J188" s="46">
        <v>584200.5</v>
      </c>
      <c r="K188" s="46">
        <v>712919</v>
      </c>
      <c r="L188" s="46">
        <v>656369</v>
      </c>
      <c r="M188" s="46">
        <v>830863.76</v>
      </c>
      <c r="N188" s="58">
        <v>861122.25</v>
      </c>
      <c r="O188" s="46">
        <f>SUM(C188:N188)</f>
        <v>8440407.26</v>
      </c>
    </row>
    <row r="189" spans="1:15" ht="15">
      <c r="A189" s="12" t="s">
        <v>23</v>
      </c>
      <c r="B189" s="13" t="s">
        <v>0</v>
      </c>
      <c r="C189" s="46">
        <v>151617</v>
      </c>
      <c r="D189" s="46">
        <v>87960.75</v>
      </c>
      <c r="E189" s="46">
        <v>150329.75</v>
      </c>
      <c r="F189" s="46">
        <v>132606.25</v>
      </c>
      <c r="G189" s="46">
        <v>103098</v>
      </c>
      <c r="H189" s="46">
        <v>181719.25</v>
      </c>
      <c r="I189" s="46">
        <v>132036</v>
      </c>
      <c r="J189" s="46">
        <v>164197.25</v>
      </c>
      <c r="K189" s="46">
        <v>184805.5</v>
      </c>
      <c r="L189" s="46">
        <v>147517.5</v>
      </c>
      <c r="M189" s="46">
        <v>152187.26</v>
      </c>
      <c r="N189" s="58">
        <v>194620.75</v>
      </c>
      <c r="O189" s="46">
        <f>SUM(C189:N189)</f>
        <v>1782695.26</v>
      </c>
    </row>
    <row r="190" spans="1:15" ht="15">
      <c r="A190" s="12" t="s">
        <v>23</v>
      </c>
      <c r="B190" s="13" t="s">
        <v>8</v>
      </c>
      <c r="C190" s="46">
        <v>1222.72</v>
      </c>
      <c r="D190" s="46">
        <v>709.36</v>
      </c>
      <c r="E190" s="46">
        <v>1252.75</v>
      </c>
      <c r="F190" s="46">
        <v>1069.41</v>
      </c>
      <c r="G190" s="46">
        <v>859.15</v>
      </c>
      <c r="H190" s="46">
        <v>1465.48</v>
      </c>
      <c r="I190" s="46">
        <v>1064.81</v>
      </c>
      <c r="J190" s="46">
        <v>1466.05</v>
      </c>
      <c r="K190" s="46">
        <v>1987.16</v>
      </c>
      <c r="L190" s="46">
        <v>1639.08</v>
      </c>
      <c r="M190" s="46">
        <v>1636.42</v>
      </c>
      <c r="N190" s="58">
        <v>2162.45</v>
      </c>
      <c r="O190" s="46">
        <f>SUM(O189/O187/O215)</f>
        <v>1332.0263462017433</v>
      </c>
    </row>
    <row r="191" spans="1:15" ht="15">
      <c r="A191" s="12" t="s">
        <v>23</v>
      </c>
      <c r="B191" s="13" t="s">
        <v>9</v>
      </c>
      <c r="C191" s="42">
        <v>0.1816</v>
      </c>
      <c r="D191" s="42">
        <v>0.1222</v>
      </c>
      <c r="E191" s="42">
        <v>0.22329999999999997</v>
      </c>
      <c r="F191" s="42">
        <v>0.1864</v>
      </c>
      <c r="G191" s="42">
        <v>0.1572</v>
      </c>
      <c r="H191" s="42">
        <v>0.2938</v>
      </c>
      <c r="I191" s="42">
        <v>0.2266</v>
      </c>
      <c r="J191" s="42">
        <v>0.281</v>
      </c>
      <c r="K191" s="42">
        <v>0.25920000000000004</v>
      </c>
      <c r="L191" s="42">
        <v>0.22469999999999998</v>
      </c>
      <c r="M191" s="42">
        <v>0.1831</v>
      </c>
      <c r="N191" s="59">
        <v>0.226</v>
      </c>
      <c r="O191" s="42">
        <f>SUM(O189/O188)</f>
        <v>0.21120962592034925</v>
      </c>
    </row>
    <row r="192" spans="1:15" ht="15">
      <c r="A192" s="18"/>
      <c r="B192" s="19"/>
      <c r="C192" s="44"/>
      <c r="D192" s="44"/>
      <c r="E192" s="44"/>
      <c r="F192" s="44"/>
      <c r="G192" s="44"/>
      <c r="H192" s="44"/>
      <c r="I192" s="44"/>
      <c r="J192" s="44"/>
      <c r="K192" s="44"/>
      <c r="L192" s="44"/>
      <c r="M192" s="44"/>
      <c r="N192" s="56"/>
      <c r="O192" s="44"/>
    </row>
    <row r="193" spans="1:15" ht="15">
      <c r="A193" s="12" t="s">
        <v>23</v>
      </c>
      <c r="B193" s="13" t="s">
        <v>36</v>
      </c>
      <c r="C193" s="43">
        <v>10</v>
      </c>
      <c r="D193" s="43">
        <v>8</v>
      </c>
      <c r="E193" s="43">
        <v>9</v>
      </c>
      <c r="F193" s="43">
        <v>9</v>
      </c>
      <c r="G193" s="43">
        <v>9</v>
      </c>
      <c r="H193" s="43">
        <v>9</v>
      </c>
      <c r="I193" s="43">
        <v>9</v>
      </c>
      <c r="J193" s="43">
        <v>9</v>
      </c>
      <c r="K193" s="43">
        <v>9</v>
      </c>
      <c r="L193" s="43">
        <v>9</v>
      </c>
      <c r="M193" s="43">
        <v>9</v>
      </c>
      <c r="N193" s="60">
        <v>8</v>
      </c>
      <c r="O193" s="43">
        <f>SUM(C193:N193)</f>
        <v>107</v>
      </c>
    </row>
    <row r="194" spans="1:15" ht="15">
      <c r="A194" s="12" t="s">
        <v>23</v>
      </c>
      <c r="B194" s="28" t="s">
        <v>37</v>
      </c>
      <c r="C194" s="46">
        <v>496541</v>
      </c>
      <c r="D194" s="46">
        <v>466344.5</v>
      </c>
      <c r="E194" s="46">
        <v>479114</v>
      </c>
      <c r="F194" s="46">
        <v>417129.5</v>
      </c>
      <c r="G194" s="46">
        <v>354565.5</v>
      </c>
      <c r="H194" s="46">
        <v>398559.5</v>
      </c>
      <c r="I194" s="46">
        <v>387562.5</v>
      </c>
      <c r="J194" s="46">
        <v>415885.5</v>
      </c>
      <c r="K194" s="46">
        <v>464368.5</v>
      </c>
      <c r="L194" s="46">
        <v>416353</v>
      </c>
      <c r="M194" s="46">
        <v>444353</v>
      </c>
      <c r="N194" s="58">
        <v>461927.5</v>
      </c>
      <c r="O194" s="46">
        <f>SUM(C194:N194)</f>
        <v>5202704</v>
      </c>
    </row>
    <row r="195" spans="1:15" ht="15">
      <c r="A195" s="12" t="s">
        <v>23</v>
      </c>
      <c r="B195" s="28" t="s">
        <v>0</v>
      </c>
      <c r="C195" s="46">
        <v>108137.53</v>
      </c>
      <c r="D195" s="46">
        <v>138081</v>
      </c>
      <c r="E195" s="46">
        <v>119587.56</v>
      </c>
      <c r="F195" s="46">
        <v>122374.5</v>
      </c>
      <c r="G195" s="46">
        <v>92746.7</v>
      </c>
      <c r="H195" s="46">
        <v>111255.44</v>
      </c>
      <c r="I195" s="46">
        <v>94282.62</v>
      </c>
      <c r="J195" s="46">
        <v>139492.02</v>
      </c>
      <c r="K195" s="46">
        <v>129952.4</v>
      </c>
      <c r="L195" s="46">
        <v>129843.37</v>
      </c>
      <c r="M195" s="46">
        <v>80055.5</v>
      </c>
      <c r="N195" s="58">
        <v>151930.13</v>
      </c>
      <c r="O195" s="46">
        <f>SUM(C195:N195)</f>
        <v>1417738.77</v>
      </c>
    </row>
    <row r="196" spans="1:15" ht="15">
      <c r="A196" s="12" t="s">
        <v>23</v>
      </c>
      <c r="B196" s="13" t="s">
        <v>8</v>
      </c>
      <c r="C196" s="46">
        <v>348.83</v>
      </c>
      <c r="D196" s="46">
        <v>556.78</v>
      </c>
      <c r="E196" s="46">
        <v>442.92</v>
      </c>
      <c r="F196" s="46">
        <v>438.62</v>
      </c>
      <c r="G196" s="46">
        <v>343.51</v>
      </c>
      <c r="H196" s="46">
        <v>398.77</v>
      </c>
      <c r="I196" s="46">
        <v>337.93</v>
      </c>
      <c r="J196" s="46">
        <v>553.54</v>
      </c>
      <c r="K196" s="46">
        <v>465.78</v>
      </c>
      <c r="L196" s="46">
        <v>480.9</v>
      </c>
      <c r="M196" s="46">
        <v>286.94</v>
      </c>
      <c r="N196" s="58">
        <v>633.04</v>
      </c>
      <c r="O196" s="46">
        <f>SUM(O195/O193/O215)</f>
        <v>435.61298783766483</v>
      </c>
    </row>
    <row r="197" spans="1:15" ht="15">
      <c r="A197" s="12" t="s">
        <v>23</v>
      </c>
      <c r="B197" s="13" t="s">
        <v>9</v>
      </c>
      <c r="C197" s="42">
        <v>0.2177</v>
      </c>
      <c r="D197" s="42">
        <v>0.29600000000000004</v>
      </c>
      <c r="E197" s="42">
        <v>0.24960000000000002</v>
      </c>
      <c r="F197" s="42">
        <v>0.2933</v>
      </c>
      <c r="G197" s="42">
        <v>0.2615</v>
      </c>
      <c r="H197" s="42">
        <v>0.2791</v>
      </c>
      <c r="I197" s="42">
        <v>0.2432</v>
      </c>
      <c r="J197" s="42">
        <v>0.3354</v>
      </c>
      <c r="K197" s="42">
        <v>0.2798</v>
      </c>
      <c r="L197" s="42">
        <v>0.3118</v>
      </c>
      <c r="M197" s="42">
        <v>0.1801</v>
      </c>
      <c r="N197" s="59">
        <v>0.3289</v>
      </c>
      <c r="O197" s="42">
        <f>SUM(O195/O194)</f>
        <v>0.2725003709609465</v>
      </c>
    </row>
    <row r="198" spans="1:15" ht="15">
      <c r="A198" s="18"/>
      <c r="B198" s="19"/>
      <c r="C198" s="44"/>
      <c r="D198" s="44"/>
      <c r="E198" s="44"/>
      <c r="F198" s="44"/>
      <c r="G198" s="44"/>
      <c r="H198" s="44"/>
      <c r="I198" s="44"/>
      <c r="J198" s="44"/>
      <c r="K198" s="44"/>
      <c r="L198" s="44"/>
      <c r="M198" s="44"/>
      <c r="N198" s="56"/>
      <c r="O198" s="44"/>
    </row>
    <row r="199" spans="1:15" ht="15">
      <c r="A199" s="12" t="s">
        <v>23</v>
      </c>
      <c r="B199" s="28" t="s">
        <v>35</v>
      </c>
      <c r="C199" s="43">
        <v>13</v>
      </c>
      <c r="D199" s="43">
        <v>13</v>
      </c>
      <c r="E199" s="43">
        <v>8</v>
      </c>
      <c r="F199" s="43">
        <v>9</v>
      </c>
      <c r="G199" s="43">
        <v>8</v>
      </c>
      <c r="H199" s="43">
        <v>8</v>
      </c>
      <c r="I199" s="43">
        <v>8</v>
      </c>
      <c r="J199" s="43">
        <v>8</v>
      </c>
      <c r="K199" s="43">
        <v>8</v>
      </c>
      <c r="L199" s="43">
        <v>9</v>
      </c>
      <c r="M199" s="43">
        <v>8</v>
      </c>
      <c r="N199" s="60">
        <v>8</v>
      </c>
      <c r="O199" s="43">
        <f>SUM(C199:N199)</f>
        <v>108</v>
      </c>
    </row>
    <row r="200" spans="1:15" ht="15">
      <c r="A200" s="12" t="s">
        <v>23</v>
      </c>
      <c r="B200" s="28" t="s">
        <v>0</v>
      </c>
      <c r="C200" s="46">
        <v>115471</v>
      </c>
      <c r="D200" s="46">
        <v>106242</v>
      </c>
      <c r="E200" s="46">
        <v>88519</v>
      </c>
      <c r="F200" s="46">
        <v>97959</v>
      </c>
      <c r="G200" s="46">
        <v>76783</v>
      </c>
      <c r="H200" s="46">
        <v>71885</v>
      </c>
      <c r="I200" s="46">
        <v>88106</v>
      </c>
      <c r="J200" s="46">
        <v>89172</v>
      </c>
      <c r="K200" s="46">
        <v>98390</v>
      </c>
      <c r="L200" s="46">
        <v>102755</v>
      </c>
      <c r="M200" s="46">
        <v>84807</v>
      </c>
      <c r="N200" s="58">
        <v>104068</v>
      </c>
      <c r="O200" s="46">
        <f>SUM(C200:N200)</f>
        <v>1124157</v>
      </c>
    </row>
    <row r="201" spans="1:15" ht="15">
      <c r="A201" s="12" t="s">
        <v>23</v>
      </c>
      <c r="B201" s="28" t="s">
        <v>8</v>
      </c>
      <c r="C201" s="46">
        <v>286.53</v>
      </c>
      <c r="D201" s="46">
        <v>263.63</v>
      </c>
      <c r="E201" s="46">
        <v>368.83</v>
      </c>
      <c r="F201" s="46">
        <v>351.11</v>
      </c>
      <c r="G201" s="46">
        <v>319.93</v>
      </c>
      <c r="H201" s="46">
        <v>289.86</v>
      </c>
      <c r="I201" s="46">
        <v>355.27</v>
      </c>
      <c r="J201" s="46">
        <v>398.09</v>
      </c>
      <c r="K201" s="46">
        <v>396.73</v>
      </c>
      <c r="L201" s="46">
        <v>380.57</v>
      </c>
      <c r="M201" s="46">
        <v>341.96</v>
      </c>
      <c r="N201" s="58">
        <v>433.62</v>
      </c>
      <c r="O201" s="46">
        <f>SUM(O200/O199/O215)</f>
        <v>342.2091324200913</v>
      </c>
    </row>
    <row r="202" spans="1:15" ht="15">
      <c r="A202" s="18"/>
      <c r="B202" s="18"/>
      <c r="C202" s="44"/>
      <c r="D202" s="44"/>
      <c r="E202" s="44"/>
      <c r="F202" s="44"/>
      <c r="G202" s="44"/>
      <c r="H202" s="44"/>
      <c r="I202" s="44"/>
      <c r="J202" s="44"/>
      <c r="K202" s="44"/>
      <c r="L202" s="44"/>
      <c r="M202" s="44"/>
      <c r="N202" s="56"/>
      <c r="O202" s="44"/>
    </row>
    <row r="203" spans="1:15" ht="15">
      <c r="A203" s="12" t="s">
        <v>23</v>
      </c>
      <c r="B203" s="13" t="s">
        <v>44</v>
      </c>
      <c r="C203" s="43">
        <v>6</v>
      </c>
      <c r="D203" s="43">
        <v>6</v>
      </c>
      <c r="E203" s="43">
        <v>6</v>
      </c>
      <c r="F203" s="43">
        <v>6</v>
      </c>
      <c r="G203" s="43">
        <v>6</v>
      </c>
      <c r="H203" s="43">
        <v>6</v>
      </c>
      <c r="I203" s="43">
        <v>6</v>
      </c>
      <c r="J203" s="43">
        <v>6</v>
      </c>
      <c r="K203" s="43">
        <v>6</v>
      </c>
      <c r="L203" s="43">
        <v>6</v>
      </c>
      <c r="M203" s="43">
        <v>6</v>
      </c>
      <c r="N203" s="60">
        <v>6</v>
      </c>
      <c r="O203" s="43">
        <f>SUM(C203:N203)</f>
        <v>72</v>
      </c>
    </row>
    <row r="204" spans="1:15" ht="15">
      <c r="A204" s="12" t="s">
        <v>23</v>
      </c>
      <c r="B204" s="28" t="s">
        <v>45</v>
      </c>
      <c r="C204" s="46">
        <v>377479.5</v>
      </c>
      <c r="D204" s="46">
        <v>338444.5</v>
      </c>
      <c r="E204" s="46">
        <v>464133.55</v>
      </c>
      <c r="F204" s="46">
        <v>486156.25</v>
      </c>
      <c r="G204" s="46">
        <v>449410</v>
      </c>
      <c r="H204" s="46">
        <v>327551.5</v>
      </c>
      <c r="I204" s="46">
        <v>398617.5</v>
      </c>
      <c r="J204" s="46">
        <v>446298</v>
      </c>
      <c r="K204" s="46">
        <v>469754</v>
      </c>
      <c r="L204" s="46">
        <v>260421.51</v>
      </c>
      <c r="M204" s="46">
        <v>360499.5</v>
      </c>
      <c r="N204" s="58">
        <v>406798.51</v>
      </c>
      <c r="O204" s="46">
        <f>SUM(C204:N204)</f>
        <v>4785564.319999999</v>
      </c>
    </row>
    <row r="205" spans="1:15" ht="15">
      <c r="A205" s="12" t="s">
        <v>23</v>
      </c>
      <c r="B205" s="28" t="s">
        <v>0</v>
      </c>
      <c r="C205" s="46">
        <v>102885.5</v>
      </c>
      <c r="D205" s="46">
        <v>88846.5</v>
      </c>
      <c r="E205" s="46">
        <v>117323.05</v>
      </c>
      <c r="F205" s="46">
        <v>127150.75</v>
      </c>
      <c r="G205" s="46">
        <v>84623</v>
      </c>
      <c r="H205" s="46">
        <v>101730.5</v>
      </c>
      <c r="I205" s="46">
        <v>117130.5</v>
      </c>
      <c r="J205" s="46">
        <v>97536</v>
      </c>
      <c r="K205" s="46">
        <v>144800</v>
      </c>
      <c r="L205" s="46">
        <v>86866.51</v>
      </c>
      <c r="M205" s="46">
        <v>80566.5</v>
      </c>
      <c r="N205" s="58">
        <v>118191.51</v>
      </c>
      <c r="O205" s="46">
        <f>SUM(C205:N205)</f>
        <v>1267650.32</v>
      </c>
    </row>
    <row r="206" spans="1:15" ht="15">
      <c r="A206" s="12" t="s">
        <v>23</v>
      </c>
      <c r="B206" s="13" t="s">
        <v>8</v>
      </c>
      <c r="C206" s="46">
        <v>553.15</v>
      </c>
      <c r="D206" s="46">
        <v>477.67</v>
      </c>
      <c r="E206" s="46">
        <v>651.79</v>
      </c>
      <c r="F206" s="46">
        <v>683.61</v>
      </c>
      <c r="G206" s="46">
        <v>470.13</v>
      </c>
      <c r="H206" s="46">
        <v>546.94</v>
      </c>
      <c r="I206" s="46">
        <v>629.73</v>
      </c>
      <c r="J206" s="46">
        <v>580.57</v>
      </c>
      <c r="K206" s="46">
        <v>778.49</v>
      </c>
      <c r="L206" s="46">
        <v>482.59</v>
      </c>
      <c r="M206" s="46">
        <v>433.15</v>
      </c>
      <c r="N206" s="58">
        <v>656.62</v>
      </c>
      <c r="O206" s="46">
        <f>SUM(O205/O203/O215)</f>
        <v>578.8357625570777</v>
      </c>
    </row>
    <row r="207" spans="1:15" ht="15">
      <c r="A207" s="12" t="s">
        <v>23</v>
      </c>
      <c r="B207" s="13" t="s">
        <v>9</v>
      </c>
      <c r="C207" s="42">
        <v>0.2725</v>
      </c>
      <c r="D207" s="42">
        <v>0.2625</v>
      </c>
      <c r="E207" s="42">
        <v>0.2527</v>
      </c>
      <c r="F207" s="42">
        <v>0.2615</v>
      </c>
      <c r="G207" s="42">
        <v>0.1882</v>
      </c>
      <c r="H207" s="42">
        <v>0.3105</v>
      </c>
      <c r="I207" s="42">
        <v>0.2938</v>
      </c>
      <c r="J207" s="42">
        <v>0.2185</v>
      </c>
      <c r="K207" s="42">
        <v>0.30820000000000003</v>
      </c>
      <c r="L207" s="42">
        <v>0.3335</v>
      </c>
      <c r="M207" s="42">
        <v>0.2234</v>
      </c>
      <c r="N207" s="59">
        <v>0.2905</v>
      </c>
      <c r="O207" s="42">
        <f>SUM(O205/O204)</f>
        <v>0.26489045705690156</v>
      </c>
    </row>
    <row r="208" spans="1:15" ht="15">
      <c r="A208" s="18"/>
      <c r="B208" s="18"/>
      <c r="C208" s="44"/>
      <c r="D208" s="44"/>
      <c r="E208" s="44"/>
      <c r="F208" s="44"/>
      <c r="G208" s="44"/>
      <c r="H208" s="44"/>
      <c r="I208" s="44"/>
      <c r="J208" s="44"/>
      <c r="K208" s="44"/>
      <c r="L208" s="44"/>
      <c r="M208" s="44"/>
      <c r="N208" s="56"/>
      <c r="O208" s="44"/>
    </row>
    <row r="209" spans="1:15" ht="15">
      <c r="A209" s="12" t="s">
        <v>23</v>
      </c>
      <c r="B209" s="19" t="s">
        <v>19</v>
      </c>
      <c r="C209" s="40">
        <v>3676</v>
      </c>
      <c r="D209" s="40">
        <v>3661</v>
      </c>
      <c r="E209" s="40">
        <v>3612</v>
      </c>
      <c r="F209" s="40">
        <v>3611</v>
      </c>
      <c r="G209" s="40">
        <v>3604</v>
      </c>
      <c r="H209" s="40">
        <v>3604</v>
      </c>
      <c r="I209" s="40">
        <v>3608</v>
      </c>
      <c r="J209" s="40">
        <v>3597</v>
      </c>
      <c r="K209" s="40">
        <v>3593</v>
      </c>
      <c r="L209" s="40">
        <v>3593</v>
      </c>
      <c r="M209" s="40">
        <v>3600</v>
      </c>
      <c r="N209" s="57">
        <v>3591</v>
      </c>
      <c r="O209" s="40">
        <f>SUM(C209:N209)</f>
        <v>43350</v>
      </c>
    </row>
    <row r="210" spans="1:15" ht="15">
      <c r="A210" s="12" t="s">
        <v>23</v>
      </c>
      <c r="B210" s="21" t="s">
        <v>20</v>
      </c>
      <c r="C210" s="46">
        <v>12574379.3</v>
      </c>
      <c r="D210" s="46">
        <v>12300167.97</v>
      </c>
      <c r="E210" s="46">
        <v>11951410.02</v>
      </c>
      <c r="F210" s="46">
        <v>11640901.52</v>
      </c>
      <c r="G210" s="46">
        <v>10146516.4</v>
      </c>
      <c r="H210" s="46">
        <v>9169217.29</v>
      </c>
      <c r="I210" s="46">
        <v>9301240.26</v>
      </c>
      <c r="J210" s="46">
        <v>11086595.12</v>
      </c>
      <c r="K210" s="46">
        <v>11398994.96</v>
      </c>
      <c r="L210" s="46">
        <v>10477442.25</v>
      </c>
      <c r="M210" s="46">
        <v>11903717.33</v>
      </c>
      <c r="N210" s="58">
        <v>11430819.61</v>
      </c>
      <c r="O210" s="46">
        <f>SUM(C210:N210)</f>
        <v>133381402.03</v>
      </c>
    </row>
    <row r="211" spans="1:15" ht="15">
      <c r="A211" s="12" t="s">
        <v>23</v>
      </c>
      <c r="B211" s="21" t="s">
        <v>8</v>
      </c>
      <c r="C211" s="46">
        <v>110.34</v>
      </c>
      <c r="D211" s="46">
        <v>108.38</v>
      </c>
      <c r="E211" s="46">
        <v>110.29</v>
      </c>
      <c r="F211" s="46">
        <v>103.99</v>
      </c>
      <c r="G211" s="46">
        <v>93.84</v>
      </c>
      <c r="H211" s="46">
        <v>82.07</v>
      </c>
      <c r="I211" s="46">
        <v>83.16</v>
      </c>
      <c r="J211" s="46">
        <v>110.08</v>
      </c>
      <c r="K211" s="46">
        <v>102.34</v>
      </c>
      <c r="L211" s="46">
        <v>97.2</v>
      </c>
      <c r="M211" s="46">
        <v>106.66</v>
      </c>
      <c r="N211" s="58">
        <v>106.11</v>
      </c>
      <c r="O211" s="46">
        <f>SUM(O210/O209/O215)</f>
        <v>101.15667784424325</v>
      </c>
    </row>
    <row r="212" spans="1:15" ht="15">
      <c r="A212" s="18"/>
      <c r="B212" s="21"/>
      <c r="C212" s="44"/>
      <c r="D212" s="44"/>
      <c r="E212" s="44"/>
      <c r="F212" s="44"/>
      <c r="G212" s="44"/>
      <c r="H212" s="44"/>
      <c r="I212" s="44"/>
      <c r="J212" s="44"/>
      <c r="K212" s="44"/>
      <c r="L212" s="44"/>
      <c r="M212" s="44"/>
      <c r="N212" s="56"/>
      <c r="O212" s="44"/>
    </row>
    <row r="213" spans="1:15" ht="15">
      <c r="A213" s="12" t="s">
        <v>23</v>
      </c>
      <c r="B213" s="21" t="s">
        <v>21</v>
      </c>
      <c r="C213" s="46">
        <v>35818.34</v>
      </c>
      <c r="D213" s="46">
        <v>138365.32</v>
      </c>
      <c r="E213" s="46">
        <v>312359.32</v>
      </c>
      <c r="F213" s="46">
        <v>619388.7</v>
      </c>
      <c r="G213" s="46">
        <v>694625.34</v>
      </c>
      <c r="H213" s="46">
        <v>811663.18</v>
      </c>
      <c r="I213" s="46">
        <v>938877.02</v>
      </c>
      <c r="J213" s="46">
        <v>1265131.15</v>
      </c>
      <c r="K213" s="46">
        <v>1439612.46</v>
      </c>
      <c r="L213" s="46">
        <v>1429945.78</v>
      </c>
      <c r="M213" s="46">
        <v>1853898.53</v>
      </c>
      <c r="N213" s="58">
        <v>1809748.32</v>
      </c>
      <c r="O213" s="46">
        <f>SUM(C213:N213)</f>
        <v>11349433.46</v>
      </c>
    </row>
    <row r="214" spans="1:15" ht="15">
      <c r="A214" s="12" t="s">
        <v>23</v>
      </c>
      <c r="B214" s="21" t="s">
        <v>46</v>
      </c>
      <c r="C214" s="43">
        <v>12</v>
      </c>
      <c r="D214" s="43">
        <v>12</v>
      </c>
      <c r="E214" s="43">
        <v>12</v>
      </c>
      <c r="F214" s="43">
        <v>12</v>
      </c>
      <c r="G214" s="43">
        <v>12</v>
      </c>
      <c r="H214" s="43">
        <v>12</v>
      </c>
      <c r="I214" s="43">
        <v>12</v>
      </c>
      <c r="J214" s="43">
        <v>12</v>
      </c>
      <c r="K214" s="43">
        <v>12</v>
      </c>
      <c r="L214" s="43">
        <v>12</v>
      </c>
      <c r="M214" s="43">
        <v>12</v>
      </c>
      <c r="N214" s="60">
        <v>12</v>
      </c>
      <c r="O214" s="43">
        <f>AVERAGE(C214:N214)</f>
        <v>12</v>
      </c>
    </row>
    <row r="215" spans="1:15" ht="15">
      <c r="A215" s="12" t="s">
        <v>23</v>
      </c>
      <c r="B215" s="21" t="s">
        <v>22</v>
      </c>
      <c r="C215" s="45">
        <v>31</v>
      </c>
      <c r="D215" s="45">
        <v>31</v>
      </c>
      <c r="E215" s="45">
        <v>30</v>
      </c>
      <c r="F215" s="45">
        <v>31</v>
      </c>
      <c r="G215" s="45">
        <v>30</v>
      </c>
      <c r="H215" s="45">
        <v>31</v>
      </c>
      <c r="I215" s="45">
        <v>31</v>
      </c>
      <c r="J215" s="45">
        <v>28</v>
      </c>
      <c r="K215" s="45">
        <v>31</v>
      </c>
      <c r="L215" s="45">
        <v>30</v>
      </c>
      <c r="M215" s="45">
        <v>31</v>
      </c>
      <c r="N215" s="61">
        <v>30</v>
      </c>
      <c r="O215" s="45">
        <f>(((C214*C215)+(D214*D215)+(E214*E215)+(F214*F215)+(G214*G215)+(H214*H215)+(I214*I215)+(J214*J215)+(K214*K215)+(L214*L215)+(M214*M215)+(N214*N215))/$O$214)/COUNTIF(C215:N215,"&gt;0")</f>
        <v>30.416666666666668</v>
      </c>
    </row>
    <row r="216" spans="1:15" ht="15">
      <c r="A216" s="12"/>
      <c r="B216" s="2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</row>
    <row r="217" spans="1:15" ht="20.25">
      <c r="A217" s="32"/>
      <c r="B217" s="33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</row>
    <row r="218" spans="1:15" ht="15">
      <c r="A218" s="18"/>
      <c r="B218" s="12"/>
      <c r="C218" s="34" t="s">
        <v>31</v>
      </c>
      <c r="D218" s="34" t="s">
        <v>32</v>
      </c>
      <c r="E218" s="34" t="s">
        <v>47</v>
      </c>
      <c r="F218" s="34" t="s">
        <v>1</v>
      </c>
      <c r="G218" s="34" t="s">
        <v>2</v>
      </c>
      <c r="H218" s="34" t="s">
        <v>3</v>
      </c>
      <c r="I218" s="34" t="s">
        <v>4</v>
      </c>
      <c r="J218" s="34" t="s">
        <v>27</v>
      </c>
      <c r="K218" s="34" t="s">
        <v>28</v>
      </c>
      <c r="L218" s="34" t="s">
        <v>29</v>
      </c>
      <c r="M218" s="34" t="s">
        <v>30</v>
      </c>
      <c r="N218" s="34" t="s">
        <v>40</v>
      </c>
      <c r="O218" s="34" t="s">
        <v>26</v>
      </c>
    </row>
    <row r="219" spans="1:15" ht="15">
      <c r="A219" s="12" t="s">
        <v>24</v>
      </c>
      <c r="B219" s="13" t="s">
        <v>6</v>
      </c>
      <c r="C219" s="14">
        <f>SUM(C225+C231+C237+C243+C249+C255+C261+C267+C273+C279)</f>
        <v>7811</v>
      </c>
      <c r="D219" s="14">
        <f aca="true" t="shared" si="92" ref="D219:N221">SUM(D225+D231+D237+D243+D249+D255+D261+D267+D273+D279)</f>
        <v>7749</v>
      </c>
      <c r="E219" s="14">
        <f>SUM(E225+E231+E237+E243+E249+E255+E261+E267+E273+E279)</f>
        <v>7568</v>
      </c>
      <c r="F219" s="14">
        <f t="shared" si="92"/>
        <v>7596</v>
      </c>
      <c r="G219" s="14">
        <f t="shared" si="92"/>
        <v>7380</v>
      </c>
      <c r="H219" s="14">
        <f t="shared" si="92"/>
        <v>7456</v>
      </c>
      <c r="I219" s="14">
        <f t="shared" si="92"/>
        <v>7395</v>
      </c>
      <c r="J219" s="14">
        <f t="shared" si="92"/>
        <v>7451</v>
      </c>
      <c r="K219" s="14">
        <f t="shared" si="92"/>
        <v>7560</v>
      </c>
      <c r="L219" s="14">
        <f t="shared" si="92"/>
        <v>7489</v>
      </c>
      <c r="M219" s="14">
        <f>SUM(M225+M231+M237+M243+M249+M255+M261+M267+M273+M279)</f>
        <v>7156</v>
      </c>
      <c r="N219" s="14">
        <f t="shared" si="92"/>
        <v>7166</v>
      </c>
      <c r="O219" s="14">
        <f>SUM(C219:N219)</f>
        <v>89777</v>
      </c>
    </row>
    <row r="220" spans="1:15" ht="15">
      <c r="A220" s="12" t="s">
        <v>24</v>
      </c>
      <c r="B220" s="13" t="s">
        <v>7</v>
      </c>
      <c r="C220" s="37">
        <f>SUM(C226+C232+C238+C244+C250+C256+C262+C268+C274+C280)</f>
        <v>640414848.53</v>
      </c>
      <c r="D220" s="37">
        <f t="shared" si="92"/>
        <v>588315076.52</v>
      </c>
      <c r="E220" s="37">
        <f>SUM(E226+E232+E238+E244+E250+E256+E262+E268+E274+E280)</f>
        <v>582976619.0699999</v>
      </c>
      <c r="F220" s="37">
        <f t="shared" si="92"/>
        <v>579104925.6800001</v>
      </c>
      <c r="G220" s="37">
        <f t="shared" si="92"/>
        <v>542716992.49</v>
      </c>
      <c r="H220" s="37">
        <f t="shared" si="92"/>
        <v>528343754.28999996</v>
      </c>
      <c r="I220" s="37">
        <f t="shared" si="92"/>
        <v>526117885.12</v>
      </c>
      <c r="J220" s="37">
        <f t="shared" si="92"/>
        <v>540953149.79</v>
      </c>
      <c r="K220" s="37">
        <f t="shared" si="92"/>
        <v>613087444.76</v>
      </c>
      <c r="L220" s="37">
        <f t="shared" si="92"/>
        <v>592602706.96</v>
      </c>
      <c r="M220" s="37">
        <f>SUM(M226+M232+M238+M244+M250+M256+M262+M268+M274+M280)</f>
        <v>604610006.01</v>
      </c>
      <c r="N220" s="37">
        <f t="shared" si="92"/>
        <v>577689428.6700001</v>
      </c>
      <c r="O220" s="37">
        <f>SUM(C220:N220)</f>
        <v>6916932837.89</v>
      </c>
    </row>
    <row r="221" spans="1:15" ht="15">
      <c r="A221" s="12" t="s">
        <v>24</v>
      </c>
      <c r="B221" s="13" t="s">
        <v>0</v>
      </c>
      <c r="C221" s="37">
        <f>SUM(C227+C233+C239+C245+C251+C257+C263+C269+C275+C281)</f>
        <v>49967837.98</v>
      </c>
      <c r="D221" s="37">
        <f t="shared" si="92"/>
        <v>44051450.28</v>
      </c>
      <c r="E221" s="37">
        <f>SUM(E227+E233+E239+E245+E251+E257+E263+E269+E275+E281)</f>
        <v>44029191.779999994</v>
      </c>
      <c r="F221" s="37">
        <f t="shared" si="92"/>
        <v>43654040.580000006</v>
      </c>
      <c r="G221" s="37">
        <f t="shared" si="92"/>
        <v>40235873.08</v>
      </c>
      <c r="H221" s="37">
        <f t="shared" si="92"/>
        <v>41028327.33</v>
      </c>
      <c r="I221" s="37">
        <f t="shared" si="92"/>
        <v>39114100.489999995</v>
      </c>
      <c r="J221" s="37">
        <f t="shared" si="92"/>
        <v>41228905.47</v>
      </c>
      <c r="K221" s="37">
        <f t="shared" si="92"/>
        <v>46181006.78</v>
      </c>
      <c r="L221" s="37">
        <f t="shared" si="92"/>
        <v>44406959.41</v>
      </c>
      <c r="M221" s="37">
        <f>SUM(M227+M233+M239+M245+M251+M257+M263+M269+M275+M281)</f>
        <v>45544739.57</v>
      </c>
      <c r="N221" s="37">
        <f t="shared" si="92"/>
        <v>43115137.339999996</v>
      </c>
      <c r="O221" s="37">
        <f>SUM(C221:N221)</f>
        <v>522557570.0899999</v>
      </c>
    </row>
    <row r="222" spans="1:15" ht="15">
      <c r="A222" s="12" t="s">
        <v>24</v>
      </c>
      <c r="B222" s="13" t="s">
        <v>8</v>
      </c>
      <c r="C222" s="16">
        <f aca="true" t="shared" si="93" ref="C222:N222">SUM(C221/C219/C323)</f>
        <v>206.3584357048166</v>
      </c>
      <c r="D222" s="16">
        <f t="shared" si="93"/>
        <v>183.38037490789654</v>
      </c>
      <c r="E222" s="16">
        <f t="shared" si="93"/>
        <v>193.92702510570822</v>
      </c>
      <c r="F222" s="16">
        <f t="shared" si="93"/>
        <v>185.38636880191615</v>
      </c>
      <c r="G222" s="16">
        <f t="shared" si="93"/>
        <v>181.7338440831075</v>
      </c>
      <c r="H222" s="16">
        <f t="shared" si="93"/>
        <v>177.5073001609442</v>
      </c>
      <c r="I222" s="16">
        <f t="shared" si="93"/>
        <v>170.62138973587207</v>
      </c>
      <c r="J222" s="16">
        <f t="shared" si="93"/>
        <v>197.61923361197918</v>
      </c>
      <c r="K222" s="16">
        <f t="shared" si="93"/>
        <v>197.0515735620413</v>
      </c>
      <c r="L222" s="16">
        <f t="shared" si="93"/>
        <v>197.65415680776246</v>
      </c>
      <c r="M222" s="16">
        <f>SUM(M221/M219/M323)</f>
        <v>205.3081536360194</v>
      </c>
      <c r="N222" s="16">
        <f t="shared" si="93"/>
        <v>200.55417871429898</v>
      </c>
      <c r="O222" s="16">
        <f>SUM(O221/O219/O323)</f>
        <v>191.3732506893883</v>
      </c>
    </row>
    <row r="223" spans="1:15" ht="15">
      <c r="A223" s="12" t="s">
        <v>24</v>
      </c>
      <c r="B223" s="13" t="s">
        <v>9</v>
      </c>
      <c r="C223" s="17">
        <f>SUM(C221/C220)</f>
        <v>0.0780241715111627</v>
      </c>
      <c r="D223" s="17">
        <f aca="true" t="shared" si="94" ref="D223:N223">SUM(D221/D220)</f>
        <v>0.07487730986017398</v>
      </c>
      <c r="E223" s="17">
        <f>SUM(E221/E220)</f>
        <v>0.07552479866214543</v>
      </c>
      <c r="F223" s="17">
        <f t="shared" si="94"/>
        <v>0.07538191896527265</v>
      </c>
      <c r="G223" s="17">
        <f t="shared" si="94"/>
        <v>0.07413785386633416</v>
      </c>
      <c r="H223" s="17">
        <f t="shared" si="94"/>
        <v>0.07765460838111879</v>
      </c>
      <c r="I223" s="17">
        <f t="shared" si="94"/>
        <v>0.07434474591389081</v>
      </c>
      <c r="J223" s="17">
        <f t="shared" si="94"/>
        <v>0.07621529791628945</v>
      </c>
      <c r="K223" s="17">
        <f t="shared" si="94"/>
        <v>0.07532531806792761</v>
      </c>
      <c r="L223" s="17">
        <f t="shared" si="94"/>
        <v>0.07493546500623294</v>
      </c>
      <c r="M223" s="17">
        <f>SUM(M221/M220)</f>
        <v>0.07532911979172027</v>
      </c>
      <c r="N223" s="17">
        <f t="shared" si="94"/>
        <v>0.07463376548063706</v>
      </c>
      <c r="O223" s="17">
        <f>SUM(O221/O220)</f>
        <v>0.07554758479473762</v>
      </c>
    </row>
    <row r="224" spans="1:15" ht="15">
      <c r="A224" s="18"/>
      <c r="B224" s="19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</row>
    <row r="225" spans="1:15" ht="15">
      <c r="A225" s="12" t="s">
        <v>24</v>
      </c>
      <c r="B225" s="21" t="s">
        <v>33</v>
      </c>
      <c r="C225" s="40">
        <v>4471</v>
      </c>
      <c r="D225" s="40">
        <v>4432</v>
      </c>
      <c r="E225" s="40">
        <v>4351</v>
      </c>
      <c r="F225" s="40">
        <v>4359</v>
      </c>
      <c r="G225" s="40">
        <v>4260</v>
      </c>
      <c r="H225" s="40">
        <v>4315</v>
      </c>
      <c r="I225" s="40">
        <v>4316</v>
      </c>
      <c r="J225" s="40">
        <v>4329</v>
      </c>
      <c r="K225" s="40">
        <v>4342</v>
      </c>
      <c r="L225" s="40">
        <v>4256</v>
      </c>
      <c r="M225" s="40">
        <v>4023</v>
      </c>
      <c r="N225" s="49">
        <v>4000</v>
      </c>
      <c r="O225" s="40">
        <f>SUM(C225:N225)</f>
        <v>51454</v>
      </c>
    </row>
    <row r="226" spans="1:15" ht="15">
      <c r="A226" s="12" t="s">
        <v>24</v>
      </c>
      <c r="B226" s="13" t="s">
        <v>7</v>
      </c>
      <c r="C226" s="46">
        <v>257497189.16</v>
      </c>
      <c r="D226" s="46">
        <v>227361167.5</v>
      </c>
      <c r="E226" s="46">
        <v>230191824.67</v>
      </c>
      <c r="F226" s="46">
        <v>231162195.96</v>
      </c>
      <c r="G226" s="46">
        <v>215567060.93</v>
      </c>
      <c r="H226" s="46">
        <v>208199255.91</v>
      </c>
      <c r="I226" s="46">
        <v>212162746.64</v>
      </c>
      <c r="J226" s="46">
        <v>217585487.55</v>
      </c>
      <c r="K226" s="46">
        <v>246022968.38</v>
      </c>
      <c r="L226" s="46">
        <v>231695564.14</v>
      </c>
      <c r="M226" s="46">
        <v>234314208.79</v>
      </c>
      <c r="N226" s="50">
        <v>221971210.55</v>
      </c>
      <c r="O226" s="46">
        <f>SUM(C226:N226)</f>
        <v>2733730880.18</v>
      </c>
    </row>
    <row r="227" spans="1:15" ht="15">
      <c r="A227" s="12" t="s">
        <v>24</v>
      </c>
      <c r="B227" s="13" t="s">
        <v>0</v>
      </c>
      <c r="C227" s="46">
        <v>26678420.75</v>
      </c>
      <c r="D227" s="46">
        <v>23609442.37</v>
      </c>
      <c r="E227" s="46">
        <v>23940004.75</v>
      </c>
      <c r="F227" s="46">
        <v>23814768.78</v>
      </c>
      <c r="G227" s="46">
        <v>21900482.18</v>
      </c>
      <c r="H227" s="46">
        <v>21870537.32</v>
      </c>
      <c r="I227" s="46">
        <v>21594775.17</v>
      </c>
      <c r="J227" s="46">
        <v>22389600.6</v>
      </c>
      <c r="K227" s="46">
        <v>25434649.36</v>
      </c>
      <c r="L227" s="46">
        <v>23818431.71</v>
      </c>
      <c r="M227" s="46">
        <v>23956945.68</v>
      </c>
      <c r="N227" s="50">
        <v>22643907.9</v>
      </c>
      <c r="O227" s="46">
        <f>SUM(C227:N227)</f>
        <v>281651966.57</v>
      </c>
    </row>
    <row r="228" spans="1:15" ht="15">
      <c r="A228" s="12" t="s">
        <v>24</v>
      </c>
      <c r="B228" s="13" t="s">
        <v>8</v>
      </c>
      <c r="C228" s="46">
        <v>192.48</v>
      </c>
      <c r="D228" s="46">
        <v>171.84</v>
      </c>
      <c r="E228" s="46">
        <v>183.41</v>
      </c>
      <c r="F228" s="46">
        <v>176.24</v>
      </c>
      <c r="G228" s="46">
        <v>171.37</v>
      </c>
      <c r="H228" s="46">
        <v>163.5</v>
      </c>
      <c r="I228" s="46">
        <v>161.4</v>
      </c>
      <c r="J228" s="46">
        <v>184.71</v>
      </c>
      <c r="K228" s="46">
        <v>188.96</v>
      </c>
      <c r="L228" s="46">
        <v>186.55</v>
      </c>
      <c r="M228" s="46">
        <v>192.1</v>
      </c>
      <c r="N228" s="50">
        <v>188.7</v>
      </c>
      <c r="O228" s="46">
        <f>SUM(O227/O225/O323)</f>
        <v>179.97236551769913</v>
      </c>
    </row>
    <row r="229" spans="1:15" ht="15">
      <c r="A229" s="12" t="s">
        <v>24</v>
      </c>
      <c r="B229" s="13" t="s">
        <v>9</v>
      </c>
      <c r="C229" s="42">
        <v>0.1036</v>
      </c>
      <c r="D229" s="42">
        <v>0.1038</v>
      </c>
      <c r="E229" s="42">
        <v>0.10400000000000001</v>
      </c>
      <c r="F229" s="42">
        <v>0.10300000000000001</v>
      </c>
      <c r="G229" s="42">
        <v>0.1015</v>
      </c>
      <c r="H229" s="42">
        <v>0.105</v>
      </c>
      <c r="I229" s="42">
        <v>0.1017</v>
      </c>
      <c r="J229" s="42">
        <v>0.10289999999999999</v>
      </c>
      <c r="K229" s="42">
        <v>0.1033</v>
      </c>
      <c r="L229" s="42">
        <v>0.10279999999999999</v>
      </c>
      <c r="M229" s="42">
        <v>0.1022</v>
      </c>
      <c r="N229" s="51">
        <v>0.102</v>
      </c>
      <c r="O229" s="42">
        <f>SUM(O227/O226)</f>
        <v>0.10302841754176435</v>
      </c>
    </row>
    <row r="230" spans="1:15" ht="15">
      <c r="A230" s="18"/>
      <c r="B230" s="19"/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48"/>
      <c r="O230" s="38"/>
    </row>
    <row r="231" spans="1:15" ht="15">
      <c r="A231" s="12" t="s">
        <v>24</v>
      </c>
      <c r="B231" s="21" t="s">
        <v>10</v>
      </c>
      <c r="C231" s="43">
        <v>219</v>
      </c>
      <c r="D231" s="43">
        <v>229</v>
      </c>
      <c r="E231" s="43">
        <v>224</v>
      </c>
      <c r="F231" s="43">
        <v>222</v>
      </c>
      <c r="G231" s="43">
        <v>217</v>
      </c>
      <c r="H231" s="43">
        <v>221</v>
      </c>
      <c r="I231" s="43">
        <v>208</v>
      </c>
      <c r="J231" s="43">
        <v>214</v>
      </c>
      <c r="K231" s="43">
        <v>212</v>
      </c>
      <c r="L231" s="43">
        <v>212</v>
      </c>
      <c r="M231" s="43">
        <v>203</v>
      </c>
      <c r="N231" s="52">
        <v>201</v>
      </c>
      <c r="O231" s="43">
        <f>SUM(C231:N231)</f>
        <v>2582</v>
      </c>
    </row>
    <row r="232" spans="1:15" ht="15">
      <c r="A232" s="12" t="s">
        <v>24</v>
      </c>
      <c r="B232" s="13" t="s">
        <v>7</v>
      </c>
      <c r="C232" s="46">
        <v>17083013</v>
      </c>
      <c r="D232" s="46">
        <v>15064640.06</v>
      </c>
      <c r="E232" s="46">
        <v>15139409.54</v>
      </c>
      <c r="F232" s="46">
        <v>16462578.75</v>
      </c>
      <c r="G232" s="46">
        <v>15050688.75</v>
      </c>
      <c r="H232" s="46">
        <v>15401416.15</v>
      </c>
      <c r="I232" s="46">
        <v>13987884</v>
      </c>
      <c r="J232" s="46">
        <v>15010977.6</v>
      </c>
      <c r="K232" s="46">
        <v>17075161.65</v>
      </c>
      <c r="L232" s="46">
        <v>15855033.15</v>
      </c>
      <c r="M232" s="46">
        <v>16301367.94</v>
      </c>
      <c r="N232" s="50">
        <v>14790649.14</v>
      </c>
      <c r="O232" s="46">
        <f>SUM(C232:N232)</f>
        <v>187222819.73000002</v>
      </c>
    </row>
    <row r="233" spans="1:15" ht="15" customHeight="1">
      <c r="A233" s="12" t="s">
        <v>24</v>
      </c>
      <c r="B233" s="13" t="s">
        <v>0</v>
      </c>
      <c r="C233" s="46">
        <v>1242380.74</v>
      </c>
      <c r="D233" s="46">
        <v>1069489.82</v>
      </c>
      <c r="E233" s="46">
        <v>1060774.48</v>
      </c>
      <c r="F233" s="46">
        <v>1127512.25</v>
      </c>
      <c r="G233" s="46">
        <v>998173.36</v>
      </c>
      <c r="H233" s="46">
        <v>1154645.17</v>
      </c>
      <c r="I233" s="46">
        <v>941416.31</v>
      </c>
      <c r="J233" s="46">
        <v>938852.54</v>
      </c>
      <c r="K233" s="46">
        <v>1280114.64</v>
      </c>
      <c r="L233" s="46">
        <v>1157770.68</v>
      </c>
      <c r="M233" s="46">
        <v>1047676.65</v>
      </c>
      <c r="N233" s="50">
        <v>1023970.14</v>
      </c>
      <c r="O233" s="46">
        <f>SUM(C233:N233)</f>
        <v>13042776.780000003</v>
      </c>
    </row>
    <row r="234" spans="1:15" ht="15" customHeight="1">
      <c r="A234" s="12" t="s">
        <v>24</v>
      </c>
      <c r="B234" s="13" t="s">
        <v>8</v>
      </c>
      <c r="C234" s="46">
        <v>183</v>
      </c>
      <c r="D234" s="46">
        <v>150.65</v>
      </c>
      <c r="E234" s="46">
        <v>157.85</v>
      </c>
      <c r="F234" s="46">
        <v>163.83</v>
      </c>
      <c r="G234" s="46">
        <v>153.33</v>
      </c>
      <c r="H234" s="46">
        <v>168.54</v>
      </c>
      <c r="I234" s="46">
        <v>146</v>
      </c>
      <c r="J234" s="46">
        <v>156.68</v>
      </c>
      <c r="K234" s="46">
        <v>194.78</v>
      </c>
      <c r="L234" s="46">
        <v>182.04</v>
      </c>
      <c r="M234" s="46">
        <v>166.48</v>
      </c>
      <c r="N234" s="50">
        <v>169.81</v>
      </c>
      <c r="O234" s="46">
        <f>SUM(O233/O231/O323)</f>
        <v>166.08331430700517</v>
      </c>
    </row>
    <row r="235" spans="1:15" ht="15" customHeight="1">
      <c r="A235" s="12" t="s">
        <v>24</v>
      </c>
      <c r="B235" s="13" t="s">
        <v>9</v>
      </c>
      <c r="C235" s="42">
        <v>0.0727</v>
      </c>
      <c r="D235" s="42">
        <v>0.0709</v>
      </c>
      <c r="E235" s="42">
        <v>0.07</v>
      </c>
      <c r="F235" s="42">
        <v>0.0684</v>
      </c>
      <c r="G235" s="42">
        <v>0.0663</v>
      </c>
      <c r="H235" s="42">
        <v>0.07490000000000001</v>
      </c>
      <c r="I235" s="42">
        <v>0.0673</v>
      </c>
      <c r="J235" s="42">
        <v>0.0625</v>
      </c>
      <c r="K235" s="42">
        <v>0.07490000000000001</v>
      </c>
      <c r="L235" s="42">
        <v>0.073</v>
      </c>
      <c r="M235" s="42">
        <v>0.0642</v>
      </c>
      <c r="N235" s="51">
        <v>0.0692</v>
      </c>
      <c r="O235" s="42">
        <f>SUM(O233/O232)</f>
        <v>0.06966446076824079</v>
      </c>
    </row>
    <row r="236" spans="1:15" ht="15" customHeight="1">
      <c r="A236" s="18"/>
      <c r="B236" s="19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48"/>
      <c r="O236" s="38"/>
    </row>
    <row r="237" spans="1:15" ht="15" customHeight="1">
      <c r="A237" s="12" t="s">
        <v>24</v>
      </c>
      <c r="B237" s="21" t="s">
        <v>11</v>
      </c>
      <c r="C237" s="43">
        <v>66</v>
      </c>
      <c r="D237" s="43">
        <v>60</v>
      </c>
      <c r="E237" s="43">
        <v>60</v>
      </c>
      <c r="F237" s="43">
        <v>60</v>
      </c>
      <c r="G237" s="43">
        <v>55</v>
      </c>
      <c r="H237" s="43">
        <v>55</v>
      </c>
      <c r="I237" s="43">
        <v>56</v>
      </c>
      <c r="J237" s="43">
        <v>54</v>
      </c>
      <c r="K237" s="43">
        <v>55</v>
      </c>
      <c r="L237" s="43">
        <v>55</v>
      </c>
      <c r="M237" s="43">
        <v>55</v>
      </c>
      <c r="N237" s="52">
        <v>54</v>
      </c>
      <c r="O237" s="43">
        <f>SUM(C237:N237)</f>
        <v>685</v>
      </c>
    </row>
    <row r="238" spans="1:15" ht="15">
      <c r="A238" s="12" t="s">
        <v>24</v>
      </c>
      <c r="B238" s="13" t="s">
        <v>7</v>
      </c>
      <c r="C238" s="46">
        <v>14157280.8</v>
      </c>
      <c r="D238" s="46">
        <v>12498516.4</v>
      </c>
      <c r="E238" s="46">
        <v>13446599.9</v>
      </c>
      <c r="F238" s="46">
        <v>12324558.8</v>
      </c>
      <c r="G238" s="46">
        <v>9620195</v>
      </c>
      <c r="H238" s="46">
        <v>9046739.9</v>
      </c>
      <c r="I238" s="46">
        <v>9167475.1</v>
      </c>
      <c r="J238" s="46">
        <v>9162032.5</v>
      </c>
      <c r="K238" s="46">
        <v>11484393.6</v>
      </c>
      <c r="L238" s="46">
        <v>10733498.9</v>
      </c>
      <c r="M238" s="46">
        <v>9448348.2</v>
      </c>
      <c r="N238" s="50">
        <v>9344948.5</v>
      </c>
      <c r="O238" s="46">
        <f>SUM(C238:N238)</f>
        <v>130434587.60000001</v>
      </c>
    </row>
    <row r="239" spans="1:15" ht="15">
      <c r="A239" s="12" t="s">
        <v>24</v>
      </c>
      <c r="B239" s="13" t="s">
        <v>0</v>
      </c>
      <c r="C239" s="46">
        <v>580100.29</v>
      </c>
      <c r="D239" s="46">
        <v>495270.51</v>
      </c>
      <c r="E239" s="46">
        <v>528683.86</v>
      </c>
      <c r="F239" s="46">
        <v>564155.45</v>
      </c>
      <c r="G239" s="46">
        <v>474918.78</v>
      </c>
      <c r="H239" s="46">
        <v>492271.73</v>
      </c>
      <c r="I239" s="46">
        <v>326199.97</v>
      </c>
      <c r="J239" s="46">
        <v>416811.29</v>
      </c>
      <c r="K239" s="46">
        <v>493080.21</v>
      </c>
      <c r="L239" s="46">
        <v>482672.22</v>
      </c>
      <c r="M239" s="46">
        <v>409565.03</v>
      </c>
      <c r="N239" s="50">
        <v>473194.28</v>
      </c>
      <c r="O239" s="46">
        <f>SUM(C239:N239)</f>
        <v>5736923.620000001</v>
      </c>
    </row>
    <row r="240" spans="1:15" ht="15">
      <c r="A240" s="12" t="s">
        <v>24</v>
      </c>
      <c r="B240" s="13" t="s">
        <v>8</v>
      </c>
      <c r="C240" s="46">
        <v>283.53</v>
      </c>
      <c r="D240" s="46">
        <v>266.27</v>
      </c>
      <c r="E240" s="46">
        <v>293.71</v>
      </c>
      <c r="F240" s="46">
        <v>303.31</v>
      </c>
      <c r="G240" s="46">
        <v>287.83</v>
      </c>
      <c r="H240" s="46">
        <v>288.72</v>
      </c>
      <c r="I240" s="46">
        <v>187.9</v>
      </c>
      <c r="J240" s="46">
        <v>275.67</v>
      </c>
      <c r="K240" s="46">
        <v>289.2</v>
      </c>
      <c r="L240" s="46">
        <v>292.53</v>
      </c>
      <c r="M240" s="46">
        <v>240.21</v>
      </c>
      <c r="N240" s="50">
        <v>292.1</v>
      </c>
      <c r="O240" s="46">
        <f>SUM(O239/O237/O323)</f>
        <v>275.35988749308535</v>
      </c>
    </row>
    <row r="241" spans="1:15" ht="15">
      <c r="A241" s="12" t="s">
        <v>24</v>
      </c>
      <c r="B241" s="13" t="s">
        <v>9</v>
      </c>
      <c r="C241" s="42">
        <v>0.0409</v>
      </c>
      <c r="D241" s="42">
        <v>0.039599999999999996</v>
      </c>
      <c r="E241" s="42">
        <v>0.0393</v>
      </c>
      <c r="F241" s="42">
        <v>0.045700000000000005</v>
      </c>
      <c r="G241" s="42">
        <v>0.0493</v>
      </c>
      <c r="H241" s="42">
        <v>0.054400000000000004</v>
      </c>
      <c r="I241" s="42">
        <v>0.0355</v>
      </c>
      <c r="J241" s="42">
        <v>0.0454</v>
      </c>
      <c r="K241" s="42">
        <v>0.0429</v>
      </c>
      <c r="L241" s="42">
        <v>0.0449</v>
      </c>
      <c r="M241" s="42">
        <v>0.0433</v>
      </c>
      <c r="N241" s="51">
        <v>0.0506</v>
      </c>
      <c r="O241" s="42">
        <f>SUM(O239/O238)</f>
        <v>0.043983146844403416</v>
      </c>
    </row>
    <row r="242" spans="1:15" ht="15">
      <c r="A242" s="18"/>
      <c r="B242" s="19"/>
      <c r="C242" s="44"/>
      <c r="D242" s="44"/>
      <c r="E242" s="44"/>
      <c r="F242" s="44"/>
      <c r="G242" s="44"/>
      <c r="H242" s="44"/>
      <c r="I242" s="44"/>
      <c r="J242" s="44"/>
      <c r="K242" s="44"/>
      <c r="L242" s="44"/>
      <c r="M242" s="44"/>
      <c r="N242" s="48"/>
      <c r="O242" s="44"/>
    </row>
    <row r="243" spans="1:15" ht="15">
      <c r="A243" s="12" t="s">
        <v>24</v>
      </c>
      <c r="B243" s="21" t="s">
        <v>12</v>
      </c>
      <c r="C243" s="43">
        <v>468</v>
      </c>
      <c r="D243" s="43">
        <v>458</v>
      </c>
      <c r="E243" s="43">
        <v>446</v>
      </c>
      <c r="F243" s="43">
        <v>446</v>
      </c>
      <c r="G243" s="43">
        <v>433</v>
      </c>
      <c r="H243" s="43">
        <v>428</v>
      </c>
      <c r="I243" s="43">
        <v>430</v>
      </c>
      <c r="J243" s="43">
        <v>437</v>
      </c>
      <c r="K243" s="43">
        <v>445</v>
      </c>
      <c r="L243" s="43">
        <v>445</v>
      </c>
      <c r="M243" s="43">
        <v>389</v>
      </c>
      <c r="N243" s="52">
        <v>379</v>
      </c>
      <c r="O243" s="43">
        <f>SUM(C243:N243)</f>
        <v>5204</v>
      </c>
    </row>
    <row r="244" spans="1:15" ht="15">
      <c r="A244" s="12" t="s">
        <v>24</v>
      </c>
      <c r="B244" s="13" t="s">
        <v>7</v>
      </c>
      <c r="C244" s="46">
        <v>29155086.75</v>
      </c>
      <c r="D244" s="46">
        <v>25451910.94</v>
      </c>
      <c r="E244" s="46">
        <v>25113077.67</v>
      </c>
      <c r="F244" s="46">
        <v>23766137.87</v>
      </c>
      <c r="G244" s="46">
        <v>21835833.11</v>
      </c>
      <c r="H244" s="46">
        <v>21123458.35</v>
      </c>
      <c r="I244" s="46">
        <v>22176509.14</v>
      </c>
      <c r="J244" s="46">
        <v>22743770.62</v>
      </c>
      <c r="K244" s="46">
        <v>26517467.35</v>
      </c>
      <c r="L244" s="46">
        <v>23904536.63</v>
      </c>
      <c r="M244" s="46">
        <v>22805807.89</v>
      </c>
      <c r="N244" s="50">
        <v>21289234.17</v>
      </c>
      <c r="O244" s="46">
        <f>SUM(C244:N244)</f>
        <v>285882830.49</v>
      </c>
    </row>
    <row r="245" spans="1:15" ht="15">
      <c r="A245" s="12" t="s">
        <v>24</v>
      </c>
      <c r="B245" s="13" t="s">
        <v>0</v>
      </c>
      <c r="C245" s="46">
        <v>1997419.51</v>
      </c>
      <c r="D245" s="46">
        <v>1788058.04</v>
      </c>
      <c r="E245" s="46">
        <v>1734167.31</v>
      </c>
      <c r="F245" s="46">
        <v>1634945.41</v>
      </c>
      <c r="G245" s="46">
        <v>1533057.27</v>
      </c>
      <c r="H245" s="46">
        <v>1506781.1</v>
      </c>
      <c r="I245" s="46">
        <v>1454517.14</v>
      </c>
      <c r="J245" s="46">
        <v>1689828.86</v>
      </c>
      <c r="K245" s="46">
        <v>1878222.62</v>
      </c>
      <c r="L245" s="46">
        <v>1615796.8</v>
      </c>
      <c r="M245" s="46">
        <v>1682748.78</v>
      </c>
      <c r="N245" s="50">
        <v>1545375.21</v>
      </c>
      <c r="O245" s="46">
        <f>SUM(C245:N245)</f>
        <v>20060918.05</v>
      </c>
    </row>
    <row r="246" spans="1:15" ht="15">
      <c r="A246" s="12" t="s">
        <v>24</v>
      </c>
      <c r="B246" s="13" t="s">
        <v>8</v>
      </c>
      <c r="C246" s="46">
        <v>137.68</v>
      </c>
      <c r="D246" s="46">
        <v>125.94</v>
      </c>
      <c r="E246" s="46">
        <v>129.61</v>
      </c>
      <c r="F246" s="46">
        <v>118.25</v>
      </c>
      <c r="G246" s="46">
        <v>118.02</v>
      </c>
      <c r="H246" s="46">
        <v>113.57</v>
      </c>
      <c r="I246" s="46">
        <v>109.12</v>
      </c>
      <c r="J246" s="46">
        <v>138.1</v>
      </c>
      <c r="K246" s="46">
        <v>136.15</v>
      </c>
      <c r="L246" s="46">
        <v>121.03</v>
      </c>
      <c r="M246" s="46">
        <v>139.54</v>
      </c>
      <c r="N246" s="50">
        <v>135.92</v>
      </c>
      <c r="O246" s="46">
        <f>SUM(O245/O243/O323)</f>
        <v>126.74349976490981</v>
      </c>
    </row>
    <row r="247" spans="1:15" ht="15">
      <c r="A247" s="12" t="s">
        <v>24</v>
      </c>
      <c r="B247" s="13" t="s">
        <v>9</v>
      </c>
      <c r="C247" s="42">
        <v>0.06849999999999999</v>
      </c>
      <c r="D247" s="42">
        <v>0.0702</v>
      </c>
      <c r="E247" s="42">
        <v>0.069</v>
      </c>
      <c r="F247" s="42">
        <v>0.0687</v>
      </c>
      <c r="G247" s="42">
        <v>0.0702</v>
      </c>
      <c r="H247" s="42">
        <v>0.0713</v>
      </c>
      <c r="I247" s="42">
        <v>0.0655</v>
      </c>
      <c r="J247" s="42">
        <v>0.0742</v>
      </c>
      <c r="K247" s="42">
        <v>0.0708</v>
      </c>
      <c r="L247" s="42">
        <v>0.0675</v>
      </c>
      <c r="M247" s="42">
        <v>0.0737</v>
      </c>
      <c r="N247" s="51">
        <v>0.0725</v>
      </c>
      <c r="O247" s="42">
        <f>SUM(O245/O244)</f>
        <v>0.07017181834815267</v>
      </c>
    </row>
    <row r="248" spans="1:15" ht="15">
      <c r="A248" s="18"/>
      <c r="B248" s="19"/>
      <c r="C248" s="44"/>
      <c r="D248" s="44"/>
      <c r="E248" s="44"/>
      <c r="F248" s="44"/>
      <c r="G248" s="44"/>
      <c r="H248" s="44"/>
      <c r="I248" s="44"/>
      <c r="J248" s="44"/>
      <c r="K248" s="44"/>
      <c r="L248" s="44"/>
      <c r="M248" s="44"/>
      <c r="N248" s="48"/>
      <c r="O248" s="44"/>
    </row>
    <row r="249" spans="1:15" ht="15">
      <c r="A249" s="12" t="s">
        <v>24</v>
      </c>
      <c r="B249" s="21" t="s">
        <v>13</v>
      </c>
      <c r="C249" s="43">
        <v>30</v>
      </c>
      <c r="D249" s="43">
        <v>28</v>
      </c>
      <c r="E249" s="43">
        <v>28</v>
      </c>
      <c r="F249" s="43">
        <v>28</v>
      </c>
      <c r="G249" s="43">
        <v>28</v>
      </c>
      <c r="H249" s="43">
        <v>28</v>
      </c>
      <c r="I249" s="43">
        <v>29</v>
      </c>
      <c r="J249" s="43">
        <v>30</v>
      </c>
      <c r="K249" s="43">
        <v>30</v>
      </c>
      <c r="L249" s="43">
        <v>30</v>
      </c>
      <c r="M249" s="43">
        <v>28</v>
      </c>
      <c r="N249" s="52">
        <v>28</v>
      </c>
      <c r="O249" s="43">
        <f>SUM(C249:N249)</f>
        <v>345</v>
      </c>
    </row>
    <row r="250" spans="1:15" ht="15">
      <c r="A250" s="12" t="s">
        <v>24</v>
      </c>
      <c r="B250" s="13" t="s">
        <v>7</v>
      </c>
      <c r="C250" s="46">
        <v>1977979</v>
      </c>
      <c r="D250" s="46">
        <v>1718994</v>
      </c>
      <c r="E250" s="46">
        <v>1839878.5</v>
      </c>
      <c r="F250" s="46">
        <v>1899646</v>
      </c>
      <c r="G250" s="46">
        <v>1706409</v>
      </c>
      <c r="H250" s="46">
        <v>1624172</v>
      </c>
      <c r="I250" s="46">
        <v>1747870</v>
      </c>
      <c r="J250" s="46">
        <v>2046426.5</v>
      </c>
      <c r="K250" s="46">
        <v>2024812.5</v>
      </c>
      <c r="L250" s="46">
        <v>2062908</v>
      </c>
      <c r="M250" s="46">
        <v>2052238.5</v>
      </c>
      <c r="N250" s="50">
        <v>2038321</v>
      </c>
      <c r="O250" s="46">
        <f>SUM(C250:N250)</f>
        <v>22739655</v>
      </c>
    </row>
    <row r="251" spans="1:15" ht="15">
      <c r="A251" s="12" t="s">
        <v>24</v>
      </c>
      <c r="B251" s="13" t="s">
        <v>0</v>
      </c>
      <c r="C251" s="46">
        <v>161236.57</v>
      </c>
      <c r="D251" s="46">
        <v>142932.81</v>
      </c>
      <c r="E251" s="46">
        <v>134850.99</v>
      </c>
      <c r="F251" s="46">
        <v>148894.06</v>
      </c>
      <c r="G251" s="46">
        <v>121853.41</v>
      </c>
      <c r="H251" s="46">
        <v>114211.12</v>
      </c>
      <c r="I251" s="46">
        <v>135485.47</v>
      </c>
      <c r="J251" s="46">
        <v>148048.07</v>
      </c>
      <c r="K251" s="46">
        <v>135379.52</v>
      </c>
      <c r="L251" s="46">
        <v>143894.28</v>
      </c>
      <c r="M251" s="46">
        <v>136966.07</v>
      </c>
      <c r="N251" s="50">
        <v>153881.05</v>
      </c>
      <c r="O251" s="46">
        <f>SUM(C251:N251)</f>
        <v>1677633.4200000002</v>
      </c>
    </row>
    <row r="252" spans="1:15" ht="15">
      <c r="A252" s="12" t="s">
        <v>24</v>
      </c>
      <c r="B252" s="13" t="s">
        <v>8</v>
      </c>
      <c r="C252" s="46">
        <v>173.37</v>
      </c>
      <c r="D252" s="46">
        <v>164.67</v>
      </c>
      <c r="E252" s="46">
        <v>160.54</v>
      </c>
      <c r="F252" s="46">
        <v>171.54</v>
      </c>
      <c r="G252" s="46">
        <v>145.06</v>
      </c>
      <c r="H252" s="46">
        <v>131.58</v>
      </c>
      <c r="I252" s="46">
        <v>150.71</v>
      </c>
      <c r="J252" s="46">
        <v>176.25</v>
      </c>
      <c r="K252" s="46">
        <v>145.57</v>
      </c>
      <c r="L252" s="46">
        <v>159.88</v>
      </c>
      <c r="M252" s="46">
        <v>157.8</v>
      </c>
      <c r="N252" s="50">
        <v>183.19</v>
      </c>
      <c r="O252" s="46">
        <f>SUM(O251/O249/O323)</f>
        <v>159.87853247468001</v>
      </c>
    </row>
    <row r="253" spans="1:15" ht="15">
      <c r="A253" s="12" t="s">
        <v>24</v>
      </c>
      <c r="B253" s="13" t="s">
        <v>9</v>
      </c>
      <c r="C253" s="42">
        <v>0.0815</v>
      </c>
      <c r="D253" s="42">
        <v>0.08310000000000001</v>
      </c>
      <c r="E253" s="42">
        <v>0.0732</v>
      </c>
      <c r="F253" s="42">
        <v>0.0783</v>
      </c>
      <c r="G253" s="42">
        <v>0.07139999999999999</v>
      </c>
      <c r="H253" s="42">
        <v>0.0703</v>
      </c>
      <c r="I253" s="42">
        <v>0.0775</v>
      </c>
      <c r="J253" s="42">
        <v>0.0723</v>
      </c>
      <c r="K253" s="42">
        <v>0.0668</v>
      </c>
      <c r="L253" s="42">
        <v>0.0697</v>
      </c>
      <c r="M253" s="42">
        <v>0.0667</v>
      </c>
      <c r="N253" s="51">
        <v>0.0754</v>
      </c>
      <c r="O253" s="42">
        <f>SUM(O251/O250)</f>
        <v>0.07377567601619286</v>
      </c>
    </row>
    <row r="254" spans="1:15" ht="15">
      <c r="A254" s="18"/>
      <c r="B254" s="19"/>
      <c r="C254" s="44"/>
      <c r="D254" s="44"/>
      <c r="E254" s="44"/>
      <c r="F254" s="44"/>
      <c r="G254" s="44"/>
      <c r="H254" s="44"/>
      <c r="I254" s="44"/>
      <c r="J254" s="44"/>
      <c r="K254" s="44"/>
      <c r="L254" s="44"/>
      <c r="M254" s="44"/>
      <c r="N254" s="48"/>
      <c r="O254" s="44"/>
    </row>
    <row r="255" spans="1:15" ht="15">
      <c r="A255" s="12" t="s">
        <v>24</v>
      </c>
      <c r="B255" s="21" t="s">
        <v>14</v>
      </c>
      <c r="C255" s="43">
        <v>697</v>
      </c>
      <c r="D255" s="43">
        <v>699</v>
      </c>
      <c r="E255" s="43">
        <v>681</v>
      </c>
      <c r="F255" s="43">
        <v>687</v>
      </c>
      <c r="G255" s="43">
        <v>684</v>
      </c>
      <c r="H255" s="43">
        <v>682</v>
      </c>
      <c r="I255" s="43">
        <v>674</v>
      </c>
      <c r="J255" s="43">
        <v>679</v>
      </c>
      <c r="K255" s="43">
        <v>685</v>
      </c>
      <c r="L255" s="43">
        <v>699</v>
      </c>
      <c r="M255" s="43">
        <v>676</v>
      </c>
      <c r="N255" s="52">
        <v>741</v>
      </c>
      <c r="O255" s="43">
        <f>SUM(C255:N255)</f>
        <v>8284</v>
      </c>
    </row>
    <row r="256" spans="1:15" ht="15">
      <c r="A256" s="12" t="s">
        <v>24</v>
      </c>
      <c r="B256" s="13" t="s">
        <v>7</v>
      </c>
      <c r="C256" s="46">
        <v>87855485.69</v>
      </c>
      <c r="D256" s="46">
        <v>89439899.88</v>
      </c>
      <c r="E256" s="46">
        <v>88426318.62</v>
      </c>
      <c r="F256" s="46">
        <v>87339834.84</v>
      </c>
      <c r="G256" s="46">
        <v>83495976.69</v>
      </c>
      <c r="H256" s="46">
        <v>79206757.1</v>
      </c>
      <c r="I256" s="46">
        <v>76538294.83</v>
      </c>
      <c r="J256" s="46">
        <v>80449660.19</v>
      </c>
      <c r="K256" s="46">
        <v>92140450.55</v>
      </c>
      <c r="L256" s="46">
        <v>91160734.19</v>
      </c>
      <c r="M256" s="46">
        <v>89593860.67</v>
      </c>
      <c r="N256" s="50">
        <v>87590698.97</v>
      </c>
      <c r="O256" s="46">
        <f>SUM(C256:N256)</f>
        <v>1033237972.2199999</v>
      </c>
    </row>
    <row r="257" spans="1:15" ht="15">
      <c r="A257" s="12" t="s">
        <v>24</v>
      </c>
      <c r="B257" s="13" t="s">
        <v>0</v>
      </c>
      <c r="C257" s="46">
        <v>6388956.84</v>
      </c>
      <c r="D257" s="46">
        <v>5538658.07</v>
      </c>
      <c r="E257" s="46">
        <v>5136947.64</v>
      </c>
      <c r="F257" s="46">
        <v>5386702.08</v>
      </c>
      <c r="G257" s="46">
        <v>5080004.51</v>
      </c>
      <c r="H257" s="46">
        <v>5127728.08</v>
      </c>
      <c r="I257" s="46">
        <v>4699536.04</v>
      </c>
      <c r="J257" s="46">
        <v>5321704.9</v>
      </c>
      <c r="K257" s="46">
        <v>5575584.91</v>
      </c>
      <c r="L257" s="46">
        <v>5704548.28</v>
      </c>
      <c r="M257" s="46">
        <v>5812961.16</v>
      </c>
      <c r="N257" s="50">
        <v>5628603.04</v>
      </c>
      <c r="O257" s="46">
        <f>SUM(C257:N257)</f>
        <v>65401935.54999999</v>
      </c>
    </row>
    <row r="258" spans="1:15" ht="15">
      <c r="A258" s="12" t="s">
        <v>24</v>
      </c>
      <c r="B258" s="13" t="s">
        <v>8</v>
      </c>
      <c r="C258" s="46">
        <v>295.69</v>
      </c>
      <c r="D258" s="46">
        <v>255.6</v>
      </c>
      <c r="E258" s="46">
        <v>251.44</v>
      </c>
      <c r="F258" s="46">
        <v>252.93</v>
      </c>
      <c r="G258" s="46">
        <v>247.56</v>
      </c>
      <c r="H258" s="46">
        <v>242.54</v>
      </c>
      <c r="I258" s="46">
        <v>224.92</v>
      </c>
      <c r="J258" s="46">
        <v>279.91</v>
      </c>
      <c r="K258" s="46">
        <v>262.57</v>
      </c>
      <c r="L258" s="46">
        <v>272.03</v>
      </c>
      <c r="M258" s="46">
        <v>277.39</v>
      </c>
      <c r="N258" s="50">
        <v>253.2</v>
      </c>
      <c r="O258" s="46">
        <f>SUM(O257/O255/O323)</f>
        <v>259.574896968882</v>
      </c>
    </row>
    <row r="259" spans="1:15" ht="15">
      <c r="A259" s="12" t="s">
        <v>24</v>
      </c>
      <c r="B259" s="13" t="s">
        <v>9</v>
      </c>
      <c r="C259" s="42">
        <v>0.0727</v>
      </c>
      <c r="D259" s="42">
        <v>0.061900000000000004</v>
      </c>
      <c r="E259" s="42">
        <v>0.057999999999999996</v>
      </c>
      <c r="F259" s="42">
        <v>0.0616</v>
      </c>
      <c r="G259" s="42">
        <v>0.0608</v>
      </c>
      <c r="H259" s="42">
        <v>0.0647</v>
      </c>
      <c r="I259" s="42">
        <v>0.0614</v>
      </c>
      <c r="J259" s="42">
        <v>0.0661</v>
      </c>
      <c r="K259" s="42">
        <v>0.0605</v>
      </c>
      <c r="L259" s="42">
        <v>0.0625</v>
      </c>
      <c r="M259" s="42">
        <v>0.0648</v>
      </c>
      <c r="N259" s="51">
        <v>0.0642</v>
      </c>
      <c r="O259" s="42">
        <f>SUM(O257/O256)</f>
        <v>0.06329803714963975</v>
      </c>
    </row>
    <row r="260" spans="1:15" ht="15">
      <c r="A260" s="18"/>
      <c r="B260" s="19"/>
      <c r="C260" s="44"/>
      <c r="D260" s="44"/>
      <c r="E260" s="44"/>
      <c r="F260" s="44"/>
      <c r="G260" s="44"/>
      <c r="H260" s="44"/>
      <c r="I260" s="44"/>
      <c r="J260" s="44"/>
      <c r="K260" s="44"/>
      <c r="L260" s="44"/>
      <c r="M260" s="44"/>
      <c r="N260" s="48"/>
      <c r="O260" s="44"/>
    </row>
    <row r="261" spans="1:15" ht="15">
      <c r="A261" s="12" t="s">
        <v>24</v>
      </c>
      <c r="B261" s="21" t="s">
        <v>38</v>
      </c>
      <c r="C261" s="43">
        <v>38</v>
      </c>
      <c r="D261" s="43">
        <v>37</v>
      </c>
      <c r="E261" s="43">
        <v>37</v>
      </c>
      <c r="F261" s="43">
        <v>37</v>
      </c>
      <c r="G261" s="43">
        <v>38</v>
      </c>
      <c r="H261" s="43">
        <v>37</v>
      </c>
      <c r="I261" s="43">
        <v>42</v>
      </c>
      <c r="J261" s="43">
        <v>41</v>
      </c>
      <c r="K261" s="43">
        <v>41</v>
      </c>
      <c r="L261" s="43">
        <v>41</v>
      </c>
      <c r="M261" s="43">
        <v>40</v>
      </c>
      <c r="N261" s="52">
        <v>37</v>
      </c>
      <c r="O261" s="43">
        <f>SUM(C261:N261)</f>
        <v>466</v>
      </c>
    </row>
    <row r="262" spans="1:15" ht="15">
      <c r="A262" s="12" t="s">
        <v>24</v>
      </c>
      <c r="B262" s="13" t="s">
        <v>7</v>
      </c>
      <c r="C262" s="46">
        <v>5801272</v>
      </c>
      <c r="D262" s="46">
        <v>4802292</v>
      </c>
      <c r="E262" s="46">
        <v>4914948</v>
      </c>
      <c r="F262" s="46">
        <v>4989246</v>
      </c>
      <c r="G262" s="46">
        <v>4982830</v>
      </c>
      <c r="H262" s="46">
        <v>5129534</v>
      </c>
      <c r="I262" s="46">
        <v>4871086</v>
      </c>
      <c r="J262" s="46">
        <v>5049546</v>
      </c>
      <c r="K262" s="46">
        <v>5457164</v>
      </c>
      <c r="L262" s="46">
        <v>5238472</v>
      </c>
      <c r="M262" s="46">
        <v>5284534</v>
      </c>
      <c r="N262" s="50">
        <v>5917524</v>
      </c>
      <c r="O262" s="46">
        <f>SUM(C262:N262)</f>
        <v>62438448</v>
      </c>
    </row>
    <row r="263" spans="1:15" ht="15">
      <c r="A263" s="12" t="s">
        <v>24</v>
      </c>
      <c r="B263" s="13" t="s">
        <v>0</v>
      </c>
      <c r="C263" s="46">
        <v>379063.33</v>
      </c>
      <c r="D263" s="46">
        <v>442918.86</v>
      </c>
      <c r="E263" s="46">
        <v>344812.16</v>
      </c>
      <c r="F263" s="46">
        <v>393662.5</v>
      </c>
      <c r="G263" s="46">
        <v>231020.12</v>
      </c>
      <c r="H263" s="46">
        <v>289926.31</v>
      </c>
      <c r="I263" s="46">
        <v>302111.88</v>
      </c>
      <c r="J263" s="46">
        <v>461497.28</v>
      </c>
      <c r="K263" s="46">
        <v>384356.01</v>
      </c>
      <c r="L263" s="46">
        <v>386331.76</v>
      </c>
      <c r="M263" s="46">
        <v>381329.16</v>
      </c>
      <c r="N263" s="50">
        <v>352757.09</v>
      </c>
      <c r="O263" s="46">
        <f>SUM(C263:N263)</f>
        <v>4349786.459999999</v>
      </c>
    </row>
    <row r="264" spans="1:15" ht="15">
      <c r="A264" s="12" t="s">
        <v>24</v>
      </c>
      <c r="B264" s="13" t="s">
        <v>8</v>
      </c>
      <c r="C264" s="46">
        <v>321.79</v>
      </c>
      <c r="D264" s="46">
        <v>386.15</v>
      </c>
      <c r="E264" s="46">
        <v>310.64</v>
      </c>
      <c r="F264" s="46">
        <v>343.21</v>
      </c>
      <c r="G264" s="46">
        <v>202.65</v>
      </c>
      <c r="H264" s="46">
        <v>252.77</v>
      </c>
      <c r="I264" s="46">
        <v>232.04</v>
      </c>
      <c r="J264" s="46">
        <v>402</v>
      </c>
      <c r="K264" s="46">
        <v>302.4</v>
      </c>
      <c r="L264" s="46">
        <v>314.09</v>
      </c>
      <c r="M264" s="46">
        <v>307.52</v>
      </c>
      <c r="N264" s="50">
        <v>317.8</v>
      </c>
      <c r="O264" s="46">
        <f>SUM(O263/O261/O323)</f>
        <v>306.89809989000514</v>
      </c>
    </row>
    <row r="265" spans="1:15" ht="15">
      <c r="A265" s="12" t="s">
        <v>24</v>
      </c>
      <c r="B265" s="13" t="s">
        <v>9</v>
      </c>
      <c r="C265" s="42">
        <v>0.0653</v>
      </c>
      <c r="D265" s="42">
        <v>0.0922</v>
      </c>
      <c r="E265" s="42">
        <v>0.0701</v>
      </c>
      <c r="F265" s="42">
        <v>0.0789</v>
      </c>
      <c r="G265" s="42">
        <v>0.0463</v>
      </c>
      <c r="H265" s="42">
        <v>0.0565</v>
      </c>
      <c r="I265" s="42">
        <v>0.062</v>
      </c>
      <c r="J265" s="42">
        <v>0.0913</v>
      </c>
      <c r="K265" s="42">
        <v>0.0704</v>
      </c>
      <c r="L265" s="42">
        <v>0.0737</v>
      </c>
      <c r="M265" s="42">
        <v>0.0721</v>
      </c>
      <c r="N265" s="51">
        <v>0.0596</v>
      </c>
      <c r="O265" s="42">
        <f>SUM(O263/O262)</f>
        <v>0.06966519187023994</v>
      </c>
    </row>
    <row r="266" spans="1:15" ht="15">
      <c r="A266" s="18"/>
      <c r="B266" s="19"/>
      <c r="C266" s="44"/>
      <c r="D266" s="44"/>
      <c r="E266" s="44"/>
      <c r="F266" s="44"/>
      <c r="G266" s="44"/>
      <c r="H266" s="44"/>
      <c r="I266" s="44"/>
      <c r="J266" s="44"/>
      <c r="K266" s="44"/>
      <c r="L266" s="44"/>
      <c r="M266" s="44"/>
      <c r="N266" s="48"/>
      <c r="O266" s="44"/>
    </row>
    <row r="267" spans="1:15" ht="15">
      <c r="A267" s="12" t="s">
        <v>24</v>
      </c>
      <c r="B267" s="21" t="s">
        <v>15</v>
      </c>
      <c r="C267" s="43">
        <v>97</v>
      </c>
      <c r="D267" s="43">
        <v>92</v>
      </c>
      <c r="E267" s="43">
        <v>90</v>
      </c>
      <c r="F267" s="43">
        <v>90</v>
      </c>
      <c r="G267" s="43">
        <v>92</v>
      </c>
      <c r="H267" s="43">
        <v>95</v>
      </c>
      <c r="I267" s="43">
        <v>95</v>
      </c>
      <c r="J267" s="43">
        <v>95</v>
      </c>
      <c r="K267" s="43">
        <v>95</v>
      </c>
      <c r="L267" s="43">
        <v>95</v>
      </c>
      <c r="M267" s="43">
        <v>96</v>
      </c>
      <c r="N267" s="52">
        <v>95</v>
      </c>
      <c r="O267" s="43">
        <f>SUM(C267:N267)</f>
        <v>1127</v>
      </c>
    </row>
    <row r="268" spans="1:15" ht="15">
      <c r="A268" s="12" t="s">
        <v>24</v>
      </c>
      <c r="B268" s="13" t="s">
        <v>7</v>
      </c>
      <c r="C268" s="46">
        <v>15801865</v>
      </c>
      <c r="D268" s="46">
        <v>14805645</v>
      </c>
      <c r="E268" s="46">
        <v>12704265</v>
      </c>
      <c r="F268" s="46">
        <v>12514540</v>
      </c>
      <c r="G268" s="46">
        <v>13887157</v>
      </c>
      <c r="H268" s="46">
        <v>13964137</v>
      </c>
      <c r="I268" s="46">
        <v>12434324.47</v>
      </c>
      <c r="J268" s="46">
        <v>11397064.53</v>
      </c>
      <c r="K268" s="46">
        <v>13828395</v>
      </c>
      <c r="L268" s="46">
        <v>14509930</v>
      </c>
      <c r="M268" s="46">
        <v>14003160</v>
      </c>
      <c r="N268" s="50">
        <v>13543845</v>
      </c>
      <c r="O268" s="46">
        <f>SUM(C268:N268)</f>
        <v>163394328</v>
      </c>
    </row>
    <row r="269" spans="1:15" ht="15">
      <c r="A269" s="12" t="s">
        <v>24</v>
      </c>
      <c r="B269" s="13" t="s">
        <v>0</v>
      </c>
      <c r="C269" s="46">
        <v>1118056.37</v>
      </c>
      <c r="D269" s="46">
        <v>752567.3</v>
      </c>
      <c r="E269" s="46">
        <v>532929.24</v>
      </c>
      <c r="F269" s="46">
        <v>627882.1</v>
      </c>
      <c r="G269" s="46">
        <v>631947.89</v>
      </c>
      <c r="H269" s="46">
        <v>891811.93</v>
      </c>
      <c r="I269" s="46">
        <v>894989.14</v>
      </c>
      <c r="J269" s="46">
        <v>651784.49</v>
      </c>
      <c r="K269" s="46">
        <v>930504.86</v>
      </c>
      <c r="L269" s="46">
        <v>845471.51</v>
      </c>
      <c r="M269" s="46">
        <v>824750.67</v>
      </c>
      <c r="N269" s="50">
        <v>700681.13</v>
      </c>
      <c r="O269" s="46">
        <f>SUM(C269:N269)</f>
        <v>9403376.63</v>
      </c>
    </row>
    <row r="270" spans="1:15" ht="15">
      <c r="A270" s="12" t="s">
        <v>24</v>
      </c>
      <c r="B270" s="13" t="s">
        <v>8</v>
      </c>
      <c r="C270" s="46">
        <v>371.82</v>
      </c>
      <c r="D270" s="46">
        <v>263.87</v>
      </c>
      <c r="E270" s="46">
        <v>197.38</v>
      </c>
      <c r="F270" s="46">
        <v>225.05</v>
      </c>
      <c r="G270" s="46">
        <v>228.97</v>
      </c>
      <c r="H270" s="46">
        <v>302.82</v>
      </c>
      <c r="I270" s="46">
        <v>303.9</v>
      </c>
      <c r="J270" s="46">
        <v>245.03</v>
      </c>
      <c r="K270" s="46">
        <v>315.96</v>
      </c>
      <c r="L270" s="46">
        <v>296.66</v>
      </c>
      <c r="M270" s="46">
        <v>277.13</v>
      </c>
      <c r="N270" s="50">
        <v>245.85</v>
      </c>
      <c r="O270" s="46">
        <f>SUM(O269/O267/O323)</f>
        <v>274.32923616093905</v>
      </c>
    </row>
    <row r="271" spans="1:15" ht="15">
      <c r="A271" s="12" t="s">
        <v>24</v>
      </c>
      <c r="B271" s="13" t="s">
        <v>9</v>
      </c>
      <c r="C271" s="42">
        <v>0.0707</v>
      </c>
      <c r="D271" s="42">
        <v>0.0508</v>
      </c>
      <c r="E271" s="42">
        <v>0.04190000000000001</v>
      </c>
      <c r="F271" s="42">
        <v>0.0501</v>
      </c>
      <c r="G271" s="42">
        <v>0.0455</v>
      </c>
      <c r="H271" s="42">
        <v>0.0638</v>
      </c>
      <c r="I271" s="42">
        <v>0.0719</v>
      </c>
      <c r="J271" s="42">
        <v>0.0571</v>
      </c>
      <c r="K271" s="42">
        <v>0.0672</v>
      </c>
      <c r="L271" s="42">
        <v>0.0582</v>
      </c>
      <c r="M271" s="42">
        <v>0.0588</v>
      </c>
      <c r="N271" s="51">
        <v>0.051699999999999996</v>
      </c>
      <c r="O271" s="42">
        <f>SUM(O269/O268)</f>
        <v>0.0575502022934358</v>
      </c>
    </row>
    <row r="272" spans="1:15" ht="15">
      <c r="A272" s="18"/>
      <c r="B272" s="19"/>
      <c r="C272" s="44"/>
      <c r="D272" s="44"/>
      <c r="E272" s="44"/>
      <c r="F272" s="44"/>
      <c r="G272" s="44"/>
      <c r="H272" s="44"/>
      <c r="I272" s="44"/>
      <c r="J272" s="44"/>
      <c r="K272" s="44"/>
      <c r="L272" s="44"/>
      <c r="M272" s="44"/>
      <c r="N272" s="48"/>
      <c r="O272" s="44"/>
    </row>
    <row r="273" spans="1:15" ht="15">
      <c r="A273" s="12" t="s">
        <v>24</v>
      </c>
      <c r="B273" s="21" t="s">
        <v>41</v>
      </c>
      <c r="C273" s="43">
        <v>37</v>
      </c>
      <c r="D273" s="43">
        <v>37</v>
      </c>
      <c r="E273" s="43">
        <v>37</v>
      </c>
      <c r="F273" s="43">
        <v>37</v>
      </c>
      <c r="G273" s="43">
        <v>38</v>
      </c>
      <c r="H273" s="43">
        <v>26</v>
      </c>
      <c r="I273" s="43">
        <v>29</v>
      </c>
      <c r="J273" s="43">
        <v>29</v>
      </c>
      <c r="K273" s="43">
        <v>29</v>
      </c>
      <c r="L273" s="43">
        <v>29</v>
      </c>
      <c r="M273" s="43">
        <v>29</v>
      </c>
      <c r="N273" s="52">
        <v>29</v>
      </c>
      <c r="O273" s="43">
        <f>SUM(C273:N273)</f>
        <v>386</v>
      </c>
    </row>
    <row r="274" spans="1:15" ht="15">
      <c r="A274" s="12" t="s">
        <v>24</v>
      </c>
      <c r="B274" s="13" t="s">
        <v>7</v>
      </c>
      <c r="C274" s="46">
        <v>9994545</v>
      </c>
      <c r="D274" s="46">
        <v>13464060</v>
      </c>
      <c r="E274" s="46">
        <v>11154695</v>
      </c>
      <c r="F274" s="46">
        <v>8860190</v>
      </c>
      <c r="G274" s="46">
        <v>8397400</v>
      </c>
      <c r="H274" s="46">
        <v>7240070</v>
      </c>
      <c r="I274" s="46">
        <v>8098800</v>
      </c>
      <c r="J274" s="46">
        <v>6359495</v>
      </c>
      <c r="K274" s="46">
        <v>8479740</v>
      </c>
      <c r="L274" s="46">
        <v>7912420</v>
      </c>
      <c r="M274" s="46">
        <v>9426030</v>
      </c>
      <c r="N274" s="50">
        <v>8602955</v>
      </c>
      <c r="O274" s="46">
        <f>SUM(C274:N274)</f>
        <v>107990400</v>
      </c>
    </row>
    <row r="275" spans="1:15" ht="15">
      <c r="A275" s="12" t="s">
        <v>24</v>
      </c>
      <c r="B275" s="13" t="s">
        <v>0</v>
      </c>
      <c r="C275" s="46">
        <v>744023.41</v>
      </c>
      <c r="D275" s="46">
        <v>356866.64</v>
      </c>
      <c r="E275" s="46">
        <v>933349.34</v>
      </c>
      <c r="F275" s="46">
        <v>519188.64</v>
      </c>
      <c r="G275" s="46">
        <v>525477.83</v>
      </c>
      <c r="H275" s="46">
        <v>678507.54</v>
      </c>
      <c r="I275" s="46">
        <v>398742.77</v>
      </c>
      <c r="J275" s="46">
        <v>598934.41</v>
      </c>
      <c r="K275" s="46">
        <v>242984.44</v>
      </c>
      <c r="L275" s="46">
        <v>477103.62</v>
      </c>
      <c r="M275" s="46">
        <v>457299.15</v>
      </c>
      <c r="N275" s="50">
        <v>343091.9</v>
      </c>
      <c r="O275" s="46">
        <f>SUM(C275:N275)</f>
        <v>6275569.690000001</v>
      </c>
    </row>
    <row r="276" spans="1:15" ht="15">
      <c r="A276" s="12" t="s">
        <v>24</v>
      </c>
      <c r="B276" s="13" t="s">
        <v>8</v>
      </c>
      <c r="C276" s="46">
        <v>648.67</v>
      </c>
      <c r="D276" s="46">
        <v>311.13</v>
      </c>
      <c r="E276" s="46">
        <v>840.86</v>
      </c>
      <c r="F276" s="46">
        <v>452.65</v>
      </c>
      <c r="G276" s="46">
        <v>460.95</v>
      </c>
      <c r="H276" s="46">
        <v>841.82</v>
      </c>
      <c r="I276" s="46">
        <v>443.54</v>
      </c>
      <c r="J276" s="46">
        <v>737.6</v>
      </c>
      <c r="K276" s="46">
        <v>270.28</v>
      </c>
      <c r="L276" s="46">
        <v>548.39</v>
      </c>
      <c r="M276" s="46">
        <v>508.68</v>
      </c>
      <c r="N276" s="50">
        <v>394.36</v>
      </c>
      <c r="O276" s="46">
        <f>SUM(O275/O273/O323)</f>
        <v>534.5373192427041</v>
      </c>
    </row>
    <row r="277" spans="1:15" ht="15">
      <c r="A277" s="12" t="s">
        <v>24</v>
      </c>
      <c r="B277" s="13" t="s">
        <v>9</v>
      </c>
      <c r="C277" s="42">
        <v>0.07440000000000001</v>
      </c>
      <c r="D277" s="42">
        <v>0.0265</v>
      </c>
      <c r="E277" s="42">
        <v>0.0837</v>
      </c>
      <c r="F277" s="42">
        <v>0.058600000000000006</v>
      </c>
      <c r="G277" s="42">
        <v>0.0626</v>
      </c>
      <c r="H277" s="42">
        <v>0.09369999999999999</v>
      </c>
      <c r="I277" s="42">
        <v>0.0492</v>
      </c>
      <c r="J277" s="42">
        <v>0.0942</v>
      </c>
      <c r="K277" s="42">
        <v>0.0287</v>
      </c>
      <c r="L277" s="42">
        <v>0.0603</v>
      </c>
      <c r="M277" s="42">
        <v>0.0485</v>
      </c>
      <c r="N277" s="51">
        <v>0.039900000000000005</v>
      </c>
      <c r="O277" s="42">
        <f>SUM(O275/O274)</f>
        <v>0.05811229229635228</v>
      </c>
    </row>
    <row r="278" spans="1:15" ht="15">
      <c r="A278" s="18"/>
      <c r="B278" s="19"/>
      <c r="C278" s="44"/>
      <c r="D278" s="44"/>
      <c r="E278" s="44"/>
      <c r="F278" s="44"/>
      <c r="G278" s="44"/>
      <c r="H278" s="44"/>
      <c r="I278" s="44"/>
      <c r="J278" s="44"/>
      <c r="K278" s="44"/>
      <c r="L278" s="44"/>
      <c r="M278" s="44"/>
      <c r="N278" s="48"/>
      <c r="O278" s="44"/>
    </row>
    <row r="279" spans="1:15" ht="15">
      <c r="A279" s="12" t="s">
        <v>24</v>
      </c>
      <c r="B279" s="21" t="s">
        <v>39</v>
      </c>
      <c r="C279" s="40">
        <v>1688</v>
      </c>
      <c r="D279" s="40">
        <v>1677</v>
      </c>
      <c r="E279" s="40">
        <v>1614</v>
      </c>
      <c r="F279" s="40">
        <v>1630</v>
      </c>
      <c r="G279" s="40">
        <v>1535</v>
      </c>
      <c r="H279" s="40">
        <v>1569</v>
      </c>
      <c r="I279" s="40">
        <v>1516</v>
      </c>
      <c r="J279" s="40">
        <v>1543</v>
      </c>
      <c r="K279" s="40">
        <v>1626</v>
      </c>
      <c r="L279" s="40">
        <v>1627</v>
      </c>
      <c r="M279" s="40">
        <v>1617</v>
      </c>
      <c r="N279" s="49">
        <v>1602</v>
      </c>
      <c r="O279" s="40">
        <f>SUM(C279:N279)</f>
        <v>19244</v>
      </c>
    </row>
    <row r="280" spans="1:15" ht="15">
      <c r="A280" s="12" t="s">
        <v>24</v>
      </c>
      <c r="B280" s="13" t="s">
        <v>7</v>
      </c>
      <c r="C280" s="46">
        <v>201091132.13</v>
      </c>
      <c r="D280" s="46">
        <v>183707950.74</v>
      </c>
      <c r="E280" s="46">
        <v>180045602.17</v>
      </c>
      <c r="F280" s="46">
        <v>179785997.46</v>
      </c>
      <c r="G280" s="46">
        <v>168173442.01</v>
      </c>
      <c r="H280" s="46">
        <v>167408213.88</v>
      </c>
      <c r="I280" s="46">
        <v>164932894.94</v>
      </c>
      <c r="J280" s="46">
        <v>171148689.3</v>
      </c>
      <c r="K280" s="46">
        <v>190056891.73</v>
      </c>
      <c r="L280" s="46">
        <v>189529609.95</v>
      </c>
      <c r="M280" s="46">
        <v>201380450.02</v>
      </c>
      <c r="N280" s="50">
        <v>192600042.34</v>
      </c>
      <c r="O280" s="46">
        <f>SUM(C280:N280)</f>
        <v>2189860916.67</v>
      </c>
    </row>
    <row r="281" spans="1:15" ht="15">
      <c r="A281" s="12" t="s">
        <v>24</v>
      </c>
      <c r="B281" s="13" t="s">
        <v>0</v>
      </c>
      <c r="C281" s="46">
        <v>10678180.17</v>
      </c>
      <c r="D281" s="46">
        <v>9855245.86</v>
      </c>
      <c r="E281" s="46">
        <v>9682672.01</v>
      </c>
      <c r="F281" s="46">
        <v>9436329.31</v>
      </c>
      <c r="G281" s="46">
        <v>8738937.73</v>
      </c>
      <c r="H281" s="46">
        <v>8901907.03</v>
      </c>
      <c r="I281" s="46">
        <v>8366326.6</v>
      </c>
      <c r="J281" s="46">
        <v>8611843.03</v>
      </c>
      <c r="K281" s="46">
        <v>9826130.21</v>
      </c>
      <c r="L281" s="46">
        <v>9774938.55</v>
      </c>
      <c r="M281" s="46">
        <v>10834497.22</v>
      </c>
      <c r="N281" s="50">
        <v>10249675.6</v>
      </c>
      <c r="O281" s="46">
        <f>SUM(C281:N281)</f>
        <v>114956683.31999998</v>
      </c>
    </row>
    <row r="282" spans="1:15" ht="15">
      <c r="A282" s="12" t="s">
        <v>24</v>
      </c>
      <c r="B282" s="13" t="s">
        <v>8</v>
      </c>
      <c r="C282" s="46">
        <v>204.06</v>
      </c>
      <c r="D282" s="46">
        <v>189.57</v>
      </c>
      <c r="E282" s="46">
        <v>199.97</v>
      </c>
      <c r="F282" s="46">
        <v>186.75</v>
      </c>
      <c r="G282" s="46">
        <v>189.77</v>
      </c>
      <c r="H282" s="46">
        <v>183.02</v>
      </c>
      <c r="I282" s="46">
        <v>178.02</v>
      </c>
      <c r="J282" s="46">
        <v>199.33</v>
      </c>
      <c r="K282" s="46">
        <v>194.94</v>
      </c>
      <c r="L282" s="46">
        <v>200.27</v>
      </c>
      <c r="M282" s="46">
        <v>216.14</v>
      </c>
      <c r="N282" s="50">
        <v>213.27</v>
      </c>
      <c r="O282" s="46">
        <f>SUM(O281/O279/O323)</f>
        <v>196.40432911139544</v>
      </c>
    </row>
    <row r="283" spans="1:15" ht="15">
      <c r="A283" s="12" t="s">
        <v>24</v>
      </c>
      <c r="B283" s="13" t="s">
        <v>9</v>
      </c>
      <c r="C283" s="42">
        <v>0.053099999999999994</v>
      </c>
      <c r="D283" s="42">
        <v>0.0536</v>
      </c>
      <c r="E283" s="42">
        <v>0.0537</v>
      </c>
      <c r="F283" s="42">
        <v>0.0524</v>
      </c>
      <c r="G283" s="42">
        <v>0.0519</v>
      </c>
      <c r="H283" s="42">
        <v>0.053099999999999994</v>
      </c>
      <c r="I283" s="42">
        <v>0.0507</v>
      </c>
      <c r="J283" s="42">
        <v>0.050300000000000004</v>
      </c>
      <c r="K283" s="42">
        <v>0.051699999999999996</v>
      </c>
      <c r="L283" s="42">
        <v>0.051500000000000004</v>
      </c>
      <c r="M283" s="42">
        <v>0.0538</v>
      </c>
      <c r="N283" s="51">
        <v>0.053200000000000004</v>
      </c>
      <c r="O283" s="42">
        <f>SUM(O281/O280)</f>
        <v>0.05249497008915444</v>
      </c>
    </row>
    <row r="284" spans="1:15" ht="15">
      <c r="A284" s="18"/>
      <c r="B284" s="19"/>
      <c r="C284" s="44"/>
      <c r="D284" s="44"/>
      <c r="E284" s="44"/>
      <c r="F284" s="44"/>
      <c r="G284" s="44"/>
      <c r="H284" s="44"/>
      <c r="I284" s="44"/>
      <c r="J284" s="44"/>
      <c r="K284" s="44"/>
      <c r="L284" s="44"/>
      <c r="M284" s="44"/>
      <c r="N284" s="48"/>
      <c r="O284" s="44"/>
    </row>
    <row r="285" spans="1:15" ht="15">
      <c r="A285" s="12" t="s">
        <v>24</v>
      </c>
      <c r="B285" s="21" t="s">
        <v>16</v>
      </c>
      <c r="C285" s="43">
        <v>214</v>
      </c>
      <c r="D285" s="43">
        <v>214</v>
      </c>
      <c r="E285" s="43">
        <v>214</v>
      </c>
      <c r="F285" s="43">
        <v>197</v>
      </c>
      <c r="G285" s="43">
        <v>200</v>
      </c>
      <c r="H285" s="43">
        <v>209</v>
      </c>
      <c r="I285" s="43">
        <v>209</v>
      </c>
      <c r="J285" s="43">
        <v>210</v>
      </c>
      <c r="K285" s="43">
        <v>209</v>
      </c>
      <c r="L285" s="43">
        <v>208</v>
      </c>
      <c r="M285" s="43">
        <v>205</v>
      </c>
      <c r="N285" s="52">
        <v>204</v>
      </c>
      <c r="O285" s="43">
        <f>SUM(C285:N285)</f>
        <v>2493</v>
      </c>
    </row>
    <row r="286" spans="1:15" ht="15">
      <c r="A286" s="12" t="s">
        <v>24</v>
      </c>
      <c r="B286" s="13" t="s">
        <v>0</v>
      </c>
      <c r="C286" s="46">
        <v>7634833.69</v>
      </c>
      <c r="D286" s="46">
        <v>7025918.32</v>
      </c>
      <c r="E286" s="46">
        <v>7423259.9</v>
      </c>
      <c r="F286" s="46">
        <v>7207637.77</v>
      </c>
      <c r="G286" s="46">
        <v>7034986.14</v>
      </c>
      <c r="H286" s="46">
        <v>7248209.11</v>
      </c>
      <c r="I286" s="46">
        <v>6708516.19</v>
      </c>
      <c r="J286" s="46">
        <v>7378811.21</v>
      </c>
      <c r="K286" s="46">
        <v>7641222.19</v>
      </c>
      <c r="L286" s="46">
        <v>7075517.38</v>
      </c>
      <c r="M286" s="46">
        <v>7475067.5</v>
      </c>
      <c r="N286" s="50">
        <v>6990080.23</v>
      </c>
      <c r="O286" s="46">
        <f>SUM(C286:N286)</f>
        <v>86844059.63</v>
      </c>
    </row>
    <row r="287" spans="1:15" ht="15">
      <c r="A287" s="12" t="s">
        <v>24</v>
      </c>
      <c r="B287" s="13" t="s">
        <v>8</v>
      </c>
      <c r="C287" s="46">
        <v>1150.86</v>
      </c>
      <c r="D287" s="46">
        <v>1059.08</v>
      </c>
      <c r="E287" s="46">
        <v>1156.27</v>
      </c>
      <c r="F287" s="46">
        <v>1180.23</v>
      </c>
      <c r="G287" s="46">
        <v>1172.5</v>
      </c>
      <c r="H287" s="46">
        <v>1118.72</v>
      </c>
      <c r="I287" s="46">
        <v>1035.42</v>
      </c>
      <c r="J287" s="46">
        <v>1254.9</v>
      </c>
      <c r="K287" s="46">
        <v>1179.38</v>
      </c>
      <c r="L287" s="46">
        <v>1133.9</v>
      </c>
      <c r="M287" s="46">
        <v>1176.25</v>
      </c>
      <c r="N287" s="50">
        <v>1142.17</v>
      </c>
      <c r="O287" s="46">
        <f>SUM(O286/O285/O323)</f>
        <v>1145.3283677941174</v>
      </c>
    </row>
    <row r="288" spans="1:15" ht="15">
      <c r="A288" s="12"/>
      <c r="B288" s="19"/>
      <c r="C288" s="41"/>
      <c r="D288" s="41"/>
      <c r="E288" s="41"/>
      <c r="F288" s="41"/>
      <c r="G288" s="41"/>
      <c r="H288" s="41"/>
      <c r="I288" s="41"/>
      <c r="J288" s="41"/>
      <c r="K288" s="41"/>
      <c r="L288" s="41"/>
      <c r="M288" s="41"/>
      <c r="N288" s="48"/>
      <c r="O288" s="41"/>
    </row>
    <row r="289" spans="1:15" ht="15">
      <c r="A289" s="12" t="s">
        <v>24</v>
      </c>
      <c r="B289" s="21" t="s">
        <v>17</v>
      </c>
      <c r="C289" s="43">
        <v>98</v>
      </c>
      <c r="D289" s="43">
        <v>99</v>
      </c>
      <c r="E289" s="43">
        <v>100</v>
      </c>
      <c r="F289" s="43">
        <v>95</v>
      </c>
      <c r="G289" s="43">
        <v>98</v>
      </c>
      <c r="H289" s="43">
        <v>101</v>
      </c>
      <c r="I289" s="43">
        <v>100</v>
      </c>
      <c r="J289" s="43">
        <v>101</v>
      </c>
      <c r="K289" s="43">
        <v>100</v>
      </c>
      <c r="L289" s="43">
        <v>100</v>
      </c>
      <c r="M289" s="43">
        <v>97</v>
      </c>
      <c r="N289" s="52">
        <v>96</v>
      </c>
      <c r="O289" s="43">
        <f>SUM(C289:N289)</f>
        <v>1185</v>
      </c>
    </row>
    <row r="290" spans="1:15" ht="15">
      <c r="A290" s="12" t="s">
        <v>24</v>
      </c>
      <c r="B290" s="21" t="s">
        <v>18</v>
      </c>
      <c r="C290" s="46">
        <v>15347664.64</v>
      </c>
      <c r="D290" s="46">
        <v>14497388.84</v>
      </c>
      <c r="E290" s="46">
        <v>14280122.52</v>
      </c>
      <c r="F290" s="46">
        <v>13582033.89</v>
      </c>
      <c r="G290" s="46">
        <v>13291895.91</v>
      </c>
      <c r="H290" s="46">
        <v>13118592.45</v>
      </c>
      <c r="I290" s="46">
        <v>13677399.22</v>
      </c>
      <c r="J290" s="46">
        <v>13855680.93</v>
      </c>
      <c r="K290" s="46">
        <v>15414331.65</v>
      </c>
      <c r="L290" s="46">
        <v>14610132.96</v>
      </c>
      <c r="M290" s="46">
        <v>14066676.3</v>
      </c>
      <c r="N290" s="50">
        <v>14421280.76</v>
      </c>
      <c r="O290" s="46">
        <f>SUM(C290:N290)</f>
        <v>170163200.07000002</v>
      </c>
    </row>
    <row r="291" spans="1:15" ht="15">
      <c r="A291" s="12" t="s">
        <v>24</v>
      </c>
      <c r="B291" s="13" t="s">
        <v>0</v>
      </c>
      <c r="C291" s="46">
        <v>2923675.89</v>
      </c>
      <c r="D291" s="46">
        <v>2904998.84</v>
      </c>
      <c r="E291" s="46">
        <v>2946865.02</v>
      </c>
      <c r="F291" s="46">
        <v>2841765.39</v>
      </c>
      <c r="G291" s="46">
        <v>2795640.41</v>
      </c>
      <c r="H291" s="46">
        <v>2671301.45</v>
      </c>
      <c r="I291" s="46">
        <v>2731254.72</v>
      </c>
      <c r="J291" s="46">
        <v>2992402.43</v>
      </c>
      <c r="K291" s="46">
        <v>3193712.65</v>
      </c>
      <c r="L291" s="46">
        <v>3023355.46</v>
      </c>
      <c r="M291" s="46">
        <v>2998155.05</v>
      </c>
      <c r="N291" s="50">
        <v>2796269.51</v>
      </c>
      <c r="O291" s="46">
        <f>SUM(C291:N291)</f>
        <v>34819396.82</v>
      </c>
    </row>
    <row r="292" spans="1:15" ht="15">
      <c r="A292" s="12" t="s">
        <v>24</v>
      </c>
      <c r="B292" s="13" t="s">
        <v>8</v>
      </c>
      <c r="C292" s="46">
        <v>962.37</v>
      </c>
      <c r="D292" s="46">
        <v>946.56</v>
      </c>
      <c r="E292" s="46">
        <v>982.29</v>
      </c>
      <c r="F292" s="46">
        <v>964.95</v>
      </c>
      <c r="G292" s="46">
        <v>950.9</v>
      </c>
      <c r="H292" s="46">
        <v>853.18</v>
      </c>
      <c r="I292" s="46">
        <v>881.05</v>
      </c>
      <c r="J292" s="46">
        <v>1058.13</v>
      </c>
      <c r="K292" s="46">
        <v>1030.23</v>
      </c>
      <c r="L292" s="46">
        <v>1007.79</v>
      </c>
      <c r="M292" s="46">
        <v>997.06</v>
      </c>
      <c r="N292" s="50">
        <v>970.93</v>
      </c>
      <c r="O292" s="46">
        <f>SUM(O291/O289/O323)</f>
        <v>966.0844067751937</v>
      </c>
    </row>
    <row r="293" spans="1:15" ht="15">
      <c r="A293" s="12" t="s">
        <v>24</v>
      </c>
      <c r="B293" s="13" t="s">
        <v>9</v>
      </c>
      <c r="C293" s="42">
        <v>0.19039999999999999</v>
      </c>
      <c r="D293" s="42">
        <v>0.2003</v>
      </c>
      <c r="E293" s="42">
        <v>0.20629999999999998</v>
      </c>
      <c r="F293" s="42">
        <v>0.20920000000000002</v>
      </c>
      <c r="G293" s="42">
        <v>0.21030000000000001</v>
      </c>
      <c r="H293" s="42">
        <v>0.2036</v>
      </c>
      <c r="I293" s="42">
        <v>0.1996</v>
      </c>
      <c r="J293" s="42">
        <v>0.2159</v>
      </c>
      <c r="K293" s="42">
        <v>0.2071</v>
      </c>
      <c r="L293" s="42">
        <v>0.2069</v>
      </c>
      <c r="M293" s="42">
        <v>0.2131</v>
      </c>
      <c r="N293" s="51">
        <v>0.1938</v>
      </c>
      <c r="O293" s="42">
        <f>SUM(O291/O290)</f>
        <v>0.20462354260895627</v>
      </c>
    </row>
    <row r="294" spans="1:15" ht="15">
      <c r="A294" s="18"/>
      <c r="B294" s="19"/>
      <c r="C294" s="44"/>
      <c r="D294" s="44"/>
      <c r="E294" s="44"/>
      <c r="F294" s="44"/>
      <c r="G294" s="44"/>
      <c r="H294" s="44"/>
      <c r="I294" s="44"/>
      <c r="J294" s="44"/>
      <c r="K294" s="44"/>
      <c r="L294" s="44"/>
      <c r="M294" s="44"/>
      <c r="N294" s="48"/>
      <c r="O294" s="44"/>
    </row>
    <row r="295" spans="1:15" ht="15">
      <c r="A295" s="12" t="s">
        <v>24</v>
      </c>
      <c r="B295" s="21" t="s">
        <v>42</v>
      </c>
      <c r="C295" s="43">
        <v>16</v>
      </c>
      <c r="D295" s="43">
        <v>16</v>
      </c>
      <c r="E295" s="43">
        <v>16</v>
      </c>
      <c r="F295" s="43">
        <v>16</v>
      </c>
      <c r="G295" s="43">
        <v>16</v>
      </c>
      <c r="H295" s="43">
        <v>16</v>
      </c>
      <c r="I295" s="43">
        <v>16</v>
      </c>
      <c r="J295" s="43">
        <v>16</v>
      </c>
      <c r="K295" s="43">
        <v>16</v>
      </c>
      <c r="L295" s="43">
        <v>16</v>
      </c>
      <c r="M295" s="43">
        <v>15</v>
      </c>
      <c r="N295" s="52">
        <v>14</v>
      </c>
      <c r="O295" s="43">
        <f>SUM(C295:N295)</f>
        <v>189</v>
      </c>
    </row>
    <row r="296" spans="1:15" ht="15">
      <c r="A296" s="12" t="s">
        <v>24</v>
      </c>
      <c r="B296" s="21" t="s">
        <v>43</v>
      </c>
      <c r="C296" s="46">
        <v>5908594.47</v>
      </c>
      <c r="D296" s="46">
        <v>5434808.05</v>
      </c>
      <c r="E296" s="46">
        <v>5448113.8</v>
      </c>
      <c r="F296" s="46">
        <v>5091825.25</v>
      </c>
      <c r="G296" s="46">
        <v>5013843</v>
      </c>
      <c r="H296" s="46">
        <v>5283359</v>
      </c>
      <c r="I296" s="46">
        <v>5071861.81</v>
      </c>
      <c r="J296" s="46">
        <v>5271376.91</v>
      </c>
      <c r="K296" s="46">
        <v>6035534.25</v>
      </c>
      <c r="L296" s="46">
        <v>5666511.65</v>
      </c>
      <c r="M296" s="46">
        <v>5659349.3</v>
      </c>
      <c r="N296" s="50">
        <v>5477532.51</v>
      </c>
      <c r="O296" s="46">
        <f>SUM(C296:N296)</f>
        <v>65362710</v>
      </c>
    </row>
    <row r="297" spans="1:15" ht="15">
      <c r="A297" s="12" t="s">
        <v>24</v>
      </c>
      <c r="B297" s="13" t="s">
        <v>0</v>
      </c>
      <c r="C297" s="46">
        <v>1214147.22</v>
      </c>
      <c r="D297" s="46">
        <v>1138976.55</v>
      </c>
      <c r="E297" s="46">
        <v>1316879.8</v>
      </c>
      <c r="F297" s="46">
        <v>1313888.5</v>
      </c>
      <c r="G297" s="46">
        <v>1142513.25</v>
      </c>
      <c r="H297" s="46">
        <v>1345905.75</v>
      </c>
      <c r="I297" s="46">
        <v>996139.06</v>
      </c>
      <c r="J297" s="46">
        <v>1040215.91</v>
      </c>
      <c r="K297" s="46">
        <v>992509.75</v>
      </c>
      <c r="L297" s="46">
        <v>1075405.9</v>
      </c>
      <c r="M297" s="46">
        <v>1081097.3</v>
      </c>
      <c r="N297" s="50">
        <v>1071580.76</v>
      </c>
      <c r="O297" s="46">
        <f>SUM(C297:N297)</f>
        <v>13729259.750000002</v>
      </c>
    </row>
    <row r="298" spans="1:15" ht="15">
      <c r="A298" s="12" t="s">
        <v>24</v>
      </c>
      <c r="B298" s="13" t="s">
        <v>8</v>
      </c>
      <c r="C298" s="46">
        <v>2447.88</v>
      </c>
      <c r="D298" s="46">
        <v>2296.32</v>
      </c>
      <c r="E298" s="46">
        <v>2743.5</v>
      </c>
      <c r="F298" s="46">
        <v>2648.97</v>
      </c>
      <c r="G298" s="46">
        <v>2380.24</v>
      </c>
      <c r="H298" s="46">
        <v>2713.52</v>
      </c>
      <c r="I298" s="46">
        <v>2008.34</v>
      </c>
      <c r="J298" s="46">
        <v>2321.91</v>
      </c>
      <c r="K298" s="46">
        <v>2001.03</v>
      </c>
      <c r="L298" s="46">
        <v>2240.43</v>
      </c>
      <c r="M298" s="46">
        <v>2324.94</v>
      </c>
      <c r="N298" s="50">
        <v>2551.38</v>
      </c>
      <c r="O298" s="46">
        <f>SUM(O297/O295/O323)</f>
        <v>2388.3473936819337</v>
      </c>
    </row>
    <row r="299" spans="1:15" ht="15">
      <c r="A299" s="12" t="s">
        <v>24</v>
      </c>
      <c r="B299" s="13" t="s">
        <v>9</v>
      </c>
      <c r="C299" s="42">
        <v>0.2054</v>
      </c>
      <c r="D299" s="42">
        <v>0.2095</v>
      </c>
      <c r="E299" s="42">
        <v>0.24170000000000003</v>
      </c>
      <c r="F299" s="42">
        <v>0.258</v>
      </c>
      <c r="G299" s="42">
        <v>0.2278</v>
      </c>
      <c r="H299" s="42">
        <v>0.2547</v>
      </c>
      <c r="I299" s="42">
        <v>0.1964</v>
      </c>
      <c r="J299" s="42">
        <v>0.1973</v>
      </c>
      <c r="K299" s="42">
        <v>0.16440000000000002</v>
      </c>
      <c r="L299" s="42">
        <v>0.18969999999999998</v>
      </c>
      <c r="M299" s="42">
        <v>0.191</v>
      </c>
      <c r="N299" s="51">
        <v>0.1956</v>
      </c>
      <c r="O299" s="42">
        <f>SUM(O297/O296)</f>
        <v>0.21004728460616157</v>
      </c>
    </row>
    <row r="300" spans="1:15" ht="15">
      <c r="A300" s="18"/>
      <c r="B300" s="19"/>
      <c r="C300" s="44"/>
      <c r="D300" s="44"/>
      <c r="E300" s="44"/>
      <c r="F300" s="44"/>
      <c r="G300" s="44"/>
      <c r="H300" s="44"/>
      <c r="I300" s="44"/>
      <c r="J300" s="44"/>
      <c r="K300" s="44"/>
      <c r="L300" s="44"/>
      <c r="M300" s="44"/>
      <c r="N300" s="48"/>
      <c r="O300" s="44"/>
    </row>
    <row r="301" spans="1:15" ht="15">
      <c r="A301" s="12" t="s">
        <v>24</v>
      </c>
      <c r="B301" s="13" t="s">
        <v>36</v>
      </c>
      <c r="C301" s="43">
        <v>27</v>
      </c>
      <c r="D301" s="43">
        <v>26</v>
      </c>
      <c r="E301" s="43">
        <v>25</v>
      </c>
      <c r="F301" s="43">
        <v>22</v>
      </c>
      <c r="G301" s="43">
        <v>21</v>
      </c>
      <c r="H301" s="43">
        <v>23</v>
      </c>
      <c r="I301" s="43">
        <v>24</v>
      </c>
      <c r="J301" s="43">
        <v>24</v>
      </c>
      <c r="K301" s="43">
        <v>24</v>
      </c>
      <c r="L301" s="43">
        <v>24</v>
      </c>
      <c r="M301" s="43">
        <v>24</v>
      </c>
      <c r="N301" s="52">
        <v>25</v>
      </c>
      <c r="O301" s="43">
        <f>SUM(C301:N301)</f>
        <v>289</v>
      </c>
    </row>
    <row r="302" spans="1:15" ht="15">
      <c r="A302" s="12" t="s">
        <v>24</v>
      </c>
      <c r="B302" s="28" t="s">
        <v>37</v>
      </c>
      <c r="C302" s="46">
        <v>4498919.16</v>
      </c>
      <c r="D302" s="46">
        <v>4183544.31</v>
      </c>
      <c r="E302" s="46">
        <v>3885908.6</v>
      </c>
      <c r="F302" s="46">
        <v>3761385.05</v>
      </c>
      <c r="G302" s="46">
        <v>3710316.85</v>
      </c>
      <c r="H302" s="46">
        <v>3807182.8</v>
      </c>
      <c r="I302" s="46">
        <v>3646200.03</v>
      </c>
      <c r="J302" s="46">
        <v>3778070.5</v>
      </c>
      <c r="K302" s="46">
        <v>4398275.61</v>
      </c>
      <c r="L302" s="46">
        <v>4059573.65</v>
      </c>
      <c r="M302" s="46">
        <v>4204952</v>
      </c>
      <c r="N302" s="50">
        <v>4160299.76</v>
      </c>
      <c r="O302" s="46">
        <f>SUM(C302:N302)</f>
        <v>48094628.32</v>
      </c>
    </row>
    <row r="303" spans="1:15" ht="15">
      <c r="A303" s="12" t="s">
        <v>24</v>
      </c>
      <c r="B303" s="28" t="s">
        <v>0</v>
      </c>
      <c r="C303" s="46">
        <v>1294689.33</v>
      </c>
      <c r="D303" s="46">
        <v>1025297.03</v>
      </c>
      <c r="E303" s="46">
        <v>1092239.33</v>
      </c>
      <c r="F303" s="46">
        <v>1047522.38</v>
      </c>
      <c r="G303" s="46">
        <v>913766.36</v>
      </c>
      <c r="H303" s="46">
        <v>1050670.9</v>
      </c>
      <c r="I303" s="46">
        <v>1065449.41</v>
      </c>
      <c r="J303" s="46">
        <v>1080025.47</v>
      </c>
      <c r="K303" s="46">
        <v>1010044.54</v>
      </c>
      <c r="L303" s="46">
        <v>1064340.76</v>
      </c>
      <c r="M303" s="46">
        <v>1179246.73</v>
      </c>
      <c r="N303" s="50">
        <v>1227367.04</v>
      </c>
      <c r="O303" s="46">
        <f>SUM(C303:N303)</f>
        <v>13050659.280000001</v>
      </c>
    </row>
    <row r="304" spans="1:15" ht="15">
      <c r="A304" s="12" t="s">
        <v>24</v>
      </c>
      <c r="B304" s="13" t="s">
        <v>8</v>
      </c>
      <c r="C304" s="46">
        <v>1546.82</v>
      </c>
      <c r="D304" s="46">
        <v>1272.08</v>
      </c>
      <c r="E304" s="46">
        <v>1456.32</v>
      </c>
      <c r="F304" s="46">
        <v>1535.96</v>
      </c>
      <c r="G304" s="46">
        <v>1450.42</v>
      </c>
      <c r="H304" s="46">
        <v>1473.59</v>
      </c>
      <c r="I304" s="46">
        <v>1432.06</v>
      </c>
      <c r="J304" s="46">
        <v>1607.18</v>
      </c>
      <c r="K304" s="46">
        <v>1357.59</v>
      </c>
      <c r="L304" s="46">
        <v>1478.25</v>
      </c>
      <c r="M304" s="46">
        <v>1585.01</v>
      </c>
      <c r="N304" s="50">
        <v>1636.49</v>
      </c>
      <c r="O304" s="46">
        <f>SUM(O303/O301/O323)</f>
        <v>1484.7276208527142</v>
      </c>
    </row>
    <row r="305" spans="1:15" ht="15">
      <c r="A305" s="12" t="s">
        <v>24</v>
      </c>
      <c r="B305" s="13" t="s">
        <v>9</v>
      </c>
      <c r="C305" s="42">
        <v>0.2877</v>
      </c>
      <c r="D305" s="42">
        <v>0.245</v>
      </c>
      <c r="E305" s="42">
        <v>0.281</v>
      </c>
      <c r="F305" s="42">
        <v>0.2784</v>
      </c>
      <c r="G305" s="42">
        <v>0.2462</v>
      </c>
      <c r="H305" s="42">
        <v>0.2759</v>
      </c>
      <c r="I305" s="42">
        <v>0.2922</v>
      </c>
      <c r="J305" s="42">
        <v>0.2858</v>
      </c>
      <c r="K305" s="42">
        <v>0.2296</v>
      </c>
      <c r="L305" s="42">
        <v>0.2621</v>
      </c>
      <c r="M305" s="42">
        <v>0.2804</v>
      </c>
      <c r="N305" s="51">
        <v>0.295</v>
      </c>
      <c r="O305" s="42">
        <f>SUM(O303/O302)</f>
        <v>0.2713537818229261</v>
      </c>
    </row>
    <row r="306" spans="1:15" ht="15">
      <c r="A306" s="18"/>
      <c r="B306" s="19"/>
      <c r="C306" s="44"/>
      <c r="D306" s="44"/>
      <c r="E306" s="44"/>
      <c r="F306" s="44"/>
      <c r="G306" s="44"/>
      <c r="H306" s="44"/>
      <c r="I306" s="44"/>
      <c r="J306" s="44"/>
      <c r="K306" s="44"/>
      <c r="L306" s="44"/>
      <c r="M306" s="44"/>
      <c r="N306" s="48"/>
      <c r="O306" s="44"/>
    </row>
    <row r="307" spans="1:15" ht="15">
      <c r="A307" s="12" t="s">
        <v>24</v>
      </c>
      <c r="B307" s="28" t="s">
        <v>35</v>
      </c>
      <c r="C307" s="43">
        <v>59</v>
      </c>
      <c r="D307" s="43">
        <v>59</v>
      </c>
      <c r="E307" s="43">
        <v>59</v>
      </c>
      <c r="F307" s="43">
        <v>50</v>
      </c>
      <c r="G307" s="43">
        <v>50</v>
      </c>
      <c r="H307" s="43">
        <v>53</v>
      </c>
      <c r="I307" s="43">
        <v>53</v>
      </c>
      <c r="J307" s="43">
        <v>53</v>
      </c>
      <c r="K307" s="43">
        <v>53</v>
      </c>
      <c r="L307" s="43">
        <v>53</v>
      </c>
      <c r="M307" s="43">
        <v>53</v>
      </c>
      <c r="N307" s="52">
        <v>53</v>
      </c>
      <c r="O307" s="43">
        <f>SUM(C307:N307)</f>
        <v>648</v>
      </c>
    </row>
    <row r="308" spans="1:15" ht="15">
      <c r="A308" s="12" t="s">
        <v>24</v>
      </c>
      <c r="B308" s="28" t="s">
        <v>0</v>
      </c>
      <c r="C308" s="46">
        <v>1312450</v>
      </c>
      <c r="D308" s="46">
        <v>1214110</v>
      </c>
      <c r="E308" s="46">
        <v>1206475</v>
      </c>
      <c r="F308" s="46">
        <v>1062943</v>
      </c>
      <c r="G308" s="46">
        <v>1201853.1</v>
      </c>
      <c r="H308" s="46">
        <v>1251763</v>
      </c>
      <c r="I308" s="46">
        <v>1138408</v>
      </c>
      <c r="J308" s="46">
        <v>1260710</v>
      </c>
      <c r="K308" s="46">
        <v>1321782.25</v>
      </c>
      <c r="L308" s="46">
        <v>1140767</v>
      </c>
      <c r="M308" s="46">
        <v>1173285</v>
      </c>
      <c r="N308" s="50">
        <v>971325.1</v>
      </c>
      <c r="O308" s="46">
        <f>SUM(C308:N308)</f>
        <v>14255871.45</v>
      </c>
    </row>
    <row r="309" spans="1:15" ht="15">
      <c r="A309" s="12" t="s">
        <v>24</v>
      </c>
      <c r="B309" s="28" t="s">
        <v>8</v>
      </c>
      <c r="C309" s="46">
        <v>717.58</v>
      </c>
      <c r="D309" s="46">
        <v>663.81</v>
      </c>
      <c r="E309" s="46">
        <v>681.62</v>
      </c>
      <c r="F309" s="46">
        <v>685.77</v>
      </c>
      <c r="G309" s="46">
        <v>801.24</v>
      </c>
      <c r="H309" s="46">
        <v>761.88</v>
      </c>
      <c r="I309" s="46">
        <v>692.88</v>
      </c>
      <c r="J309" s="46">
        <v>849.54</v>
      </c>
      <c r="K309" s="46">
        <v>804.49</v>
      </c>
      <c r="L309" s="46">
        <v>717.46</v>
      </c>
      <c r="M309" s="46">
        <v>714.11</v>
      </c>
      <c r="N309" s="50">
        <v>610.9</v>
      </c>
      <c r="O309" s="46">
        <f>SUM(O308/O307/O323)</f>
        <v>723.3207831783782</v>
      </c>
    </row>
    <row r="310" spans="1:15" ht="15">
      <c r="A310" s="18"/>
      <c r="B310" s="18"/>
      <c r="C310" s="41"/>
      <c r="D310" s="41"/>
      <c r="E310" s="41"/>
      <c r="F310" s="41"/>
      <c r="G310" s="41"/>
      <c r="H310" s="41"/>
      <c r="I310" s="41"/>
      <c r="J310" s="41"/>
      <c r="K310" s="41"/>
      <c r="L310" s="41"/>
      <c r="M310" s="41"/>
      <c r="N310" s="48"/>
      <c r="O310" s="41"/>
    </row>
    <row r="311" spans="1:15" ht="15">
      <c r="A311" s="12" t="s">
        <v>24</v>
      </c>
      <c r="B311" s="13" t="s">
        <v>44</v>
      </c>
      <c r="C311" s="43">
        <v>14</v>
      </c>
      <c r="D311" s="43">
        <v>14</v>
      </c>
      <c r="E311" s="43">
        <v>14</v>
      </c>
      <c r="F311" s="43">
        <v>14</v>
      </c>
      <c r="G311" s="43">
        <v>15</v>
      </c>
      <c r="H311" s="43">
        <v>16</v>
      </c>
      <c r="I311" s="43">
        <v>16</v>
      </c>
      <c r="J311" s="43">
        <v>16</v>
      </c>
      <c r="K311" s="43">
        <v>16</v>
      </c>
      <c r="L311" s="43">
        <v>15</v>
      </c>
      <c r="M311" s="43">
        <v>16</v>
      </c>
      <c r="N311" s="52">
        <v>16</v>
      </c>
      <c r="O311" s="43">
        <f>SUM(C311:N311)</f>
        <v>182</v>
      </c>
    </row>
    <row r="312" spans="1:15" ht="15">
      <c r="A312" s="12" t="s">
        <v>24</v>
      </c>
      <c r="B312" s="28" t="s">
        <v>45</v>
      </c>
      <c r="C312" s="46">
        <v>3377343.25</v>
      </c>
      <c r="D312" s="46">
        <v>3342529.9</v>
      </c>
      <c r="E312" s="46">
        <v>3511351.75</v>
      </c>
      <c r="F312" s="46">
        <v>3475737.5</v>
      </c>
      <c r="G312" s="46">
        <v>3636074.52</v>
      </c>
      <c r="H312" s="46">
        <v>3440096.51</v>
      </c>
      <c r="I312" s="46">
        <v>3344107</v>
      </c>
      <c r="J312" s="46">
        <v>3582074.9</v>
      </c>
      <c r="K312" s="46">
        <v>3943325</v>
      </c>
      <c r="L312" s="46">
        <v>3737862.26</v>
      </c>
      <c r="M312" s="46">
        <v>3789621.92</v>
      </c>
      <c r="N312" s="50">
        <v>3383311.82</v>
      </c>
      <c r="O312" s="46">
        <f>SUM(C312:N312)</f>
        <v>42563436.33</v>
      </c>
    </row>
    <row r="313" spans="1:15" ht="15">
      <c r="A313" s="12" t="s">
        <v>24</v>
      </c>
      <c r="B313" s="28" t="s">
        <v>0</v>
      </c>
      <c r="C313" s="46">
        <v>889871.25</v>
      </c>
      <c r="D313" s="46">
        <v>742535.9</v>
      </c>
      <c r="E313" s="46">
        <v>860800.75</v>
      </c>
      <c r="F313" s="46">
        <v>941518.5</v>
      </c>
      <c r="G313" s="46">
        <v>981213.02</v>
      </c>
      <c r="H313" s="46">
        <v>928568.01</v>
      </c>
      <c r="I313" s="46">
        <v>777265</v>
      </c>
      <c r="J313" s="46">
        <v>1005457.4</v>
      </c>
      <c r="K313" s="46">
        <v>1123173</v>
      </c>
      <c r="L313" s="46">
        <v>771648.26</v>
      </c>
      <c r="M313" s="46">
        <v>1043283.42</v>
      </c>
      <c r="N313" s="50">
        <v>923537.82</v>
      </c>
      <c r="O313" s="46">
        <f>SUM(C313:N313)</f>
        <v>10988872.33</v>
      </c>
    </row>
    <row r="314" spans="1:15" ht="15">
      <c r="A314" s="12" t="s">
        <v>24</v>
      </c>
      <c r="B314" s="13" t="s">
        <v>8</v>
      </c>
      <c r="C314" s="46">
        <v>2050.39</v>
      </c>
      <c r="D314" s="46">
        <v>1710.91</v>
      </c>
      <c r="E314" s="46">
        <v>2049.53</v>
      </c>
      <c r="F314" s="46">
        <v>2169.4</v>
      </c>
      <c r="G314" s="46">
        <v>2180.47</v>
      </c>
      <c r="H314" s="46">
        <v>1872.11</v>
      </c>
      <c r="I314" s="46">
        <v>1567.07</v>
      </c>
      <c r="J314" s="46">
        <v>2244.32</v>
      </c>
      <c r="K314" s="46">
        <v>2264.46</v>
      </c>
      <c r="L314" s="46">
        <v>1714.77</v>
      </c>
      <c r="M314" s="46">
        <v>2103.39</v>
      </c>
      <c r="N314" s="50">
        <v>1924.04</v>
      </c>
      <c r="O314" s="46">
        <f>SUM(O313/O311/O323)</f>
        <v>1985.1527008253956</v>
      </c>
    </row>
    <row r="315" spans="1:15" ht="15">
      <c r="A315" s="12" t="s">
        <v>24</v>
      </c>
      <c r="B315" s="13" t="s">
        <v>9</v>
      </c>
      <c r="C315" s="42">
        <v>0.2634</v>
      </c>
      <c r="D315" s="42">
        <v>0.22210000000000002</v>
      </c>
      <c r="E315" s="42">
        <v>0.2451</v>
      </c>
      <c r="F315" s="42">
        <v>0.2708</v>
      </c>
      <c r="G315" s="42">
        <v>0.2698</v>
      </c>
      <c r="H315" s="42">
        <v>0.2699</v>
      </c>
      <c r="I315" s="42">
        <v>0.2324</v>
      </c>
      <c r="J315" s="42">
        <v>0.28059999999999996</v>
      </c>
      <c r="K315" s="42">
        <v>0.2848</v>
      </c>
      <c r="L315" s="42">
        <v>0.2064</v>
      </c>
      <c r="M315" s="42">
        <v>0.2753</v>
      </c>
      <c r="N315" s="51">
        <v>0.2729</v>
      </c>
      <c r="O315" s="42">
        <f>SUM(O313/O312)</f>
        <v>0.25817634283101126</v>
      </c>
    </row>
    <row r="316" spans="1:15" ht="15">
      <c r="A316" s="18"/>
      <c r="B316" s="18"/>
      <c r="C316" s="41"/>
      <c r="D316" s="41"/>
      <c r="E316" s="41"/>
      <c r="F316" s="41"/>
      <c r="G316" s="41"/>
      <c r="H316" s="41"/>
      <c r="I316" s="41"/>
      <c r="J316" s="41"/>
      <c r="K316" s="41"/>
      <c r="L316" s="41"/>
      <c r="M316" s="41"/>
      <c r="N316" s="48"/>
      <c r="O316" s="41"/>
    </row>
    <row r="317" spans="1:15" ht="15">
      <c r="A317" s="12" t="s">
        <v>24</v>
      </c>
      <c r="B317" s="19" t="s">
        <v>19</v>
      </c>
      <c r="C317" s="40">
        <v>8025</v>
      </c>
      <c r="D317" s="40">
        <v>7963</v>
      </c>
      <c r="E317" s="40">
        <v>7782</v>
      </c>
      <c r="F317" s="40">
        <v>7793</v>
      </c>
      <c r="G317" s="40">
        <v>7580</v>
      </c>
      <c r="H317" s="40">
        <v>7665</v>
      </c>
      <c r="I317" s="40">
        <v>7604</v>
      </c>
      <c r="J317" s="40">
        <v>7661</v>
      </c>
      <c r="K317" s="40">
        <v>7769</v>
      </c>
      <c r="L317" s="40">
        <v>7697</v>
      </c>
      <c r="M317" s="40">
        <v>7361</v>
      </c>
      <c r="N317" s="49">
        <v>7370</v>
      </c>
      <c r="O317" s="40">
        <f>SUM(C317:N317)</f>
        <v>92270</v>
      </c>
    </row>
    <row r="318" spans="1:15" ht="15">
      <c r="A318" s="12" t="s">
        <v>24</v>
      </c>
      <c r="B318" s="21" t="s">
        <v>20</v>
      </c>
      <c r="C318" s="46">
        <v>57602671.67</v>
      </c>
      <c r="D318" s="46">
        <v>51077368.6</v>
      </c>
      <c r="E318" s="46">
        <v>51452451.68</v>
      </c>
      <c r="F318" s="46">
        <v>50861678.35</v>
      </c>
      <c r="G318" s="46">
        <v>47270859.22</v>
      </c>
      <c r="H318" s="46">
        <v>48276536.44</v>
      </c>
      <c r="I318" s="46">
        <v>45822616.68</v>
      </c>
      <c r="J318" s="46">
        <v>48607716.68</v>
      </c>
      <c r="K318" s="46">
        <v>53822228.97</v>
      </c>
      <c r="L318" s="46">
        <v>51482476.79</v>
      </c>
      <c r="M318" s="46">
        <v>53019807.07</v>
      </c>
      <c r="N318" s="50">
        <v>50105217.57</v>
      </c>
      <c r="O318" s="46">
        <f>SUM(C318:N318)</f>
        <v>609401629.7200001</v>
      </c>
    </row>
    <row r="319" spans="1:15" ht="15">
      <c r="A319" s="12" t="s">
        <v>24</v>
      </c>
      <c r="B319" s="21" t="s">
        <v>8</v>
      </c>
      <c r="C319" s="46">
        <v>231.55</v>
      </c>
      <c r="D319" s="46">
        <v>206.91</v>
      </c>
      <c r="E319" s="46">
        <v>220.39</v>
      </c>
      <c r="F319" s="46">
        <v>210.54</v>
      </c>
      <c r="G319" s="46">
        <v>207.88</v>
      </c>
      <c r="H319" s="46">
        <v>203.17</v>
      </c>
      <c r="I319" s="46">
        <v>194.39</v>
      </c>
      <c r="J319" s="46">
        <v>226.6</v>
      </c>
      <c r="K319" s="46">
        <v>223.48</v>
      </c>
      <c r="L319" s="46">
        <v>222.95</v>
      </c>
      <c r="M319" s="46">
        <v>232.35</v>
      </c>
      <c r="N319" s="50">
        <v>226.62</v>
      </c>
      <c r="O319" s="46">
        <f>SUM(O318/O317/O323)</f>
        <v>217.14771808878243</v>
      </c>
    </row>
    <row r="320" spans="1:15" ht="15">
      <c r="A320" s="18"/>
      <c r="B320" s="21"/>
      <c r="C320" s="44"/>
      <c r="D320" s="44"/>
      <c r="E320" s="44"/>
      <c r="F320" s="44"/>
      <c r="G320" s="44"/>
      <c r="H320" s="44"/>
      <c r="I320" s="44"/>
      <c r="J320" s="44"/>
      <c r="K320" s="44"/>
      <c r="L320" s="44"/>
      <c r="M320" s="44"/>
      <c r="N320" s="48"/>
      <c r="O320" s="44"/>
    </row>
    <row r="321" spans="1:15" ht="15">
      <c r="A321" s="12" t="s">
        <v>24</v>
      </c>
      <c r="B321" s="21" t="s">
        <v>21</v>
      </c>
      <c r="C321" s="46">
        <v>2868643.73</v>
      </c>
      <c r="D321" s="46">
        <v>6849330.76</v>
      </c>
      <c r="E321" s="46">
        <v>7999074.61</v>
      </c>
      <c r="F321" s="46">
        <v>8266159.45</v>
      </c>
      <c r="G321" s="46">
        <v>8081696.85</v>
      </c>
      <c r="H321" s="46">
        <v>8595831.72</v>
      </c>
      <c r="I321" s="46">
        <v>8346909.22</v>
      </c>
      <c r="J321" s="46">
        <v>8975327.63</v>
      </c>
      <c r="K321" s="46">
        <v>10188746.45</v>
      </c>
      <c r="L321" s="46">
        <v>9829212.31</v>
      </c>
      <c r="M321" s="46">
        <v>10326647.02</v>
      </c>
      <c r="N321" s="50">
        <v>9818330.77</v>
      </c>
      <c r="O321" s="46">
        <f>SUM(C321:N321)</f>
        <v>100145910.52</v>
      </c>
    </row>
    <row r="322" spans="1:15" ht="15">
      <c r="A322" s="12" t="s">
        <v>24</v>
      </c>
      <c r="B322" s="21" t="s">
        <v>46</v>
      </c>
      <c r="C322" s="43">
        <v>17</v>
      </c>
      <c r="D322" s="43">
        <v>17</v>
      </c>
      <c r="E322" s="43">
        <v>17</v>
      </c>
      <c r="F322" s="43">
        <v>17</v>
      </c>
      <c r="G322" s="43">
        <v>17</v>
      </c>
      <c r="H322" s="43">
        <v>17</v>
      </c>
      <c r="I322" s="43">
        <v>17</v>
      </c>
      <c r="J322" s="43">
        <v>17</v>
      </c>
      <c r="K322" s="43">
        <v>17</v>
      </c>
      <c r="L322" s="43">
        <v>17</v>
      </c>
      <c r="M322" s="43">
        <v>15</v>
      </c>
      <c r="N322" s="52">
        <v>15</v>
      </c>
      <c r="O322" s="43">
        <f>AVERAGE(C322:N322)</f>
        <v>16.666666666666668</v>
      </c>
    </row>
    <row r="323" spans="1:15" ht="15">
      <c r="A323" s="12" t="s">
        <v>24</v>
      </c>
      <c r="B323" s="21" t="s">
        <v>22</v>
      </c>
      <c r="C323" s="45">
        <v>31</v>
      </c>
      <c r="D323" s="45">
        <v>31</v>
      </c>
      <c r="E323" s="45">
        <v>30</v>
      </c>
      <c r="F323" s="45">
        <v>31</v>
      </c>
      <c r="G323" s="45">
        <v>30</v>
      </c>
      <c r="H323" s="45">
        <v>31</v>
      </c>
      <c r="I323" s="45">
        <v>31</v>
      </c>
      <c r="J323" s="45">
        <v>28</v>
      </c>
      <c r="K323" s="45">
        <v>31</v>
      </c>
      <c r="L323" s="45">
        <v>30</v>
      </c>
      <c r="M323" s="45">
        <v>31</v>
      </c>
      <c r="N323" s="53">
        <v>30</v>
      </c>
      <c r="O323" s="47">
        <f>(((C322*C323)+(D322*D323)+(E322*E323)+(F322*F323)+(G322*G323)+(H322*H323)+(I322*I323)+(J322*J323)+(K322*K323)+(L322*L323)+(M322*M323)+(N322*N323))/$O$322)/COUNTIF(C323:N323,"&gt;0")</f>
        <v>30.414999999999996</v>
      </c>
    </row>
    <row r="324" spans="1:15" ht="15">
      <c r="A324" s="12"/>
      <c r="B324" s="21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</row>
    <row r="325" spans="1:15" ht="20.25">
      <c r="A325" s="32"/>
      <c r="B325" s="33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20"/>
    </row>
    <row r="326" spans="1:15" ht="15">
      <c r="A326" s="18"/>
      <c r="B326" s="12"/>
      <c r="C326" s="34" t="s">
        <v>31</v>
      </c>
      <c r="D326" s="34" t="s">
        <v>32</v>
      </c>
      <c r="E326" s="34" t="s">
        <v>47</v>
      </c>
      <c r="F326" s="34" t="s">
        <v>1</v>
      </c>
      <c r="G326" s="34" t="s">
        <v>2</v>
      </c>
      <c r="H326" s="34" t="s">
        <v>3</v>
      </c>
      <c r="I326" s="34" t="s">
        <v>4</v>
      </c>
      <c r="J326" s="34" t="s">
        <v>27</v>
      </c>
      <c r="K326" s="34" t="s">
        <v>28</v>
      </c>
      <c r="L326" s="34" t="s">
        <v>29</v>
      </c>
      <c r="M326" s="34" t="s">
        <v>30</v>
      </c>
      <c r="N326" s="34" t="s">
        <v>40</v>
      </c>
      <c r="O326" s="34" t="s">
        <v>26</v>
      </c>
    </row>
    <row r="327" spans="1:15" ht="15">
      <c r="A327" s="12" t="s">
        <v>25</v>
      </c>
      <c r="B327" s="13" t="s">
        <v>6</v>
      </c>
      <c r="C327" s="14">
        <f>SUM(C333+C339+C345+C351+C357+C363+C369+C375+C381+C387)</f>
        <v>1866</v>
      </c>
      <c r="D327" s="14">
        <f aca="true" t="shared" si="95" ref="D327:N329">SUM(D333+D339+D345+D351+D357+D363+D369+D375+D381+D387)</f>
        <v>1888</v>
      </c>
      <c r="E327" s="14">
        <f>SUM(E333+E339+E345+E351+E357+E363+E369+E375+E381+E387)</f>
        <v>1860</v>
      </c>
      <c r="F327" s="14">
        <f t="shared" si="95"/>
        <v>1858</v>
      </c>
      <c r="G327" s="14">
        <f t="shared" si="95"/>
        <v>1857</v>
      </c>
      <c r="H327" s="14">
        <f t="shared" si="95"/>
        <v>1870</v>
      </c>
      <c r="I327" s="14">
        <f t="shared" si="95"/>
        <v>1844</v>
      </c>
      <c r="J327" s="14">
        <f t="shared" si="95"/>
        <v>1867</v>
      </c>
      <c r="K327" s="14">
        <f t="shared" si="95"/>
        <v>1857</v>
      </c>
      <c r="L327" s="14">
        <f t="shared" si="95"/>
        <v>1867</v>
      </c>
      <c r="M327" s="14">
        <f t="shared" si="95"/>
        <v>1867</v>
      </c>
      <c r="N327" s="14">
        <f t="shared" si="95"/>
        <v>1872</v>
      </c>
      <c r="O327" s="14">
        <f>SUM(C327:N327)</f>
        <v>22373</v>
      </c>
    </row>
    <row r="328" spans="1:15" ht="15">
      <c r="A328" s="12" t="s">
        <v>25</v>
      </c>
      <c r="B328" s="13" t="s">
        <v>7</v>
      </c>
      <c r="C328" s="37">
        <f>SUM(C334+C340+C346+C352+C358+C364+C370+C376+C382+C388)</f>
        <v>81971891.60000001</v>
      </c>
      <c r="D328" s="37">
        <f t="shared" si="95"/>
        <v>74362265.99000001</v>
      </c>
      <c r="E328" s="37">
        <f>SUM(E334+E340+E346+E352+E358+E364+E370+E376+E382+E388)</f>
        <v>75834124.73</v>
      </c>
      <c r="F328" s="37">
        <f t="shared" si="95"/>
        <v>79538126.00999999</v>
      </c>
      <c r="G328" s="37">
        <f t="shared" si="95"/>
        <v>71505590.4</v>
      </c>
      <c r="H328" s="37">
        <f t="shared" si="95"/>
        <v>68294518.63</v>
      </c>
      <c r="I328" s="37">
        <f t="shared" si="95"/>
        <v>69972351.49000001</v>
      </c>
      <c r="J328" s="37">
        <f t="shared" si="95"/>
        <v>73664603.08</v>
      </c>
      <c r="K328" s="37">
        <f t="shared" si="95"/>
        <v>81019724.88</v>
      </c>
      <c r="L328" s="37">
        <f t="shared" si="95"/>
        <v>78989098.34</v>
      </c>
      <c r="M328" s="37">
        <f t="shared" si="95"/>
        <v>79022837.99</v>
      </c>
      <c r="N328" s="37">
        <f t="shared" si="95"/>
        <v>71909212.08</v>
      </c>
      <c r="O328" s="37">
        <f>SUM(C328:N328)</f>
        <v>906084345.2200001</v>
      </c>
    </row>
    <row r="329" spans="1:15" ht="15">
      <c r="A329" s="12" t="s">
        <v>25</v>
      </c>
      <c r="B329" s="13" t="s">
        <v>0</v>
      </c>
      <c r="C329" s="37">
        <f>SUM(C335+C341+C347+C353+C359+C365+C371+C377+C383+C389)</f>
        <v>6120562.07</v>
      </c>
      <c r="D329" s="37">
        <f t="shared" si="95"/>
        <v>5502514.54</v>
      </c>
      <c r="E329" s="37">
        <f>SUM(E335+E341+E347+E353+E359+E365+E371+E377+E383+E389)</f>
        <v>5616276.609999999</v>
      </c>
      <c r="F329" s="37">
        <f t="shared" si="95"/>
        <v>5748111.399999999</v>
      </c>
      <c r="G329" s="37">
        <f t="shared" si="95"/>
        <v>5214054.85</v>
      </c>
      <c r="H329" s="37">
        <f t="shared" si="95"/>
        <v>4960186.649999999</v>
      </c>
      <c r="I329" s="37">
        <f t="shared" si="95"/>
        <v>5119225.86</v>
      </c>
      <c r="J329" s="37">
        <f t="shared" si="95"/>
        <v>5594757.989999999</v>
      </c>
      <c r="K329" s="37">
        <f t="shared" si="95"/>
        <v>6042544.220000001</v>
      </c>
      <c r="L329" s="37">
        <f t="shared" si="95"/>
        <v>5621851.630000001</v>
      </c>
      <c r="M329" s="37">
        <f t="shared" si="95"/>
        <v>5868706.93</v>
      </c>
      <c r="N329" s="37">
        <f t="shared" si="95"/>
        <v>5337350.079999999</v>
      </c>
      <c r="O329" s="37">
        <f>SUM(C329:N329)</f>
        <v>66746142.83</v>
      </c>
    </row>
    <row r="330" spans="1:15" ht="15">
      <c r="A330" s="12" t="s">
        <v>25</v>
      </c>
      <c r="B330" s="13" t="s">
        <v>8</v>
      </c>
      <c r="C330" s="16">
        <f aca="true" t="shared" si="96" ref="C330:N330">SUM(C329/C327/C431)</f>
        <v>105.80787037997442</v>
      </c>
      <c r="D330" s="16">
        <f t="shared" si="96"/>
        <v>94.01507893657737</v>
      </c>
      <c r="E330" s="16">
        <f t="shared" si="96"/>
        <v>100.65011845878135</v>
      </c>
      <c r="F330" s="16">
        <f t="shared" si="96"/>
        <v>99.7970658703427</v>
      </c>
      <c r="G330" s="16">
        <f t="shared" si="96"/>
        <v>93.59279931789624</v>
      </c>
      <c r="H330" s="16">
        <f t="shared" si="96"/>
        <v>85.56471709504916</v>
      </c>
      <c r="I330" s="16">
        <f t="shared" si="96"/>
        <v>89.55331782240572</v>
      </c>
      <c r="J330" s="16">
        <f t="shared" si="96"/>
        <v>107.02345225342413</v>
      </c>
      <c r="K330" s="16">
        <f t="shared" si="96"/>
        <v>104.9654180346379</v>
      </c>
      <c r="L330" s="16">
        <f t="shared" si="96"/>
        <v>100.37228405641851</v>
      </c>
      <c r="M330" s="16">
        <f t="shared" si="96"/>
        <v>101.39963940770944</v>
      </c>
      <c r="N330" s="16">
        <f t="shared" si="96"/>
        <v>95.03828490028489</v>
      </c>
      <c r="O330" s="16">
        <f>SUM(O329/O327/O431)</f>
        <v>98.08223022735942</v>
      </c>
    </row>
    <row r="331" spans="1:15" ht="15">
      <c r="A331" s="12" t="s">
        <v>25</v>
      </c>
      <c r="B331" s="13" t="s">
        <v>9</v>
      </c>
      <c r="C331" s="17">
        <f>SUM(C329/C328)</f>
        <v>0.07466659546990373</v>
      </c>
      <c r="D331" s="17">
        <f aca="true" t="shared" si="97" ref="D331:N331">SUM(D329/D328)</f>
        <v>0.07399605790307627</v>
      </c>
      <c r="E331" s="17">
        <f>SUM(E329/E328)</f>
        <v>0.07406001757119508</v>
      </c>
      <c r="F331" s="17">
        <f t="shared" si="97"/>
        <v>0.07226863000615974</v>
      </c>
      <c r="G331" s="17">
        <f t="shared" si="97"/>
        <v>0.07291814277502978</v>
      </c>
      <c r="H331" s="17">
        <f t="shared" si="97"/>
        <v>0.07262935224527843</v>
      </c>
      <c r="I331" s="17">
        <f t="shared" si="97"/>
        <v>0.07316069491721465</v>
      </c>
      <c r="J331" s="17">
        <f t="shared" si="97"/>
        <v>0.07594906856314795</v>
      </c>
      <c r="K331" s="17">
        <f t="shared" si="97"/>
        <v>0.07458114957746079</v>
      </c>
      <c r="L331" s="17">
        <f t="shared" si="97"/>
        <v>0.07117250035949708</v>
      </c>
      <c r="M331" s="17">
        <f t="shared" si="97"/>
        <v>0.07426596006008616</v>
      </c>
      <c r="N331" s="17">
        <f t="shared" si="97"/>
        <v>0.07422345379145752</v>
      </c>
      <c r="O331" s="17">
        <f>SUM(O329/O328)</f>
        <v>0.07366438144761658</v>
      </c>
    </row>
    <row r="332" spans="1:15" ht="15">
      <c r="A332" s="18"/>
      <c r="B332" s="19"/>
      <c r="C332" s="39"/>
      <c r="D332" s="39"/>
      <c r="E332" s="39"/>
      <c r="F332" s="39"/>
      <c r="G332" s="39"/>
      <c r="H332" s="39"/>
      <c r="I332" s="39"/>
      <c r="J332" s="39"/>
      <c r="K332" s="39"/>
      <c r="L332" s="39"/>
      <c r="M332" s="39"/>
      <c r="N332" s="39"/>
      <c r="O332" s="39"/>
    </row>
    <row r="333" spans="1:15" ht="15">
      <c r="A333" s="12" t="s">
        <v>25</v>
      </c>
      <c r="B333" s="21" t="s">
        <v>33</v>
      </c>
      <c r="C333" s="40">
        <v>1186</v>
      </c>
      <c r="D333" s="40">
        <v>1200</v>
      </c>
      <c r="E333" s="40">
        <v>1188</v>
      </c>
      <c r="F333" s="40">
        <v>1200</v>
      </c>
      <c r="G333" s="40">
        <v>1205</v>
      </c>
      <c r="H333" s="40">
        <v>1207</v>
      </c>
      <c r="I333" s="40">
        <v>1188</v>
      </c>
      <c r="J333" s="40">
        <v>1203</v>
      </c>
      <c r="K333" s="40">
        <v>1183</v>
      </c>
      <c r="L333" s="40">
        <v>1177</v>
      </c>
      <c r="M333" s="40">
        <v>1192</v>
      </c>
      <c r="N333" s="49">
        <v>1194</v>
      </c>
      <c r="O333" s="40">
        <f>SUM(C333:N333)</f>
        <v>14323</v>
      </c>
    </row>
    <row r="334" spans="1:15" ht="15">
      <c r="A334" s="12" t="s">
        <v>25</v>
      </c>
      <c r="B334" s="13" t="s">
        <v>7</v>
      </c>
      <c r="C334" s="46">
        <v>43851325.96</v>
      </c>
      <c r="D334" s="46">
        <v>37890848.9</v>
      </c>
      <c r="E334" s="46">
        <v>39302821.42</v>
      </c>
      <c r="F334" s="46">
        <v>41168216.1</v>
      </c>
      <c r="G334" s="46">
        <v>36753052.2</v>
      </c>
      <c r="H334" s="46">
        <v>33931613.06</v>
      </c>
      <c r="I334" s="46">
        <v>34875467.67</v>
      </c>
      <c r="J334" s="46">
        <v>37220202.07</v>
      </c>
      <c r="K334" s="46">
        <v>41246631.6</v>
      </c>
      <c r="L334" s="46">
        <v>40542778.68</v>
      </c>
      <c r="M334" s="46">
        <v>40430556.66</v>
      </c>
      <c r="N334" s="50">
        <v>37663728.06</v>
      </c>
      <c r="O334" s="46">
        <f>SUM(C334:N334)</f>
        <v>464877242.38000005</v>
      </c>
    </row>
    <row r="335" spans="1:15" ht="15">
      <c r="A335" s="12" t="s">
        <v>25</v>
      </c>
      <c r="B335" s="13" t="s">
        <v>0</v>
      </c>
      <c r="C335" s="46">
        <v>4233877.34</v>
      </c>
      <c r="D335" s="46">
        <v>3714175.99</v>
      </c>
      <c r="E335" s="46">
        <v>3757587.85</v>
      </c>
      <c r="F335" s="46">
        <v>4024170.46</v>
      </c>
      <c r="G335" s="46">
        <v>3501255.37</v>
      </c>
      <c r="H335" s="46">
        <v>3306249.65</v>
      </c>
      <c r="I335" s="46">
        <v>3408367.2</v>
      </c>
      <c r="J335" s="46">
        <v>3630361</v>
      </c>
      <c r="K335" s="46">
        <v>3965678.83</v>
      </c>
      <c r="L335" s="46">
        <v>3797091.16</v>
      </c>
      <c r="M335" s="46">
        <v>3846031.16</v>
      </c>
      <c r="N335" s="50">
        <v>3460138.94</v>
      </c>
      <c r="O335" s="46">
        <f>SUM(C335:N335)</f>
        <v>44644984.94999999</v>
      </c>
    </row>
    <row r="336" spans="1:15" ht="15">
      <c r="A336" s="12" t="s">
        <v>25</v>
      </c>
      <c r="B336" s="13" t="s">
        <v>8</v>
      </c>
      <c r="C336" s="46">
        <v>115.16</v>
      </c>
      <c r="D336" s="46">
        <v>103.17</v>
      </c>
      <c r="E336" s="46">
        <v>105.43</v>
      </c>
      <c r="F336" s="46">
        <v>108.18</v>
      </c>
      <c r="G336" s="46">
        <v>96.85</v>
      </c>
      <c r="H336" s="46">
        <v>88.36</v>
      </c>
      <c r="I336" s="46">
        <v>92.55</v>
      </c>
      <c r="J336" s="46">
        <v>107.78</v>
      </c>
      <c r="K336" s="46">
        <v>108.14</v>
      </c>
      <c r="L336" s="46">
        <v>107.54</v>
      </c>
      <c r="M336" s="46">
        <v>104.08</v>
      </c>
      <c r="N336" s="50">
        <v>96.6</v>
      </c>
      <c r="O336" s="46">
        <f>SUM(O335/O333/O431)</f>
        <v>102.47715751750941</v>
      </c>
    </row>
    <row r="337" spans="1:15" ht="15">
      <c r="A337" s="12" t="s">
        <v>25</v>
      </c>
      <c r="B337" s="13" t="s">
        <v>9</v>
      </c>
      <c r="C337" s="42">
        <v>0.0965</v>
      </c>
      <c r="D337" s="42">
        <v>0.098</v>
      </c>
      <c r="E337" s="42">
        <v>0.0956</v>
      </c>
      <c r="F337" s="42">
        <v>0.0977</v>
      </c>
      <c r="G337" s="42">
        <v>0.09519999999999999</v>
      </c>
      <c r="H337" s="42">
        <v>0.0974</v>
      </c>
      <c r="I337" s="42">
        <v>0.0977</v>
      </c>
      <c r="J337" s="42">
        <v>0.0975</v>
      </c>
      <c r="K337" s="42">
        <v>0.09609999999999999</v>
      </c>
      <c r="L337" s="42">
        <v>0.09359999999999999</v>
      </c>
      <c r="M337" s="42">
        <v>0.0951</v>
      </c>
      <c r="N337" s="51">
        <v>0.09179999999999999</v>
      </c>
      <c r="O337" s="42">
        <f>SUM(O335/O334)</f>
        <v>0.0960360733544067</v>
      </c>
    </row>
    <row r="338" spans="1:15" ht="15">
      <c r="A338" s="18"/>
      <c r="B338" s="19"/>
      <c r="C338" s="44"/>
      <c r="D338" s="44"/>
      <c r="E338" s="44"/>
      <c r="F338" s="44"/>
      <c r="G338" s="44"/>
      <c r="H338" s="44"/>
      <c r="I338" s="44"/>
      <c r="J338" s="44"/>
      <c r="K338" s="44"/>
      <c r="L338" s="44"/>
      <c r="M338" s="44"/>
      <c r="N338" s="48"/>
      <c r="O338" s="44"/>
    </row>
    <row r="339" spans="1:15" ht="15">
      <c r="A339" s="12" t="s">
        <v>25</v>
      </c>
      <c r="B339" s="21" t="s">
        <v>10</v>
      </c>
      <c r="C339" s="43">
        <v>65</v>
      </c>
      <c r="D339" s="43">
        <v>65</v>
      </c>
      <c r="E339" s="43">
        <v>64</v>
      </c>
      <c r="F339" s="43">
        <v>61</v>
      </c>
      <c r="G339" s="43">
        <v>60</v>
      </c>
      <c r="H339" s="43">
        <v>58</v>
      </c>
      <c r="I339" s="43">
        <v>54</v>
      </c>
      <c r="J339" s="43">
        <v>54</v>
      </c>
      <c r="K339" s="43">
        <v>54</v>
      </c>
      <c r="L339" s="43">
        <v>56</v>
      </c>
      <c r="M339" s="43">
        <v>58</v>
      </c>
      <c r="N339" s="52">
        <v>58</v>
      </c>
      <c r="O339" s="43">
        <f>SUM(C339:N339)</f>
        <v>707</v>
      </c>
    </row>
    <row r="340" spans="1:15" ht="15">
      <c r="A340" s="12" t="s">
        <v>25</v>
      </c>
      <c r="B340" s="13" t="s">
        <v>7</v>
      </c>
      <c r="C340" s="46">
        <v>2912902</v>
      </c>
      <c r="D340" s="46">
        <v>2681483.85</v>
      </c>
      <c r="E340" s="46">
        <v>2958568.65</v>
      </c>
      <c r="F340" s="46">
        <v>2882040.8</v>
      </c>
      <c r="G340" s="46">
        <v>2766781.65</v>
      </c>
      <c r="H340" s="46">
        <v>2966861.3</v>
      </c>
      <c r="I340" s="46">
        <v>2553359.85</v>
      </c>
      <c r="J340" s="46">
        <v>2501464.8</v>
      </c>
      <c r="K340" s="46">
        <v>2600636.75</v>
      </c>
      <c r="L340" s="46">
        <v>2598606.15</v>
      </c>
      <c r="M340" s="46">
        <v>2944038.9</v>
      </c>
      <c r="N340" s="50">
        <v>2738436.15</v>
      </c>
      <c r="O340" s="46">
        <f>SUM(C340:N340)</f>
        <v>33105180.849999998</v>
      </c>
    </row>
    <row r="341" spans="1:15" ht="15">
      <c r="A341" s="12" t="s">
        <v>25</v>
      </c>
      <c r="B341" s="13" t="s">
        <v>0</v>
      </c>
      <c r="C341" s="46">
        <v>163610.39</v>
      </c>
      <c r="D341" s="46">
        <v>138488.66</v>
      </c>
      <c r="E341" s="46">
        <v>156529.61</v>
      </c>
      <c r="F341" s="46">
        <v>161026.52</v>
      </c>
      <c r="G341" s="46">
        <v>139877.24</v>
      </c>
      <c r="H341" s="46">
        <v>138030.99</v>
      </c>
      <c r="I341" s="46">
        <v>132441.01</v>
      </c>
      <c r="J341" s="46">
        <v>140496.57</v>
      </c>
      <c r="K341" s="46">
        <v>162012.96</v>
      </c>
      <c r="L341" s="46">
        <v>142375.41</v>
      </c>
      <c r="M341" s="46">
        <v>177795.92</v>
      </c>
      <c r="N341" s="50">
        <v>163255.96</v>
      </c>
      <c r="O341" s="46">
        <f>SUM(C341:N341)</f>
        <v>1815941.2399999998</v>
      </c>
    </row>
    <row r="342" spans="1:15" ht="15">
      <c r="A342" s="12" t="s">
        <v>25</v>
      </c>
      <c r="B342" s="13" t="s">
        <v>8</v>
      </c>
      <c r="C342" s="46">
        <v>81.2</v>
      </c>
      <c r="D342" s="46">
        <v>71.02</v>
      </c>
      <c r="E342" s="46">
        <v>81.53</v>
      </c>
      <c r="F342" s="46">
        <v>85.15</v>
      </c>
      <c r="G342" s="46">
        <v>77.71</v>
      </c>
      <c r="H342" s="46">
        <v>76.77</v>
      </c>
      <c r="I342" s="46">
        <v>79.12</v>
      </c>
      <c r="J342" s="46">
        <v>92.92</v>
      </c>
      <c r="K342" s="46">
        <v>96.78</v>
      </c>
      <c r="L342" s="46">
        <v>84.75</v>
      </c>
      <c r="M342" s="46">
        <v>98.89</v>
      </c>
      <c r="N342" s="50">
        <v>93.83</v>
      </c>
      <c r="O342" s="46">
        <f>SUM(O341/O339/O431)</f>
        <v>84.44438154656952</v>
      </c>
    </row>
    <row r="343" spans="1:15" ht="15">
      <c r="A343" s="12" t="s">
        <v>25</v>
      </c>
      <c r="B343" s="13" t="s">
        <v>9</v>
      </c>
      <c r="C343" s="42">
        <v>0.056100000000000004</v>
      </c>
      <c r="D343" s="42">
        <v>0.0516</v>
      </c>
      <c r="E343" s="42">
        <v>0.0529</v>
      </c>
      <c r="F343" s="42">
        <v>0.0558</v>
      </c>
      <c r="G343" s="42">
        <v>0.050499999999999996</v>
      </c>
      <c r="H343" s="42">
        <v>0.04650000000000001</v>
      </c>
      <c r="I343" s="42">
        <v>0.0518</v>
      </c>
      <c r="J343" s="42">
        <v>0.056100000000000004</v>
      </c>
      <c r="K343" s="42">
        <v>0.0622</v>
      </c>
      <c r="L343" s="42">
        <v>0.0547</v>
      </c>
      <c r="M343" s="42">
        <v>0.0603</v>
      </c>
      <c r="N343" s="51">
        <v>0.0596</v>
      </c>
      <c r="O343" s="42">
        <f>SUM(O341/O340)</f>
        <v>0.05485368734966448</v>
      </c>
    </row>
    <row r="344" spans="1:15" ht="15">
      <c r="A344" s="18"/>
      <c r="B344" s="19"/>
      <c r="C344" s="44"/>
      <c r="D344" s="44"/>
      <c r="E344" s="44"/>
      <c r="F344" s="44"/>
      <c r="G344" s="44"/>
      <c r="H344" s="44"/>
      <c r="I344" s="44"/>
      <c r="J344" s="44"/>
      <c r="K344" s="44"/>
      <c r="L344" s="44"/>
      <c r="M344" s="44"/>
      <c r="N344" s="48"/>
      <c r="O344" s="44"/>
    </row>
    <row r="345" spans="1:15" ht="15">
      <c r="A345" s="12" t="s">
        <v>25</v>
      </c>
      <c r="B345" s="21" t="s">
        <v>11</v>
      </c>
      <c r="C345" s="43">
        <v>0</v>
      </c>
      <c r="D345" s="43">
        <v>0</v>
      </c>
      <c r="E345" s="43">
        <v>0</v>
      </c>
      <c r="F345" s="43">
        <v>0</v>
      </c>
      <c r="G345" s="43">
        <v>0</v>
      </c>
      <c r="H345" s="43">
        <v>0</v>
      </c>
      <c r="I345" s="43">
        <v>0</v>
      </c>
      <c r="J345" s="43">
        <v>0</v>
      </c>
      <c r="K345" s="43">
        <v>0</v>
      </c>
      <c r="L345" s="43">
        <v>0</v>
      </c>
      <c r="M345" s="43">
        <v>0</v>
      </c>
      <c r="N345" s="52">
        <v>0</v>
      </c>
      <c r="O345" s="43">
        <f>SUM(C345:N345)</f>
        <v>0</v>
      </c>
    </row>
    <row r="346" spans="1:15" ht="15">
      <c r="A346" s="12" t="s">
        <v>25</v>
      </c>
      <c r="B346" s="13" t="s">
        <v>7</v>
      </c>
      <c r="C346" s="46">
        <v>0</v>
      </c>
      <c r="D346" s="46">
        <v>0</v>
      </c>
      <c r="E346" s="46">
        <v>0</v>
      </c>
      <c r="F346" s="46">
        <v>0</v>
      </c>
      <c r="G346" s="46">
        <v>0</v>
      </c>
      <c r="H346" s="46">
        <v>0</v>
      </c>
      <c r="I346" s="46">
        <v>0</v>
      </c>
      <c r="J346" s="46">
        <v>0</v>
      </c>
      <c r="K346" s="46">
        <v>0</v>
      </c>
      <c r="L346" s="46">
        <v>0</v>
      </c>
      <c r="M346" s="46">
        <v>0</v>
      </c>
      <c r="N346" s="54">
        <v>0</v>
      </c>
      <c r="O346" s="46">
        <f>SUM(C346:N346)</f>
        <v>0</v>
      </c>
    </row>
    <row r="347" spans="1:15" ht="15">
      <c r="A347" s="12" t="s">
        <v>25</v>
      </c>
      <c r="B347" s="13" t="s">
        <v>0</v>
      </c>
      <c r="C347" s="46">
        <v>0</v>
      </c>
      <c r="D347" s="46">
        <v>0</v>
      </c>
      <c r="E347" s="46">
        <v>0</v>
      </c>
      <c r="F347" s="46">
        <v>0</v>
      </c>
      <c r="G347" s="46">
        <v>0</v>
      </c>
      <c r="H347" s="46">
        <v>0</v>
      </c>
      <c r="I347" s="46">
        <v>0</v>
      </c>
      <c r="J347" s="46">
        <v>0</v>
      </c>
      <c r="K347" s="46">
        <v>0</v>
      </c>
      <c r="L347" s="46">
        <v>0</v>
      </c>
      <c r="M347" s="46">
        <v>0</v>
      </c>
      <c r="N347" s="55">
        <v>0</v>
      </c>
      <c r="O347" s="46">
        <f>SUM(C347:N347)</f>
        <v>0</v>
      </c>
    </row>
    <row r="348" spans="1:15" ht="15">
      <c r="A348" s="12" t="s">
        <v>25</v>
      </c>
      <c r="B348" s="13" t="s">
        <v>8</v>
      </c>
      <c r="C348" s="46">
        <v>0</v>
      </c>
      <c r="D348" s="46">
        <v>0</v>
      </c>
      <c r="E348" s="46">
        <v>0</v>
      </c>
      <c r="F348" s="46">
        <v>0</v>
      </c>
      <c r="G348" s="46">
        <v>0</v>
      </c>
      <c r="H348" s="46">
        <v>0</v>
      </c>
      <c r="I348" s="46">
        <v>0</v>
      </c>
      <c r="J348" s="46">
        <v>0</v>
      </c>
      <c r="K348" s="46">
        <v>0</v>
      </c>
      <c r="L348" s="46">
        <v>0</v>
      </c>
      <c r="M348" s="46">
        <v>0</v>
      </c>
      <c r="N348" s="54">
        <v>0</v>
      </c>
      <c r="O348" s="46">
        <v>0</v>
      </c>
    </row>
    <row r="349" spans="1:15" ht="15">
      <c r="A349" s="12" t="s">
        <v>25</v>
      </c>
      <c r="B349" s="13" t="s">
        <v>9</v>
      </c>
      <c r="C349" s="42">
        <v>0</v>
      </c>
      <c r="D349" s="42">
        <v>0</v>
      </c>
      <c r="E349" s="42">
        <v>0</v>
      </c>
      <c r="F349" s="42">
        <v>0</v>
      </c>
      <c r="G349" s="42">
        <v>0</v>
      </c>
      <c r="H349" s="42">
        <v>0</v>
      </c>
      <c r="I349" s="42">
        <v>0</v>
      </c>
      <c r="J349" s="42">
        <v>0</v>
      </c>
      <c r="K349" s="42">
        <v>0</v>
      </c>
      <c r="L349" s="42">
        <v>0</v>
      </c>
      <c r="M349" s="42">
        <v>0</v>
      </c>
      <c r="N349" s="51">
        <v>0</v>
      </c>
      <c r="O349" s="42">
        <v>0</v>
      </c>
    </row>
    <row r="350" spans="1:15" ht="15">
      <c r="A350" s="18"/>
      <c r="B350" s="19"/>
      <c r="C350" s="44"/>
      <c r="D350" s="44"/>
      <c r="E350" s="44"/>
      <c r="F350" s="44"/>
      <c r="G350" s="44"/>
      <c r="H350" s="44"/>
      <c r="I350" s="44"/>
      <c r="J350" s="44"/>
      <c r="K350" s="44"/>
      <c r="L350" s="44"/>
      <c r="M350" s="44"/>
      <c r="N350" s="48"/>
      <c r="O350" s="44"/>
    </row>
    <row r="351" spans="1:15" ht="15">
      <c r="A351" s="12" t="s">
        <v>25</v>
      </c>
      <c r="B351" s="21" t="s">
        <v>12</v>
      </c>
      <c r="C351" s="43">
        <v>165</v>
      </c>
      <c r="D351" s="43">
        <v>170</v>
      </c>
      <c r="E351" s="43">
        <v>164</v>
      </c>
      <c r="F351" s="43">
        <v>160</v>
      </c>
      <c r="G351" s="43">
        <v>159</v>
      </c>
      <c r="H351" s="43">
        <v>164</v>
      </c>
      <c r="I351" s="43">
        <v>160</v>
      </c>
      <c r="J351" s="43">
        <v>159</v>
      </c>
      <c r="K351" s="43">
        <v>157</v>
      </c>
      <c r="L351" s="43">
        <v>156</v>
      </c>
      <c r="M351" s="43">
        <v>150</v>
      </c>
      <c r="N351" s="52">
        <v>149</v>
      </c>
      <c r="O351" s="43">
        <f>SUM(C351:N351)</f>
        <v>1913</v>
      </c>
    </row>
    <row r="352" spans="1:15" ht="15">
      <c r="A352" s="12" t="s">
        <v>25</v>
      </c>
      <c r="B352" s="13" t="s">
        <v>7</v>
      </c>
      <c r="C352" s="46">
        <v>5303049</v>
      </c>
      <c r="D352" s="46">
        <v>4596927.75</v>
      </c>
      <c r="E352" s="46">
        <v>4641898.22</v>
      </c>
      <c r="F352" s="46">
        <v>4702806.25</v>
      </c>
      <c r="G352" s="46">
        <v>4124856</v>
      </c>
      <c r="H352" s="46">
        <v>3905870.9</v>
      </c>
      <c r="I352" s="46">
        <v>3930388.82</v>
      </c>
      <c r="J352" s="46">
        <v>4081878.59</v>
      </c>
      <c r="K352" s="46">
        <v>4388277.53</v>
      </c>
      <c r="L352" s="46">
        <v>3958265.82</v>
      </c>
      <c r="M352" s="46">
        <v>3994956.1</v>
      </c>
      <c r="N352" s="50">
        <v>3908627.65</v>
      </c>
      <c r="O352" s="46">
        <f>SUM(C352:N352)</f>
        <v>51537802.63</v>
      </c>
    </row>
    <row r="353" spans="1:15" ht="15">
      <c r="A353" s="12" t="s">
        <v>25</v>
      </c>
      <c r="B353" s="13" t="s">
        <v>0</v>
      </c>
      <c r="C353" s="46">
        <v>302046.86</v>
      </c>
      <c r="D353" s="46">
        <v>313460.43</v>
      </c>
      <c r="E353" s="46">
        <v>278098.89</v>
      </c>
      <c r="F353" s="46">
        <v>285384.07</v>
      </c>
      <c r="G353" s="46">
        <v>228546.04</v>
      </c>
      <c r="H353" s="46">
        <v>258465.53</v>
      </c>
      <c r="I353" s="46">
        <v>224500.98</v>
      </c>
      <c r="J353" s="46">
        <v>267967.78</v>
      </c>
      <c r="K353" s="46">
        <v>288828.86</v>
      </c>
      <c r="L353" s="46">
        <v>263153.63</v>
      </c>
      <c r="M353" s="46">
        <v>247436.49</v>
      </c>
      <c r="N353" s="50">
        <v>252447.36</v>
      </c>
      <c r="O353" s="46">
        <f>SUM(C353:N353)</f>
        <v>3210336.9199999995</v>
      </c>
    </row>
    <row r="354" spans="1:15" ht="15">
      <c r="A354" s="12" t="s">
        <v>25</v>
      </c>
      <c r="B354" s="13" t="s">
        <v>8</v>
      </c>
      <c r="C354" s="46">
        <v>59.05</v>
      </c>
      <c r="D354" s="46">
        <v>61.46</v>
      </c>
      <c r="E354" s="46">
        <v>56.52</v>
      </c>
      <c r="F354" s="46">
        <v>57.54</v>
      </c>
      <c r="G354" s="46">
        <v>47.91</v>
      </c>
      <c r="H354" s="46">
        <v>50.84</v>
      </c>
      <c r="I354" s="46">
        <v>45.26</v>
      </c>
      <c r="J354" s="46">
        <v>60.19</v>
      </c>
      <c r="K354" s="46">
        <v>59.34</v>
      </c>
      <c r="L354" s="46">
        <v>56.23</v>
      </c>
      <c r="M354" s="46">
        <v>53.21</v>
      </c>
      <c r="N354" s="50">
        <v>56.48</v>
      </c>
      <c r="O354" s="46">
        <f>SUM(O353/O351/O431)</f>
        <v>55.172672972953606</v>
      </c>
    </row>
    <row r="355" spans="1:15" ht="15">
      <c r="A355" s="12" t="s">
        <v>25</v>
      </c>
      <c r="B355" s="13" t="s">
        <v>9</v>
      </c>
      <c r="C355" s="42">
        <v>0.056900000000000006</v>
      </c>
      <c r="D355" s="42">
        <v>0.0681</v>
      </c>
      <c r="E355" s="42">
        <v>0.0599</v>
      </c>
      <c r="F355" s="42">
        <v>0.060599999999999994</v>
      </c>
      <c r="G355" s="42">
        <v>0.0554</v>
      </c>
      <c r="H355" s="42">
        <v>0.0661</v>
      </c>
      <c r="I355" s="42">
        <v>0.0571</v>
      </c>
      <c r="J355" s="42">
        <v>0.06559999999999999</v>
      </c>
      <c r="K355" s="42">
        <v>0.0658</v>
      </c>
      <c r="L355" s="42">
        <v>0.0664</v>
      </c>
      <c r="M355" s="42">
        <v>0.0619</v>
      </c>
      <c r="N355" s="51">
        <v>0.0645</v>
      </c>
      <c r="O355" s="42">
        <f>SUM(O353/O352)</f>
        <v>0.06229091571962503</v>
      </c>
    </row>
    <row r="356" spans="1:15" ht="15">
      <c r="A356" s="18"/>
      <c r="B356" s="19"/>
      <c r="C356" s="44"/>
      <c r="D356" s="44"/>
      <c r="E356" s="44"/>
      <c r="F356" s="44"/>
      <c r="G356" s="44"/>
      <c r="H356" s="44"/>
      <c r="I356" s="44"/>
      <c r="J356" s="44"/>
      <c r="K356" s="44"/>
      <c r="L356" s="44"/>
      <c r="M356" s="44"/>
      <c r="N356" s="48"/>
      <c r="O356" s="44"/>
    </row>
    <row r="357" spans="1:15" ht="15">
      <c r="A357" s="12" t="s">
        <v>25</v>
      </c>
      <c r="B357" s="21" t="s">
        <v>13</v>
      </c>
      <c r="C357" s="43">
        <v>0</v>
      </c>
      <c r="D357" s="43">
        <v>0</v>
      </c>
      <c r="E357" s="43">
        <v>0</v>
      </c>
      <c r="F357" s="43">
        <v>0</v>
      </c>
      <c r="G357" s="43">
        <v>0</v>
      </c>
      <c r="H357" s="43">
        <v>0</v>
      </c>
      <c r="I357" s="43">
        <v>0</v>
      </c>
      <c r="J357" s="43">
        <v>0</v>
      </c>
      <c r="K357" s="43">
        <v>0</v>
      </c>
      <c r="L357" s="43">
        <v>0</v>
      </c>
      <c r="M357" s="43">
        <v>0</v>
      </c>
      <c r="N357" s="52">
        <v>0</v>
      </c>
      <c r="O357" s="43">
        <f>SUM(C357:N357)</f>
        <v>0</v>
      </c>
    </row>
    <row r="358" spans="1:15" ht="15">
      <c r="A358" s="12" t="s">
        <v>25</v>
      </c>
      <c r="B358" s="13" t="s">
        <v>7</v>
      </c>
      <c r="C358" s="46">
        <v>0</v>
      </c>
      <c r="D358" s="46">
        <v>0</v>
      </c>
      <c r="E358" s="46">
        <v>0</v>
      </c>
      <c r="F358" s="46">
        <v>0</v>
      </c>
      <c r="G358" s="46">
        <v>0</v>
      </c>
      <c r="H358" s="46">
        <v>0</v>
      </c>
      <c r="I358" s="46">
        <v>0</v>
      </c>
      <c r="J358" s="46">
        <v>0</v>
      </c>
      <c r="K358" s="46">
        <v>0</v>
      </c>
      <c r="L358" s="46">
        <v>0</v>
      </c>
      <c r="M358" s="46">
        <v>0</v>
      </c>
      <c r="N358" s="54">
        <v>0</v>
      </c>
      <c r="O358" s="46">
        <f>SUM(C358:N358)</f>
        <v>0</v>
      </c>
    </row>
    <row r="359" spans="1:15" ht="15">
      <c r="A359" s="12" t="s">
        <v>25</v>
      </c>
      <c r="B359" s="13" t="s">
        <v>0</v>
      </c>
      <c r="C359" s="46">
        <v>0</v>
      </c>
      <c r="D359" s="46">
        <v>0</v>
      </c>
      <c r="E359" s="46">
        <v>0</v>
      </c>
      <c r="F359" s="46">
        <v>0</v>
      </c>
      <c r="G359" s="46">
        <v>0</v>
      </c>
      <c r="H359" s="46">
        <v>0</v>
      </c>
      <c r="I359" s="46">
        <v>0</v>
      </c>
      <c r="J359" s="46">
        <v>0</v>
      </c>
      <c r="K359" s="46">
        <v>0</v>
      </c>
      <c r="L359" s="46">
        <v>0</v>
      </c>
      <c r="M359" s="46">
        <v>0</v>
      </c>
      <c r="N359" s="55">
        <v>0</v>
      </c>
      <c r="O359" s="46">
        <f>SUM(C359:N359)</f>
        <v>0</v>
      </c>
    </row>
    <row r="360" spans="1:15" ht="15">
      <c r="A360" s="12" t="s">
        <v>25</v>
      </c>
      <c r="B360" s="13" t="s">
        <v>8</v>
      </c>
      <c r="C360" s="46">
        <v>0</v>
      </c>
      <c r="D360" s="46">
        <v>0</v>
      </c>
      <c r="E360" s="46">
        <v>0</v>
      </c>
      <c r="F360" s="46">
        <v>0</v>
      </c>
      <c r="G360" s="46">
        <v>0</v>
      </c>
      <c r="H360" s="46">
        <v>0</v>
      </c>
      <c r="I360" s="46">
        <v>0</v>
      </c>
      <c r="J360" s="46">
        <v>0</v>
      </c>
      <c r="K360" s="46">
        <v>0</v>
      </c>
      <c r="L360" s="46">
        <v>0</v>
      </c>
      <c r="M360" s="46">
        <v>0</v>
      </c>
      <c r="N360" s="54">
        <v>0</v>
      </c>
      <c r="O360" s="46">
        <v>0</v>
      </c>
    </row>
    <row r="361" spans="1:15" ht="15">
      <c r="A361" s="12" t="s">
        <v>25</v>
      </c>
      <c r="B361" s="13" t="s">
        <v>9</v>
      </c>
      <c r="C361" s="42">
        <v>0</v>
      </c>
      <c r="D361" s="42">
        <v>0</v>
      </c>
      <c r="E361" s="42">
        <v>0</v>
      </c>
      <c r="F361" s="42">
        <v>0</v>
      </c>
      <c r="G361" s="42">
        <v>0</v>
      </c>
      <c r="H361" s="42">
        <v>0</v>
      </c>
      <c r="I361" s="42">
        <v>0</v>
      </c>
      <c r="J361" s="42">
        <v>0</v>
      </c>
      <c r="K361" s="42">
        <v>0</v>
      </c>
      <c r="L361" s="42">
        <v>0</v>
      </c>
      <c r="M361" s="42">
        <v>0</v>
      </c>
      <c r="N361" s="51">
        <v>0</v>
      </c>
      <c r="O361" s="42">
        <v>0</v>
      </c>
    </row>
    <row r="362" spans="1:15" ht="15">
      <c r="A362" s="18"/>
      <c r="B362" s="19"/>
      <c r="C362" s="44"/>
      <c r="D362" s="44"/>
      <c r="E362" s="44"/>
      <c r="F362" s="44"/>
      <c r="G362" s="44"/>
      <c r="H362" s="44"/>
      <c r="I362" s="44"/>
      <c r="J362" s="44"/>
      <c r="K362" s="44"/>
      <c r="L362" s="44"/>
      <c r="M362" s="44"/>
      <c r="N362" s="48"/>
      <c r="O362" s="44"/>
    </row>
    <row r="363" spans="1:15" ht="15">
      <c r="A363" s="12" t="s">
        <v>25</v>
      </c>
      <c r="B363" s="21" t="s">
        <v>14</v>
      </c>
      <c r="C363" s="43">
        <v>140</v>
      </c>
      <c r="D363" s="43">
        <v>140</v>
      </c>
      <c r="E363" s="43">
        <v>137</v>
      </c>
      <c r="F363" s="43">
        <v>136</v>
      </c>
      <c r="G363" s="43">
        <v>137</v>
      </c>
      <c r="H363" s="43">
        <v>138</v>
      </c>
      <c r="I363" s="43">
        <v>135</v>
      </c>
      <c r="J363" s="43">
        <v>136</v>
      </c>
      <c r="K363" s="43">
        <v>143</v>
      </c>
      <c r="L363" s="43">
        <v>151</v>
      </c>
      <c r="M363" s="43">
        <v>152</v>
      </c>
      <c r="N363" s="52">
        <v>154</v>
      </c>
      <c r="O363" s="43">
        <f>SUM(C363:N363)</f>
        <v>1699</v>
      </c>
    </row>
    <row r="364" spans="1:15" ht="15">
      <c r="A364" s="12" t="s">
        <v>25</v>
      </c>
      <c r="B364" s="13" t="s">
        <v>7</v>
      </c>
      <c r="C364" s="46">
        <v>10209204.77</v>
      </c>
      <c r="D364" s="46">
        <v>9226498.21</v>
      </c>
      <c r="E364" s="46">
        <v>9636648.25</v>
      </c>
      <c r="F364" s="46">
        <v>9209297</v>
      </c>
      <c r="G364" s="46">
        <v>9634090.13</v>
      </c>
      <c r="H364" s="46">
        <v>9541164.37</v>
      </c>
      <c r="I364" s="46">
        <v>9986118.92</v>
      </c>
      <c r="J364" s="46">
        <v>10067983.96</v>
      </c>
      <c r="K364" s="46">
        <v>10923465.9</v>
      </c>
      <c r="L364" s="46">
        <v>10551119.74</v>
      </c>
      <c r="M364" s="46">
        <v>11441964.26</v>
      </c>
      <c r="N364" s="50">
        <v>10673343.5</v>
      </c>
      <c r="O364" s="46">
        <f>SUM(C364:N364)</f>
        <v>121100899.01000002</v>
      </c>
    </row>
    <row r="365" spans="1:15" ht="15">
      <c r="A365" s="12" t="s">
        <v>25</v>
      </c>
      <c r="B365" s="13" t="s">
        <v>0</v>
      </c>
      <c r="C365" s="46">
        <v>486022.11</v>
      </c>
      <c r="D365" s="46">
        <v>401002.65</v>
      </c>
      <c r="E365" s="46">
        <v>539369.18</v>
      </c>
      <c r="F365" s="46">
        <v>386393.72</v>
      </c>
      <c r="G365" s="46">
        <v>443736.84</v>
      </c>
      <c r="H365" s="46">
        <v>357129.59</v>
      </c>
      <c r="I365" s="46">
        <v>417697.13</v>
      </c>
      <c r="J365" s="46">
        <v>534282.64</v>
      </c>
      <c r="K365" s="46">
        <v>526303.92</v>
      </c>
      <c r="L365" s="46">
        <v>463892.12</v>
      </c>
      <c r="M365" s="46">
        <v>621196.43</v>
      </c>
      <c r="N365" s="50">
        <v>516032.02</v>
      </c>
      <c r="O365" s="46">
        <f>SUM(C365:N365)</f>
        <v>5693058.35</v>
      </c>
    </row>
    <row r="366" spans="1:15" ht="15">
      <c r="A366" s="12" t="s">
        <v>25</v>
      </c>
      <c r="B366" s="13" t="s">
        <v>8</v>
      </c>
      <c r="C366" s="46">
        <v>111.99</v>
      </c>
      <c r="D366" s="46">
        <v>95.48</v>
      </c>
      <c r="E366" s="46">
        <v>131.23</v>
      </c>
      <c r="F366" s="46">
        <v>91.65</v>
      </c>
      <c r="G366" s="46">
        <v>107.97</v>
      </c>
      <c r="H366" s="46">
        <v>83.48</v>
      </c>
      <c r="I366" s="46">
        <v>99.81</v>
      </c>
      <c r="J366" s="46">
        <v>140.31</v>
      </c>
      <c r="K366" s="46">
        <v>118.72</v>
      </c>
      <c r="L366" s="46">
        <v>102.4</v>
      </c>
      <c r="M366" s="46">
        <v>131.83</v>
      </c>
      <c r="N366" s="50">
        <v>117.01</v>
      </c>
      <c r="O366" s="46">
        <f>SUM(O365/O363/O431)</f>
        <v>110.16423875446475</v>
      </c>
    </row>
    <row r="367" spans="1:15" ht="15">
      <c r="A367" s="12" t="s">
        <v>25</v>
      </c>
      <c r="B367" s="13" t="s">
        <v>9</v>
      </c>
      <c r="C367" s="42">
        <v>0.047599999999999996</v>
      </c>
      <c r="D367" s="42">
        <v>0.0434</v>
      </c>
      <c r="E367" s="42">
        <v>0.0559</v>
      </c>
      <c r="F367" s="42">
        <v>0.04190000000000001</v>
      </c>
      <c r="G367" s="42">
        <v>0.046</v>
      </c>
      <c r="H367" s="42">
        <v>0.0374</v>
      </c>
      <c r="I367" s="42">
        <v>0.0418</v>
      </c>
      <c r="J367" s="42">
        <v>0.053</v>
      </c>
      <c r="K367" s="42">
        <v>0.0481</v>
      </c>
      <c r="L367" s="42">
        <v>0.043899999999999995</v>
      </c>
      <c r="M367" s="42">
        <v>0.0542</v>
      </c>
      <c r="N367" s="51">
        <v>0.0483</v>
      </c>
      <c r="O367" s="42">
        <f>SUM(O365/O364)</f>
        <v>0.04701086776845389</v>
      </c>
    </row>
    <row r="368" spans="1:15" ht="15">
      <c r="A368" s="18"/>
      <c r="B368" s="19"/>
      <c r="C368" s="44"/>
      <c r="D368" s="44"/>
      <c r="E368" s="44"/>
      <c r="F368" s="44"/>
      <c r="G368" s="44"/>
      <c r="H368" s="44"/>
      <c r="I368" s="44"/>
      <c r="J368" s="44"/>
      <c r="K368" s="44"/>
      <c r="L368" s="44"/>
      <c r="M368" s="44"/>
      <c r="N368" s="48"/>
      <c r="O368" s="44"/>
    </row>
    <row r="369" spans="1:15" ht="15">
      <c r="A369" s="12" t="s">
        <v>25</v>
      </c>
      <c r="B369" s="21" t="s">
        <v>38</v>
      </c>
      <c r="C369" s="43">
        <v>0</v>
      </c>
      <c r="D369" s="43">
        <v>0</v>
      </c>
      <c r="E369" s="43">
        <v>0</v>
      </c>
      <c r="F369" s="43">
        <v>0</v>
      </c>
      <c r="G369" s="43">
        <v>0</v>
      </c>
      <c r="H369" s="43">
        <v>0</v>
      </c>
      <c r="I369" s="43">
        <v>0</v>
      </c>
      <c r="J369" s="43">
        <v>0</v>
      </c>
      <c r="K369" s="43">
        <v>0</v>
      </c>
      <c r="L369" s="43">
        <v>0</v>
      </c>
      <c r="M369" s="43">
        <v>0</v>
      </c>
      <c r="N369" s="52">
        <v>0</v>
      </c>
      <c r="O369" s="43">
        <f>SUM(C369:N369)</f>
        <v>0</v>
      </c>
    </row>
    <row r="370" spans="1:15" ht="15">
      <c r="A370" s="12" t="s">
        <v>25</v>
      </c>
      <c r="B370" s="13" t="s">
        <v>7</v>
      </c>
      <c r="C370" s="46">
        <v>0</v>
      </c>
      <c r="D370" s="46">
        <v>0</v>
      </c>
      <c r="E370" s="46">
        <v>0</v>
      </c>
      <c r="F370" s="46">
        <v>0</v>
      </c>
      <c r="G370" s="46">
        <v>0</v>
      </c>
      <c r="H370" s="46">
        <v>0</v>
      </c>
      <c r="I370" s="46">
        <v>0</v>
      </c>
      <c r="J370" s="46">
        <v>0</v>
      </c>
      <c r="K370" s="46">
        <v>0</v>
      </c>
      <c r="L370" s="46">
        <v>0</v>
      </c>
      <c r="M370" s="46">
        <v>0</v>
      </c>
      <c r="N370" s="54">
        <v>0</v>
      </c>
      <c r="O370" s="46">
        <f>SUM(C370:N370)</f>
        <v>0</v>
      </c>
    </row>
    <row r="371" spans="1:15" ht="15">
      <c r="A371" s="12" t="s">
        <v>25</v>
      </c>
      <c r="B371" s="13" t="s">
        <v>0</v>
      </c>
      <c r="C371" s="46">
        <v>0</v>
      </c>
      <c r="D371" s="46">
        <v>0</v>
      </c>
      <c r="E371" s="46">
        <v>0</v>
      </c>
      <c r="F371" s="46">
        <v>0</v>
      </c>
      <c r="G371" s="46">
        <v>0</v>
      </c>
      <c r="H371" s="46">
        <v>0</v>
      </c>
      <c r="I371" s="46">
        <v>0</v>
      </c>
      <c r="J371" s="46">
        <v>0</v>
      </c>
      <c r="K371" s="46">
        <v>0</v>
      </c>
      <c r="L371" s="46">
        <v>0</v>
      </c>
      <c r="M371" s="46">
        <v>0</v>
      </c>
      <c r="N371" s="55">
        <v>0</v>
      </c>
      <c r="O371" s="46">
        <f>SUM(C371:N371)</f>
        <v>0</v>
      </c>
    </row>
    <row r="372" spans="1:15" ht="15">
      <c r="A372" s="12" t="s">
        <v>25</v>
      </c>
      <c r="B372" s="13" t="s">
        <v>8</v>
      </c>
      <c r="C372" s="46">
        <v>0</v>
      </c>
      <c r="D372" s="46">
        <v>0</v>
      </c>
      <c r="E372" s="46">
        <v>0</v>
      </c>
      <c r="F372" s="46">
        <v>0</v>
      </c>
      <c r="G372" s="46">
        <v>0</v>
      </c>
      <c r="H372" s="46">
        <v>0</v>
      </c>
      <c r="I372" s="46">
        <v>0</v>
      </c>
      <c r="J372" s="46">
        <v>0</v>
      </c>
      <c r="K372" s="46">
        <v>0</v>
      </c>
      <c r="L372" s="46">
        <v>0</v>
      </c>
      <c r="M372" s="46">
        <v>0</v>
      </c>
      <c r="N372" s="54">
        <v>0</v>
      </c>
      <c r="O372" s="46">
        <v>0</v>
      </c>
    </row>
    <row r="373" spans="1:15" ht="15">
      <c r="A373" s="12" t="s">
        <v>25</v>
      </c>
      <c r="B373" s="13" t="s">
        <v>9</v>
      </c>
      <c r="C373" s="42">
        <v>0</v>
      </c>
      <c r="D373" s="42">
        <v>0</v>
      </c>
      <c r="E373" s="42">
        <v>0</v>
      </c>
      <c r="F373" s="42">
        <v>0</v>
      </c>
      <c r="G373" s="42">
        <v>0</v>
      </c>
      <c r="H373" s="42">
        <v>0</v>
      </c>
      <c r="I373" s="42">
        <v>0</v>
      </c>
      <c r="J373" s="42">
        <v>0</v>
      </c>
      <c r="K373" s="42">
        <v>0</v>
      </c>
      <c r="L373" s="42">
        <v>0</v>
      </c>
      <c r="M373" s="42">
        <v>0</v>
      </c>
      <c r="N373" s="51">
        <v>0</v>
      </c>
      <c r="O373" s="42">
        <v>0</v>
      </c>
    </row>
    <row r="374" spans="1:15" ht="15">
      <c r="A374" s="18"/>
      <c r="B374" s="19"/>
      <c r="C374" s="44"/>
      <c r="D374" s="44"/>
      <c r="E374" s="44"/>
      <c r="F374" s="44"/>
      <c r="G374" s="44"/>
      <c r="H374" s="44"/>
      <c r="I374" s="44"/>
      <c r="J374" s="44"/>
      <c r="K374" s="44"/>
      <c r="L374" s="44"/>
      <c r="M374" s="44"/>
      <c r="N374" s="48"/>
      <c r="O374" s="44"/>
    </row>
    <row r="375" spans="1:15" ht="15">
      <c r="A375" s="12" t="s">
        <v>25</v>
      </c>
      <c r="B375" s="21" t="s">
        <v>15</v>
      </c>
      <c r="C375" s="43">
        <v>13</v>
      </c>
      <c r="D375" s="43">
        <v>13</v>
      </c>
      <c r="E375" s="43">
        <v>13</v>
      </c>
      <c r="F375" s="43">
        <v>13</v>
      </c>
      <c r="G375" s="43">
        <v>13</v>
      </c>
      <c r="H375" s="43">
        <v>13</v>
      </c>
      <c r="I375" s="43">
        <v>13</v>
      </c>
      <c r="J375" s="43">
        <v>13</v>
      </c>
      <c r="K375" s="43">
        <v>11</v>
      </c>
      <c r="L375" s="43">
        <v>10</v>
      </c>
      <c r="M375" s="43">
        <v>10</v>
      </c>
      <c r="N375" s="52">
        <v>11</v>
      </c>
      <c r="O375" s="43">
        <f>SUM(C375:N375)</f>
        <v>146</v>
      </c>
    </row>
    <row r="376" spans="1:15" ht="15">
      <c r="A376" s="12" t="s">
        <v>25</v>
      </c>
      <c r="B376" s="13" t="s">
        <v>7</v>
      </c>
      <c r="C376" s="46">
        <v>902910</v>
      </c>
      <c r="D376" s="46">
        <v>805280</v>
      </c>
      <c r="E376" s="46">
        <v>826750</v>
      </c>
      <c r="F376" s="46">
        <v>817400</v>
      </c>
      <c r="G376" s="46">
        <v>802410</v>
      </c>
      <c r="H376" s="46">
        <v>726320</v>
      </c>
      <c r="I376" s="46">
        <v>716245</v>
      </c>
      <c r="J376" s="46">
        <v>742800</v>
      </c>
      <c r="K376" s="46">
        <v>550255</v>
      </c>
      <c r="L376" s="46">
        <v>554875</v>
      </c>
      <c r="M376" s="46">
        <v>688470</v>
      </c>
      <c r="N376" s="50">
        <v>447880</v>
      </c>
      <c r="O376" s="46">
        <f>SUM(C376:N376)</f>
        <v>8581595</v>
      </c>
    </row>
    <row r="377" spans="1:15" ht="15">
      <c r="A377" s="12" t="s">
        <v>25</v>
      </c>
      <c r="B377" s="13" t="s">
        <v>0</v>
      </c>
      <c r="C377" s="46">
        <v>45728.22</v>
      </c>
      <c r="D377" s="46">
        <v>25575.77</v>
      </c>
      <c r="E377" s="46">
        <v>24047.39</v>
      </c>
      <c r="F377" s="46">
        <v>43549.78</v>
      </c>
      <c r="G377" s="46">
        <v>64952.67</v>
      </c>
      <c r="H377" s="46">
        <v>31203.45</v>
      </c>
      <c r="I377" s="46">
        <v>44162.68</v>
      </c>
      <c r="J377" s="46">
        <v>48928.61</v>
      </c>
      <c r="K377" s="46">
        <v>44407.92</v>
      </c>
      <c r="L377" s="46">
        <v>47690.86</v>
      </c>
      <c r="M377" s="46">
        <v>66560.95</v>
      </c>
      <c r="N377" s="50">
        <v>41095.72</v>
      </c>
      <c r="O377" s="46">
        <f>SUM(C377:N377)</f>
        <v>527904.02</v>
      </c>
    </row>
    <row r="378" spans="1:15" ht="15">
      <c r="A378" s="12" t="s">
        <v>25</v>
      </c>
      <c r="B378" s="13" t="s">
        <v>8</v>
      </c>
      <c r="C378" s="46">
        <v>113.47</v>
      </c>
      <c r="D378" s="46">
        <v>65.58</v>
      </c>
      <c r="E378" s="46">
        <v>61.66</v>
      </c>
      <c r="F378" s="46">
        <v>108.06</v>
      </c>
      <c r="G378" s="46">
        <v>166.55</v>
      </c>
      <c r="H378" s="46">
        <v>77.43</v>
      </c>
      <c r="I378" s="46">
        <v>109.58</v>
      </c>
      <c r="J378" s="46">
        <v>134.42</v>
      </c>
      <c r="K378" s="46">
        <v>130.23</v>
      </c>
      <c r="L378" s="46">
        <v>158.97</v>
      </c>
      <c r="M378" s="46">
        <v>214.71</v>
      </c>
      <c r="N378" s="50">
        <v>124.53</v>
      </c>
      <c r="O378" s="46">
        <f>SUM(O377/O375/O431)</f>
        <v>118.87499042972415</v>
      </c>
    </row>
    <row r="379" spans="1:15" ht="15">
      <c r="A379" s="12" t="s">
        <v>25</v>
      </c>
      <c r="B379" s="13" t="s">
        <v>9</v>
      </c>
      <c r="C379" s="42">
        <v>0.0506</v>
      </c>
      <c r="D379" s="42">
        <v>0.0317</v>
      </c>
      <c r="E379" s="42">
        <v>0.028999999999999998</v>
      </c>
      <c r="F379" s="42">
        <v>0.053200000000000004</v>
      </c>
      <c r="G379" s="42">
        <v>0.0809</v>
      </c>
      <c r="H379" s="42">
        <v>0.0429</v>
      </c>
      <c r="I379" s="42">
        <v>0.0616</v>
      </c>
      <c r="J379" s="42">
        <v>0.0658</v>
      </c>
      <c r="K379" s="42">
        <v>0.08070000000000001</v>
      </c>
      <c r="L379" s="42">
        <v>0.0859</v>
      </c>
      <c r="M379" s="42">
        <v>0.0966</v>
      </c>
      <c r="N379" s="51">
        <v>0.0917</v>
      </c>
      <c r="O379" s="42">
        <f>SUM(O377/O376)</f>
        <v>0.06151583942145953</v>
      </c>
    </row>
    <row r="380" spans="1:15" ht="15">
      <c r="A380" s="18"/>
      <c r="B380" s="19"/>
      <c r="C380" s="38"/>
      <c r="D380" s="38"/>
      <c r="E380" s="38"/>
      <c r="F380" s="38"/>
      <c r="G380" s="38"/>
      <c r="H380" s="38"/>
      <c r="I380" s="38"/>
      <c r="J380" s="38"/>
      <c r="K380" s="38"/>
      <c r="L380" s="38"/>
      <c r="M380" s="38"/>
      <c r="N380" s="48"/>
      <c r="O380" s="38"/>
    </row>
    <row r="381" spans="1:15" ht="15">
      <c r="A381" s="12" t="s">
        <v>25</v>
      </c>
      <c r="B381" s="21" t="s">
        <v>41</v>
      </c>
      <c r="C381" s="43">
        <v>0</v>
      </c>
      <c r="D381" s="43">
        <v>0</v>
      </c>
      <c r="E381" s="43">
        <v>0</v>
      </c>
      <c r="F381" s="43">
        <v>0</v>
      </c>
      <c r="G381" s="43">
        <v>0</v>
      </c>
      <c r="H381" s="43">
        <v>0</v>
      </c>
      <c r="I381" s="43">
        <v>0</v>
      </c>
      <c r="J381" s="43">
        <v>0</v>
      </c>
      <c r="K381" s="43">
        <v>0</v>
      </c>
      <c r="L381" s="43">
        <v>0</v>
      </c>
      <c r="M381" s="43">
        <v>0</v>
      </c>
      <c r="N381" s="52">
        <v>0</v>
      </c>
      <c r="O381" s="43">
        <f>SUM(C381:N381)</f>
        <v>0</v>
      </c>
    </row>
    <row r="382" spans="1:15" ht="15">
      <c r="A382" s="12" t="s">
        <v>25</v>
      </c>
      <c r="B382" s="13" t="s">
        <v>7</v>
      </c>
      <c r="C382" s="46">
        <v>0</v>
      </c>
      <c r="D382" s="46">
        <v>0</v>
      </c>
      <c r="E382" s="46">
        <v>0</v>
      </c>
      <c r="F382" s="46">
        <v>0</v>
      </c>
      <c r="G382" s="46">
        <v>0</v>
      </c>
      <c r="H382" s="46">
        <v>0</v>
      </c>
      <c r="I382" s="46">
        <v>0</v>
      </c>
      <c r="J382" s="46">
        <v>0</v>
      </c>
      <c r="K382" s="46">
        <v>0</v>
      </c>
      <c r="L382" s="46">
        <v>0</v>
      </c>
      <c r="M382" s="46">
        <v>0</v>
      </c>
      <c r="N382" s="54">
        <v>0</v>
      </c>
      <c r="O382" s="46">
        <f>SUM(C382:N382)</f>
        <v>0</v>
      </c>
    </row>
    <row r="383" spans="1:15" ht="15">
      <c r="A383" s="12" t="s">
        <v>25</v>
      </c>
      <c r="B383" s="13" t="s">
        <v>0</v>
      </c>
      <c r="C383" s="46">
        <v>0</v>
      </c>
      <c r="D383" s="46">
        <v>0</v>
      </c>
      <c r="E383" s="46">
        <v>0</v>
      </c>
      <c r="F383" s="46">
        <v>0</v>
      </c>
      <c r="G383" s="46">
        <v>0</v>
      </c>
      <c r="H383" s="46">
        <v>0</v>
      </c>
      <c r="I383" s="46">
        <v>0</v>
      </c>
      <c r="J383" s="46">
        <v>0</v>
      </c>
      <c r="K383" s="46">
        <v>0</v>
      </c>
      <c r="L383" s="46">
        <v>0</v>
      </c>
      <c r="M383" s="46">
        <v>0</v>
      </c>
      <c r="N383" s="55">
        <v>0</v>
      </c>
      <c r="O383" s="46">
        <f>SUM(C383:N383)</f>
        <v>0</v>
      </c>
    </row>
    <row r="384" spans="1:15" ht="15">
      <c r="A384" s="12" t="s">
        <v>25</v>
      </c>
      <c r="B384" s="13" t="s">
        <v>8</v>
      </c>
      <c r="C384" s="46">
        <v>0</v>
      </c>
      <c r="D384" s="46">
        <v>0</v>
      </c>
      <c r="E384" s="46">
        <v>0</v>
      </c>
      <c r="F384" s="46">
        <v>0</v>
      </c>
      <c r="G384" s="46">
        <v>0</v>
      </c>
      <c r="H384" s="46">
        <v>0</v>
      </c>
      <c r="I384" s="46">
        <v>0</v>
      </c>
      <c r="J384" s="46">
        <v>0</v>
      </c>
      <c r="K384" s="46">
        <v>0</v>
      </c>
      <c r="L384" s="46">
        <v>0</v>
      </c>
      <c r="M384" s="46">
        <v>0</v>
      </c>
      <c r="N384" s="54">
        <v>0</v>
      </c>
      <c r="O384" s="46">
        <v>0</v>
      </c>
    </row>
    <row r="385" spans="1:15" ht="15">
      <c r="A385" s="12" t="s">
        <v>25</v>
      </c>
      <c r="B385" s="13" t="s">
        <v>9</v>
      </c>
      <c r="C385" s="42">
        <v>0</v>
      </c>
      <c r="D385" s="42">
        <v>0</v>
      </c>
      <c r="E385" s="42">
        <v>0</v>
      </c>
      <c r="F385" s="42">
        <v>0</v>
      </c>
      <c r="G385" s="42">
        <v>0</v>
      </c>
      <c r="H385" s="42">
        <v>0</v>
      </c>
      <c r="I385" s="42">
        <v>0</v>
      </c>
      <c r="J385" s="42">
        <v>0</v>
      </c>
      <c r="K385" s="42">
        <v>0</v>
      </c>
      <c r="L385" s="42">
        <v>0</v>
      </c>
      <c r="M385" s="42">
        <v>0</v>
      </c>
      <c r="N385" s="51">
        <v>0</v>
      </c>
      <c r="O385" s="42">
        <v>0</v>
      </c>
    </row>
    <row r="386" spans="1:15" ht="15">
      <c r="A386" s="18"/>
      <c r="B386" s="19"/>
      <c r="C386" s="44"/>
      <c r="D386" s="44"/>
      <c r="E386" s="44"/>
      <c r="F386" s="44"/>
      <c r="G386" s="44"/>
      <c r="H386" s="44"/>
      <c r="I386" s="44"/>
      <c r="J386" s="44"/>
      <c r="K386" s="44"/>
      <c r="L386" s="44"/>
      <c r="M386" s="44"/>
      <c r="N386" s="48"/>
      <c r="O386" s="44"/>
    </row>
    <row r="387" spans="1:15" ht="15">
      <c r="A387" s="12" t="s">
        <v>25</v>
      </c>
      <c r="B387" s="21" t="s">
        <v>39</v>
      </c>
      <c r="C387" s="43">
        <v>297</v>
      </c>
      <c r="D387" s="43">
        <v>300</v>
      </c>
      <c r="E387" s="43">
        <v>294</v>
      </c>
      <c r="F387" s="43">
        <v>288</v>
      </c>
      <c r="G387" s="43">
        <v>283</v>
      </c>
      <c r="H387" s="43">
        <v>290</v>
      </c>
      <c r="I387" s="43">
        <v>294</v>
      </c>
      <c r="J387" s="43">
        <v>302</v>
      </c>
      <c r="K387" s="43">
        <v>309</v>
      </c>
      <c r="L387" s="43">
        <v>317</v>
      </c>
      <c r="M387" s="43">
        <v>305</v>
      </c>
      <c r="N387" s="52">
        <v>306</v>
      </c>
      <c r="O387" s="43">
        <f>SUM(C387:N387)</f>
        <v>3585</v>
      </c>
    </row>
    <row r="388" spans="1:15" ht="15">
      <c r="A388" s="12" t="s">
        <v>25</v>
      </c>
      <c r="B388" s="13" t="s">
        <v>7</v>
      </c>
      <c r="C388" s="46">
        <v>18792499.87</v>
      </c>
      <c r="D388" s="46">
        <v>19161227.28</v>
      </c>
      <c r="E388" s="46">
        <v>18467438.19</v>
      </c>
      <c r="F388" s="46">
        <v>20758365.86</v>
      </c>
      <c r="G388" s="46">
        <v>17424400.42</v>
      </c>
      <c r="H388" s="46">
        <v>17222689</v>
      </c>
      <c r="I388" s="46">
        <v>17910771.23</v>
      </c>
      <c r="J388" s="46">
        <v>19050273.66</v>
      </c>
      <c r="K388" s="46">
        <v>21310458.1</v>
      </c>
      <c r="L388" s="46">
        <v>20783452.95</v>
      </c>
      <c r="M388" s="46">
        <v>19522852.07</v>
      </c>
      <c r="N388" s="50">
        <v>16477196.72</v>
      </c>
      <c r="O388" s="46">
        <f>SUM(C388:N388)</f>
        <v>226881625.35</v>
      </c>
    </row>
    <row r="389" spans="1:15" ht="15">
      <c r="A389" s="12" t="s">
        <v>25</v>
      </c>
      <c r="B389" s="13" t="s">
        <v>0</v>
      </c>
      <c r="C389" s="46">
        <v>889277.15</v>
      </c>
      <c r="D389" s="46">
        <v>909811.04</v>
      </c>
      <c r="E389" s="46">
        <v>860643.69</v>
      </c>
      <c r="F389" s="46">
        <v>847586.85</v>
      </c>
      <c r="G389" s="46">
        <v>835686.69</v>
      </c>
      <c r="H389" s="46">
        <v>869107.44</v>
      </c>
      <c r="I389" s="46">
        <v>892056.86</v>
      </c>
      <c r="J389" s="46">
        <v>972721.39</v>
      </c>
      <c r="K389" s="46">
        <v>1055311.73</v>
      </c>
      <c r="L389" s="46">
        <v>907648.45</v>
      </c>
      <c r="M389" s="46">
        <v>909685.98</v>
      </c>
      <c r="N389" s="50">
        <v>904380.08</v>
      </c>
      <c r="O389" s="46">
        <f>SUM(C389:N389)</f>
        <v>10853917.35</v>
      </c>
    </row>
    <row r="390" spans="1:15" ht="15">
      <c r="A390" s="12" t="s">
        <v>25</v>
      </c>
      <c r="B390" s="13" t="s">
        <v>8</v>
      </c>
      <c r="C390" s="46">
        <v>96.59</v>
      </c>
      <c r="D390" s="46">
        <v>101.09</v>
      </c>
      <c r="E390" s="46">
        <v>97.58</v>
      </c>
      <c r="F390" s="46">
        <v>94.94</v>
      </c>
      <c r="G390" s="46">
        <v>98.43</v>
      </c>
      <c r="H390" s="46">
        <v>96.67</v>
      </c>
      <c r="I390" s="46">
        <v>97.88</v>
      </c>
      <c r="J390" s="46">
        <v>115.03</v>
      </c>
      <c r="K390" s="46">
        <v>110.17</v>
      </c>
      <c r="L390" s="46">
        <v>95.44</v>
      </c>
      <c r="M390" s="46">
        <v>96.21</v>
      </c>
      <c r="N390" s="50">
        <v>98.52</v>
      </c>
      <c r="O390" s="46">
        <f>SUM(O389/O387/O431)</f>
        <v>99.53727150799564</v>
      </c>
    </row>
    <row r="391" spans="1:15" ht="15">
      <c r="A391" s="12" t="s">
        <v>25</v>
      </c>
      <c r="B391" s="13" t="s">
        <v>9</v>
      </c>
      <c r="C391" s="42">
        <v>0.0473</v>
      </c>
      <c r="D391" s="42">
        <v>0.047400000000000005</v>
      </c>
      <c r="E391" s="42">
        <v>0.0466</v>
      </c>
      <c r="F391" s="42">
        <v>0.0408</v>
      </c>
      <c r="G391" s="42">
        <v>0.0479</v>
      </c>
      <c r="H391" s="42">
        <v>0.0504</v>
      </c>
      <c r="I391" s="42">
        <v>0.0498</v>
      </c>
      <c r="J391" s="42">
        <v>0.051</v>
      </c>
      <c r="K391" s="42">
        <v>0.0495</v>
      </c>
      <c r="L391" s="42">
        <v>0.0436</v>
      </c>
      <c r="M391" s="42">
        <v>0.0465</v>
      </c>
      <c r="N391" s="51">
        <v>0.0548</v>
      </c>
      <c r="O391" s="42">
        <f>SUM(O389/O388)</f>
        <v>0.047839560974830615</v>
      </c>
    </row>
    <row r="392" spans="1:15" ht="15">
      <c r="A392" s="18"/>
      <c r="B392" s="19"/>
      <c r="C392" s="38"/>
      <c r="D392" s="38"/>
      <c r="E392" s="38"/>
      <c r="F392" s="38"/>
      <c r="G392" s="38"/>
      <c r="H392" s="38"/>
      <c r="I392" s="38"/>
      <c r="J392" s="38"/>
      <c r="K392" s="38"/>
      <c r="L392" s="38"/>
      <c r="M392" s="38"/>
      <c r="N392" s="48"/>
      <c r="O392" s="38"/>
    </row>
    <row r="393" spans="1:15" ht="15">
      <c r="A393" s="12" t="s">
        <v>25</v>
      </c>
      <c r="B393" s="21" t="s">
        <v>16</v>
      </c>
      <c r="C393" s="35">
        <v>34</v>
      </c>
      <c r="D393" s="35">
        <v>33</v>
      </c>
      <c r="E393" s="35">
        <v>31</v>
      </c>
      <c r="F393" s="35">
        <v>34</v>
      </c>
      <c r="G393" s="35">
        <v>35</v>
      </c>
      <c r="H393" s="35">
        <v>34</v>
      </c>
      <c r="I393" s="35">
        <v>34</v>
      </c>
      <c r="J393" s="35">
        <v>31</v>
      </c>
      <c r="K393" s="35">
        <v>28</v>
      </c>
      <c r="L393" s="35">
        <v>28</v>
      </c>
      <c r="M393" s="35">
        <v>28</v>
      </c>
      <c r="N393" s="52">
        <v>23</v>
      </c>
      <c r="O393" s="35">
        <f>SUM(C393:N393)</f>
        <v>373</v>
      </c>
    </row>
    <row r="394" spans="1:15" ht="15">
      <c r="A394" s="12" t="s">
        <v>25</v>
      </c>
      <c r="B394" s="13" t="s">
        <v>0</v>
      </c>
      <c r="C394" s="36">
        <v>294234.95</v>
      </c>
      <c r="D394" s="36">
        <v>325632.5</v>
      </c>
      <c r="E394" s="36">
        <v>267678.72</v>
      </c>
      <c r="F394" s="36">
        <v>366318.77</v>
      </c>
      <c r="G394" s="36">
        <v>291953.3</v>
      </c>
      <c r="H394" s="36">
        <v>365375</v>
      </c>
      <c r="I394" s="36">
        <v>322658</v>
      </c>
      <c r="J394" s="36">
        <v>331818.26</v>
      </c>
      <c r="K394" s="36">
        <v>400866.25</v>
      </c>
      <c r="L394" s="36">
        <v>314151.96</v>
      </c>
      <c r="M394" s="36">
        <v>335754.1</v>
      </c>
      <c r="N394" s="50">
        <v>264775.77</v>
      </c>
      <c r="O394" s="36">
        <f>SUM(C394:N394)</f>
        <v>3881217.58</v>
      </c>
    </row>
    <row r="395" spans="1:15" ht="15">
      <c r="A395" s="12" t="s">
        <v>25</v>
      </c>
      <c r="B395" s="13" t="s">
        <v>8</v>
      </c>
      <c r="C395" s="36">
        <v>279.16</v>
      </c>
      <c r="D395" s="36">
        <v>328.92</v>
      </c>
      <c r="E395" s="36">
        <v>287.83</v>
      </c>
      <c r="F395" s="36">
        <v>347.55</v>
      </c>
      <c r="G395" s="36">
        <v>278.05</v>
      </c>
      <c r="H395" s="36">
        <v>346.66</v>
      </c>
      <c r="I395" s="36">
        <v>306.13</v>
      </c>
      <c r="J395" s="36">
        <v>382.28</v>
      </c>
      <c r="K395" s="36">
        <v>461.83</v>
      </c>
      <c r="L395" s="36">
        <v>373.99</v>
      </c>
      <c r="M395" s="36">
        <v>386.81</v>
      </c>
      <c r="N395" s="50">
        <v>383.73</v>
      </c>
      <c r="O395" s="36">
        <f>SUM(O394/O393/O431)</f>
        <v>342.0956403834147</v>
      </c>
    </row>
    <row r="396" spans="1:15" ht="15">
      <c r="A396" s="12"/>
      <c r="B396" s="19"/>
      <c r="C396" s="38"/>
      <c r="D396" s="38"/>
      <c r="E396" s="38"/>
      <c r="F396" s="38"/>
      <c r="G396" s="38"/>
      <c r="H396" s="38"/>
      <c r="I396" s="38"/>
      <c r="J396" s="38"/>
      <c r="K396" s="38"/>
      <c r="L396" s="38"/>
      <c r="M396" s="38"/>
      <c r="N396" s="48"/>
      <c r="O396" s="38"/>
    </row>
    <row r="397" spans="1:15" ht="15">
      <c r="A397" s="12" t="s">
        <v>25</v>
      </c>
      <c r="B397" s="21" t="s">
        <v>17</v>
      </c>
      <c r="C397" s="43">
        <v>20</v>
      </c>
      <c r="D397" s="43">
        <v>19</v>
      </c>
      <c r="E397" s="43">
        <v>17</v>
      </c>
      <c r="F397" s="43">
        <v>19</v>
      </c>
      <c r="G397" s="43">
        <v>19</v>
      </c>
      <c r="H397" s="43">
        <v>18</v>
      </c>
      <c r="I397" s="43">
        <v>18</v>
      </c>
      <c r="J397" s="43">
        <v>16</v>
      </c>
      <c r="K397" s="43">
        <v>15</v>
      </c>
      <c r="L397" s="43">
        <v>15</v>
      </c>
      <c r="M397" s="43">
        <v>15</v>
      </c>
      <c r="N397" s="52">
        <v>15</v>
      </c>
      <c r="O397" s="43">
        <f>SUM(C397:N397)</f>
        <v>206</v>
      </c>
    </row>
    <row r="398" spans="1:15" ht="15">
      <c r="A398" s="12" t="s">
        <v>25</v>
      </c>
      <c r="B398" s="21" t="s">
        <v>18</v>
      </c>
      <c r="C398" s="46">
        <v>1025207.75</v>
      </c>
      <c r="D398" s="46">
        <v>969610.6</v>
      </c>
      <c r="E398" s="46">
        <v>958053.75</v>
      </c>
      <c r="F398" s="46">
        <v>914565</v>
      </c>
      <c r="G398" s="46">
        <v>860128.3</v>
      </c>
      <c r="H398" s="46">
        <v>811962.25</v>
      </c>
      <c r="I398" s="46">
        <v>912773</v>
      </c>
      <c r="J398" s="46">
        <v>829373.8</v>
      </c>
      <c r="K398" s="46">
        <v>998831.5</v>
      </c>
      <c r="L398" s="46">
        <v>886688.5</v>
      </c>
      <c r="M398" s="46">
        <v>892966</v>
      </c>
      <c r="N398" s="50">
        <v>826517.5</v>
      </c>
      <c r="O398" s="46">
        <f>SUM(C398:N398)</f>
        <v>10886677.95</v>
      </c>
    </row>
    <row r="399" spans="1:15" ht="15">
      <c r="A399" s="12" t="s">
        <v>25</v>
      </c>
      <c r="B399" s="13" t="s">
        <v>0</v>
      </c>
      <c r="C399" s="46">
        <v>179133</v>
      </c>
      <c r="D399" s="46">
        <v>206832.1</v>
      </c>
      <c r="E399" s="46">
        <v>165595.5</v>
      </c>
      <c r="F399" s="46">
        <v>212831.25</v>
      </c>
      <c r="G399" s="46">
        <v>174250.8</v>
      </c>
      <c r="H399" s="46">
        <v>147516.5</v>
      </c>
      <c r="I399" s="46">
        <v>176647.5</v>
      </c>
      <c r="J399" s="46">
        <v>173041.8</v>
      </c>
      <c r="K399" s="46">
        <v>217935.5</v>
      </c>
      <c r="L399" s="46">
        <v>160521.5</v>
      </c>
      <c r="M399" s="46">
        <v>143585.5</v>
      </c>
      <c r="N399" s="50">
        <v>107597</v>
      </c>
      <c r="O399" s="46">
        <f>SUM(C399:N399)</f>
        <v>2065487.95</v>
      </c>
    </row>
    <row r="400" spans="1:15" ht="15">
      <c r="A400" s="12" t="s">
        <v>25</v>
      </c>
      <c r="B400" s="13" t="s">
        <v>8</v>
      </c>
      <c r="C400" s="46">
        <v>288.92</v>
      </c>
      <c r="D400" s="46">
        <v>362.86</v>
      </c>
      <c r="E400" s="46">
        <v>324.7</v>
      </c>
      <c r="F400" s="46">
        <v>361.34</v>
      </c>
      <c r="G400" s="46">
        <v>305.7</v>
      </c>
      <c r="H400" s="46">
        <v>264.37</v>
      </c>
      <c r="I400" s="46">
        <v>316.57</v>
      </c>
      <c r="J400" s="46">
        <v>386.25</v>
      </c>
      <c r="K400" s="46">
        <v>468.68</v>
      </c>
      <c r="L400" s="46">
        <v>356.71</v>
      </c>
      <c r="M400" s="46">
        <v>308.79</v>
      </c>
      <c r="N400" s="50">
        <v>239.1</v>
      </c>
      <c r="O400" s="46">
        <f>SUM(O399/O397/O431)</f>
        <v>329.6429764596356</v>
      </c>
    </row>
    <row r="401" spans="1:15" ht="15">
      <c r="A401" s="12" t="s">
        <v>25</v>
      </c>
      <c r="B401" s="13" t="s">
        <v>9</v>
      </c>
      <c r="C401" s="42">
        <v>0.1747</v>
      </c>
      <c r="D401" s="42">
        <v>0.2133</v>
      </c>
      <c r="E401" s="42">
        <v>0.1728</v>
      </c>
      <c r="F401" s="42">
        <v>0.2327</v>
      </c>
      <c r="G401" s="42">
        <v>0.2025</v>
      </c>
      <c r="H401" s="42">
        <v>0.1816</v>
      </c>
      <c r="I401" s="42">
        <v>0.1935</v>
      </c>
      <c r="J401" s="42">
        <v>0.2086</v>
      </c>
      <c r="K401" s="42">
        <v>0.2181</v>
      </c>
      <c r="L401" s="42">
        <v>0.18100000000000002</v>
      </c>
      <c r="M401" s="42">
        <v>0.1607</v>
      </c>
      <c r="N401" s="51">
        <v>0.1301</v>
      </c>
      <c r="O401" s="42">
        <f>SUM(O399/O398)</f>
        <v>0.18972619190962658</v>
      </c>
    </row>
    <row r="402" spans="1:15" ht="15">
      <c r="A402" s="18"/>
      <c r="B402" s="19"/>
      <c r="C402" s="44"/>
      <c r="D402" s="44"/>
      <c r="E402" s="44"/>
      <c r="F402" s="44"/>
      <c r="G402" s="44"/>
      <c r="H402" s="44"/>
      <c r="I402" s="44"/>
      <c r="J402" s="44"/>
      <c r="K402" s="44"/>
      <c r="L402" s="44"/>
      <c r="M402" s="44"/>
      <c r="N402" s="48"/>
      <c r="O402" s="44"/>
    </row>
    <row r="403" spans="1:15" ht="15">
      <c r="A403" s="12" t="s">
        <v>25</v>
      </c>
      <c r="B403" s="21" t="s">
        <v>42</v>
      </c>
      <c r="C403" s="43">
        <v>3</v>
      </c>
      <c r="D403" s="43">
        <v>3</v>
      </c>
      <c r="E403" s="43">
        <v>3</v>
      </c>
      <c r="F403" s="43">
        <v>3</v>
      </c>
      <c r="G403" s="43">
        <v>3</v>
      </c>
      <c r="H403" s="43">
        <v>3</v>
      </c>
      <c r="I403" s="43">
        <v>3</v>
      </c>
      <c r="J403" s="43">
        <v>3</v>
      </c>
      <c r="K403" s="43">
        <v>3</v>
      </c>
      <c r="L403" s="43">
        <v>3</v>
      </c>
      <c r="M403" s="43">
        <v>3</v>
      </c>
      <c r="N403" s="52">
        <v>3</v>
      </c>
      <c r="O403" s="43">
        <f>SUM(C403:N403)</f>
        <v>36</v>
      </c>
    </row>
    <row r="404" spans="1:15" ht="15">
      <c r="A404" s="12" t="s">
        <v>25</v>
      </c>
      <c r="B404" s="21" t="s">
        <v>43</v>
      </c>
      <c r="C404" s="46">
        <v>489147</v>
      </c>
      <c r="D404" s="46">
        <v>432804</v>
      </c>
      <c r="E404" s="46">
        <v>424729</v>
      </c>
      <c r="F404" s="46">
        <v>500200</v>
      </c>
      <c r="G404" s="46">
        <v>437386.5</v>
      </c>
      <c r="H404" s="46">
        <v>481080</v>
      </c>
      <c r="I404" s="46">
        <v>456025</v>
      </c>
      <c r="J404" s="46">
        <v>465242</v>
      </c>
      <c r="K404" s="46">
        <v>557799.25</v>
      </c>
      <c r="L404" s="46">
        <v>476302</v>
      </c>
      <c r="M404" s="46">
        <v>460997.1</v>
      </c>
      <c r="N404" s="50">
        <v>409415.01</v>
      </c>
      <c r="O404" s="46">
        <f>SUM(C404:N404)</f>
        <v>5591126.859999999</v>
      </c>
    </row>
    <row r="405" spans="1:15" ht="15">
      <c r="A405" s="12" t="s">
        <v>25</v>
      </c>
      <c r="B405" s="13" t="s">
        <v>0</v>
      </c>
      <c r="C405" s="46">
        <v>59464</v>
      </c>
      <c r="D405" s="46">
        <v>63287</v>
      </c>
      <c r="E405" s="46">
        <v>38858</v>
      </c>
      <c r="F405" s="46">
        <v>86042</v>
      </c>
      <c r="G405" s="46">
        <v>37908.5</v>
      </c>
      <c r="H405" s="46">
        <v>136932</v>
      </c>
      <c r="I405" s="46">
        <v>64530</v>
      </c>
      <c r="J405" s="46">
        <v>95252</v>
      </c>
      <c r="K405" s="46">
        <v>110938.25</v>
      </c>
      <c r="L405" s="46">
        <v>95511</v>
      </c>
      <c r="M405" s="46">
        <v>127181.1</v>
      </c>
      <c r="N405" s="50">
        <v>125607.01</v>
      </c>
      <c r="O405" s="46">
        <f>SUM(C405:N405)</f>
        <v>1041510.86</v>
      </c>
    </row>
    <row r="406" spans="1:15" ht="15">
      <c r="A406" s="12" t="s">
        <v>25</v>
      </c>
      <c r="B406" s="13" t="s">
        <v>8</v>
      </c>
      <c r="C406" s="46">
        <v>639.4</v>
      </c>
      <c r="D406" s="46">
        <v>703.19</v>
      </c>
      <c r="E406" s="46">
        <v>431.76</v>
      </c>
      <c r="F406" s="46">
        <v>925.18</v>
      </c>
      <c r="G406" s="46">
        <v>421.21</v>
      </c>
      <c r="H406" s="46">
        <v>1472.39</v>
      </c>
      <c r="I406" s="46">
        <v>693.87</v>
      </c>
      <c r="J406" s="46">
        <v>1133.95</v>
      </c>
      <c r="K406" s="46">
        <v>1192.88</v>
      </c>
      <c r="L406" s="46">
        <v>1061.23</v>
      </c>
      <c r="M406" s="46">
        <v>1367.54</v>
      </c>
      <c r="N406" s="50">
        <v>1395.63</v>
      </c>
      <c r="O406" s="46">
        <f>SUM(O405/O403/O431)</f>
        <v>951.1514703196347</v>
      </c>
    </row>
    <row r="407" spans="1:15" ht="15">
      <c r="A407" s="12" t="s">
        <v>25</v>
      </c>
      <c r="B407" s="13" t="s">
        <v>9</v>
      </c>
      <c r="C407" s="42">
        <v>0.1215</v>
      </c>
      <c r="D407" s="42">
        <v>0.1462</v>
      </c>
      <c r="E407" s="42">
        <v>0.09140000000000001</v>
      </c>
      <c r="F407" s="42">
        <v>0.172</v>
      </c>
      <c r="G407" s="42">
        <v>0.0866</v>
      </c>
      <c r="H407" s="42">
        <v>0.2846</v>
      </c>
      <c r="I407" s="42">
        <v>0.1415</v>
      </c>
      <c r="J407" s="42">
        <v>0.2047</v>
      </c>
      <c r="K407" s="42">
        <v>0.19879999999999998</v>
      </c>
      <c r="L407" s="42">
        <v>0.2005</v>
      </c>
      <c r="M407" s="42">
        <v>0.2758</v>
      </c>
      <c r="N407" s="51">
        <v>0.30670000000000003</v>
      </c>
      <c r="O407" s="42">
        <f>SUM(O405/O404)</f>
        <v>0.18627923960215778</v>
      </c>
    </row>
    <row r="408" spans="1:15" ht="15">
      <c r="A408" s="18"/>
      <c r="B408" s="19"/>
      <c r="C408" s="44"/>
      <c r="D408" s="44"/>
      <c r="E408" s="44"/>
      <c r="F408" s="44"/>
      <c r="G408" s="44"/>
      <c r="H408" s="44"/>
      <c r="I408" s="44"/>
      <c r="J408" s="44"/>
      <c r="K408" s="44"/>
      <c r="L408" s="44"/>
      <c r="M408" s="44"/>
      <c r="N408" s="48"/>
      <c r="O408" s="44"/>
    </row>
    <row r="409" spans="1:15" ht="15">
      <c r="A409" s="12" t="s">
        <v>25</v>
      </c>
      <c r="B409" s="13" t="s">
        <v>36</v>
      </c>
      <c r="C409" s="43">
        <v>4</v>
      </c>
      <c r="D409" s="43">
        <v>4</v>
      </c>
      <c r="E409" s="43">
        <v>4</v>
      </c>
      <c r="F409" s="43">
        <v>5</v>
      </c>
      <c r="G409" s="43">
        <v>6</v>
      </c>
      <c r="H409" s="43">
        <v>6</v>
      </c>
      <c r="I409" s="43">
        <v>6</v>
      </c>
      <c r="J409" s="43">
        <v>5</v>
      </c>
      <c r="K409" s="43">
        <v>4</v>
      </c>
      <c r="L409" s="43">
        <v>4</v>
      </c>
      <c r="M409" s="43">
        <v>4</v>
      </c>
      <c r="N409" s="52">
        <v>2</v>
      </c>
      <c r="O409" s="43">
        <f>SUM(C409:N409)</f>
        <v>54</v>
      </c>
    </row>
    <row r="410" spans="1:15" ht="15">
      <c r="A410" s="12" t="s">
        <v>25</v>
      </c>
      <c r="B410" s="28" t="s">
        <v>37</v>
      </c>
      <c r="C410" s="46">
        <v>134830.5</v>
      </c>
      <c r="D410" s="46">
        <v>98411.5</v>
      </c>
      <c r="E410" s="46">
        <v>89008</v>
      </c>
      <c r="F410" s="46">
        <v>100582.5</v>
      </c>
      <c r="G410" s="46">
        <v>124134</v>
      </c>
      <c r="H410" s="46">
        <v>108304.5</v>
      </c>
      <c r="I410" s="46">
        <v>99745</v>
      </c>
      <c r="J410" s="46">
        <v>97936</v>
      </c>
      <c r="K410" s="46">
        <v>120564.5</v>
      </c>
      <c r="L410" s="46">
        <v>103261</v>
      </c>
      <c r="M410" s="46">
        <v>102988.5</v>
      </c>
      <c r="N410" s="50">
        <v>53269.5</v>
      </c>
      <c r="O410" s="46">
        <f>SUM(C410:N410)</f>
        <v>1233035.5</v>
      </c>
    </row>
    <row r="411" spans="1:15" ht="15">
      <c r="A411" s="12" t="s">
        <v>25</v>
      </c>
      <c r="B411" s="28" t="s">
        <v>0</v>
      </c>
      <c r="C411" s="46">
        <v>18547.95</v>
      </c>
      <c r="D411" s="46">
        <v>15733.4</v>
      </c>
      <c r="E411" s="46">
        <v>15062.22</v>
      </c>
      <c r="F411" s="46">
        <v>17232.52</v>
      </c>
      <c r="G411" s="46">
        <v>24197</v>
      </c>
      <c r="H411" s="46">
        <v>33975.5</v>
      </c>
      <c r="I411" s="46">
        <v>30129</v>
      </c>
      <c r="J411" s="46">
        <v>18620.46</v>
      </c>
      <c r="K411" s="46">
        <v>30117.5</v>
      </c>
      <c r="L411" s="46">
        <v>13770.46</v>
      </c>
      <c r="M411" s="46">
        <v>16332.5</v>
      </c>
      <c r="N411" s="50">
        <v>5530.76</v>
      </c>
      <c r="O411" s="46">
        <f>SUM(C411:N411)</f>
        <v>239249.27</v>
      </c>
    </row>
    <row r="412" spans="1:15" ht="15">
      <c r="A412" s="12" t="s">
        <v>25</v>
      </c>
      <c r="B412" s="13" t="s">
        <v>8</v>
      </c>
      <c r="C412" s="46">
        <v>149.58</v>
      </c>
      <c r="D412" s="46">
        <v>131.11</v>
      </c>
      <c r="E412" s="46">
        <v>125.52</v>
      </c>
      <c r="F412" s="46">
        <v>111.18</v>
      </c>
      <c r="G412" s="46">
        <v>134.43</v>
      </c>
      <c r="H412" s="46">
        <v>182.66</v>
      </c>
      <c r="I412" s="46">
        <v>161.98</v>
      </c>
      <c r="J412" s="46">
        <v>133</v>
      </c>
      <c r="K412" s="46">
        <v>242.88</v>
      </c>
      <c r="L412" s="46">
        <v>114.75</v>
      </c>
      <c r="M412" s="46">
        <v>131.71</v>
      </c>
      <c r="N412" s="50">
        <v>92.18</v>
      </c>
      <c r="O412" s="46">
        <f>SUM(O411/O409/O431)</f>
        <v>145.66165601217654</v>
      </c>
    </row>
    <row r="413" spans="1:15" ht="15">
      <c r="A413" s="12" t="s">
        <v>25</v>
      </c>
      <c r="B413" s="13" t="s">
        <v>9</v>
      </c>
      <c r="C413" s="42">
        <v>0.1375</v>
      </c>
      <c r="D413" s="42">
        <v>0.1598</v>
      </c>
      <c r="E413" s="42">
        <v>0.16920000000000002</v>
      </c>
      <c r="F413" s="42">
        <v>0.17129999999999998</v>
      </c>
      <c r="G413" s="42">
        <v>0.1949</v>
      </c>
      <c r="H413" s="42">
        <v>0.31370000000000003</v>
      </c>
      <c r="I413" s="42">
        <v>0.302</v>
      </c>
      <c r="J413" s="42">
        <v>0.19010000000000002</v>
      </c>
      <c r="K413" s="42">
        <v>0.2498</v>
      </c>
      <c r="L413" s="42">
        <v>0.1333</v>
      </c>
      <c r="M413" s="42">
        <v>0.1585</v>
      </c>
      <c r="N413" s="51">
        <v>0.1038</v>
      </c>
      <c r="O413" s="42">
        <f>SUM(O411/O410)</f>
        <v>0.19403275088186836</v>
      </c>
    </row>
    <row r="414" spans="1:15" ht="15">
      <c r="A414" s="18"/>
      <c r="B414" s="19"/>
      <c r="C414" s="44"/>
      <c r="D414" s="44"/>
      <c r="E414" s="44"/>
      <c r="F414" s="44"/>
      <c r="G414" s="44"/>
      <c r="H414" s="44"/>
      <c r="I414" s="44"/>
      <c r="J414" s="44"/>
      <c r="K414" s="44"/>
      <c r="L414" s="44"/>
      <c r="M414" s="44"/>
      <c r="N414" s="48"/>
      <c r="O414" s="44"/>
    </row>
    <row r="415" spans="1:15" ht="15">
      <c r="A415" s="12" t="s">
        <v>25</v>
      </c>
      <c r="B415" s="28" t="s">
        <v>35</v>
      </c>
      <c r="C415" s="43">
        <v>4</v>
      </c>
      <c r="D415" s="43">
        <v>4</v>
      </c>
      <c r="E415" s="43">
        <v>4</v>
      </c>
      <c r="F415" s="43">
        <v>4</v>
      </c>
      <c r="G415" s="43">
        <v>4</v>
      </c>
      <c r="H415" s="43">
        <v>4</v>
      </c>
      <c r="I415" s="43">
        <v>4</v>
      </c>
      <c r="J415" s="43">
        <v>4</v>
      </c>
      <c r="K415" s="43">
        <v>4</v>
      </c>
      <c r="L415" s="43">
        <v>4</v>
      </c>
      <c r="M415" s="43">
        <v>4</v>
      </c>
      <c r="N415" s="52">
        <v>1</v>
      </c>
      <c r="O415" s="43">
        <f>SUM(C415:N415)</f>
        <v>45</v>
      </c>
    </row>
    <row r="416" spans="1:15" ht="15">
      <c r="A416" s="12" t="s">
        <v>25</v>
      </c>
      <c r="B416" s="28" t="s">
        <v>0</v>
      </c>
      <c r="C416" s="46">
        <v>19878</v>
      </c>
      <c r="D416" s="46">
        <v>16161</v>
      </c>
      <c r="E416" s="46">
        <v>15169</v>
      </c>
      <c r="F416" s="46">
        <v>21352</v>
      </c>
      <c r="G416" s="46">
        <v>18841</v>
      </c>
      <c r="H416" s="46">
        <v>16360</v>
      </c>
      <c r="I416" s="46">
        <v>21426</v>
      </c>
      <c r="J416" s="46">
        <v>20973</v>
      </c>
      <c r="K416" s="46">
        <v>18764</v>
      </c>
      <c r="L416" s="46">
        <v>15920</v>
      </c>
      <c r="M416" s="46">
        <v>14537</v>
      </c>
      <c r="N416" s="50">
        <v>7208</v>
      </c>
      <c r="O416" s="46">
        <f>SUM(C416:N416)</f>
        <v>206589</v>
      </c>
    </row>
    <row r="417" spans="1:15" ht="15">
      <c r="A417" s="12" t="s">
        <v>25</v>
      </c>
      <c r="B417" s="28" t="s">
        <v>8</v>
      </c>
      <c r="C417" s="46">
        <v>160.31</v>
      </c>
      <c r="D417" s="46">
        <v>134.68</v>
      </c>
      <c r="E417" s="46">
        <v>126.41</v>
      </c>
      <c r="F417" s="46">
        <v>172.19</v>
      </c>
      <c r="G417" s="46">
        <v>157.01</v>
      </c>
      <c r="H417" s="46">
        <v>131.94</v>
      </c>
      <c r="I417" s="46">
        <v>172.79</v>
      </c>
      <c r="J417" s="46">
        <v>187.26</v>
      </c>
      <c r="K417" s="46">
        <v>151.32</v>
      </c>
      <c r="L417" s="46">
        <v>132.67</v>
      </c>
      <c r="M417" s="46">
        <v>117.23</v>
      </c>
      <c r="N417" s="50">
        <v>240.27</v>
      </c>
      <c r="O417" s="46">
        <f>SUM(O416/O415/O431)</f>
        <v>150.93260273972604</v>
      </c>
    </row>
    <row r="418" spans="1:15" ht="15">
      <c r="A418" s="18"/>
      <c r="B418" s="18"/>
      <c r="C418" s="44"/>
      <c r="D418" s="44"/>
      <c r="E418" s="44"/>
      <c r="F418" s="44"/>
      <c r="G418" s="44"/>
      <c r="H418" s="44"/>
      <c r="I418" s="44"/>
      <c r="J418" s="44"/>
      <c r="K418" s="44"/>
      <c r="L418" s="44"/>
      <c r="M418" s="44"/>
      <c r="N418" s="48"/>
      <c r="O418" s="44"/>
    </row>
    <row r="419" spans="1:15" ht="15">
      <c r="A419" s="12" t="s">
        <v>25</v>
      </c>
      <c r="B419" s="13" t="s">
        <v>44</v>
      </c>
      <c r="C419" s="43">
        <v>3</v>
      </c>
      <c r="D419" s="43">
        <v>3</v>
      </c>
      <c r="E419" s="43">
        <v>3</v>
      </c>
      <c r="F419" s="43">
        <v>3</v>
      </c>
      <c r="G419" s="43">
        <v>3</v>
      </c>
      <c r="H419" s="43">
        <v>3</v>
      </c>
      <c r="I419" s="43">
        <v>3</v>
      </c>
      <c r="J419" s="43">
        <v>3</v>
      </c>
      <c r="K419" s="43">
        <v>2</v>
      </c>
      <c r="L419" s="43">
        <v>2</v>
      </c>
      <c r="M419" s="43">
        <v>2</v>
      </c>
      <c r="N419" s="52">
        <v>2</v>
      </c>
      <c r="O419" s="43">
        <f>SUM(C419:N419)</f>
        <v>32</v>
      </c>
    </row>
    <row r="420" spans="1:15" ht="15">
      <c r="A420" s="12" t="s">
        <v>25</v>
      </c>
      <c r="B420" s="28" t="s">
        <v>45</v>
      </c>
      <c r="C420" s="46">
        <v>120018</v>
      </c>
      <c r="D420" s="46">
        <v>129040</v>
      </c>
      <c r="E420" s="46">
        <v>100869</v>
      </c>
      <c r="F420" s="46">
        <v>107298</v>
      </c>
      <c r="G420" s="46">
        <v>91267</v>
      </c>
      <c r="H420" s="46">
        <v>75188</v>
      </c>
      <c r="I420" s="46">
        <v>81728.5</v>
      </c>
      <c r="J420" s="46">
        <v>81311</v>
      </c>
      <c r="K420" s="46">
        <v>98692</v>
      </c>
      <c r="L420" s="46">
        <v>122684</v>
      </c>
      <c r="M420" s="46">
        <v>92067</v>
      </c>
      <c r="N420" s="50">
        <v>66511</v>
      </c>
      <c r="O420" s="46">
        <f>SUM(C420:N420)</f>
        <v>1166673.5</v>
      </c>
    </row>
    <row r="421" spans="1:15" ht="15">
      <c r="A421" s="12" t="s">
        <v>25</v>
      </c>
      <c r="B421" s="28" t="s">
        <v>0</v>
      </c>
      <c r="C421" s="46">
        <v>17212</v>
      </c>
      <c r="D421" s="46">
        <v>23619</v>
      </c>
      <c r="E421" s="46">
        <v>32994</v>
      </c>
      <c r="F421" s="46">
        <v>28861</v>
      </c>
      <c r="G421" s="46">
        <v>36756</v>
      </c>
      <c r="H421" s="46">
        <v>30591</v>
      </c>
      <c r="I421" s="46">
        <v>29925.5</v>
      </c>
      <c r="J421" s="46">
        <v>23931</v>
      </c>
      <c r="K421" s="46">
        <v>23111</v>
      </c>
      <c r="L421" s="46">
        <v>28429</v>
      </c>
      <c r="M421" s="46">
        <v>34118</v>
      </c>
      <c r="N421" s="50">
        <v>18833</v>
      </c>
      <c r="O421" s="46">
        <f>SUM(C421:N421)</f>
        <v>328380.5</v>
      </c>
    </row>
    <row r="422" spans="1:15" ht="15">
      <c r="A422" s="12" t="s">
        <v>25</v>
      </c>
      <c r="B422" s="13" t="s">
        <v>8</v>
      </c>
      <c r="C422" s="46">
        <v>185.08</v>
      </c>
      <c r="D422" s="46">
        <v>262.43</v>
      </c>
      <c r="E422" s="46">
        <v>366.6</v>
      </c>
      <c r="F422" s="46">
        <v>310.33</v>
      </c>
      <c r="G422" s="46">
        <v>408.4</v>
      </c>
      <c r="H422" s="46">
        <v>328.94</v>
      </c>
      <c r="I422" s="46">
        <v>321.78</v>
      </c>
      <c r="J422" s="46">
        <v>284.89</v>
      </c>
      <c r="K422" s="46">
        <v>372.76</v>
      </c>
      <c r="L422" s="46">
        <v>473.82</v>
      </c>
      <c r="M422" s="46">
        <v>550.29</v>
      </c>
      <c r="N422" s="50">
        <v>313.88</v>
      </c>
      <c r="O422" s="46">
        <f>SUM(O421/O419/O431)</f>
        <v>337.3772260273972</v>
      </c>
    </row>
    <row r="423" spans="1:15" ht="15">
      <c r="A423" s="12" t="s">
        <v>25</v>
      </c>
      <c r="B423" s="13" t="s">
        <v>9</v>
      </c>
      <c r="C423" s="42">
        <v>0.1434</v>
      </c>
      <c r="D423" s="42">
        <v>0.183</v>
      </c>
      <c r="E423" s="42">
        <v>0.327</v>
      </c>
      <c r="F423" s="42">
        <v>0.26890000000000003</v>
      </c>
      <c r="G423" s="42">
        <v>0.40270000000000006</v>
      </c>
      <c r="H423" s="42">
        <v>0.4068</v>
      </c>
      <c r="I423" s="42">
        <v>0.3661</v>
      </c>
      <c r="J423" s="42">
        <v>0.2943</v>
      </c>
      <c r="K423" s="42">
        <v>0.2341</v>
      </c>
      <c r="L423" s="42">
        <v>0.23170000000000002</v>
      </c>
      <c r="M423" s="42">
        <v>0.3705</v>
      </c>
      <c r="N423" s="51">
        <v>0.28309999999999996</v>
      </c>
      <c r="O423" s="42">
        <f>SUM(O421/O420)</f>
        <v>0.2814673514055132</v>
      </c>
    </row>
    <row r="424" spans="1:15" ht="15">
      <c r="A424" s="18"/>
      <c r="B424" s="18"/>
      <c r="C424" s="38"/>
      <c r="D424" s="38"/>
      <c r="E424" s="38"/>
      <c r="F424" s="38"/>
      <c r="G424" s="38"/>
      <c r="H424" s="38"/>
      <c r="I424" s="38"/>
      <c r="J424" s="38"/>
      <c r="K424" s="38"/>
      <c r="L424" s="38"/>
      <c r="M424" s="38"/>
      <c r="N424" s="48"/>
      <c r="O424" s="38"/>
    </row>
    <row r="425" spans="1:15" ht="15">
      <c r="A425" s="12" t="s">
        <v>25</v>
      </c>
      <c r="B425" s="19" t="s">
        <v>19</v>
      </c>
      <c r="C425" s="40">
        <v>1900</v>
      </c>
      <c r="D425" s="40">
        <v>1921</v>
      </c>
      <c r="E425" s="40">
        <v>1891</v>
      </c>
      <c r="F425" s="40">
        <v>1892</v>
      </c>
      <c r="G425" s="40">
        <v>1892</v>
      </c>
      <c r="H425" s="40">
        <v>1904</v>
      </c>
      <c r="I425" s="40">
        <v>1878</v>
      </c>
      <c r="J425" s="40">
        <v>1898</v>
      </c>
      <c r="K425" s="40">
        <v>1885</v>
      </c>
      <c r="L425" s="40">
        <v>1895</v>
      </c>
      <c r="M425" s="40">
        <v>1895</v>
      </c>
      <c r="N425" s="49">
        <v>1895</v>
      </c>
      <c r="O425" s="40">
        <f>SUM(C425:N425)</f>
        <v>22746</v>
      </c>
    </row>
    <row r="426" spans="1:15" ht="15">
      <c r="A426" s="12" t="s">
        <v>25</v>
      </c>
      <c r="B426" s="21" t="s">
        <v>20</v>
      </c>
      <c r="C426" s="46">
        <v>6414797.02</v>
      </c>
      <c r="D426" s="46">
        <v>5828147.04</v>
      </c>
      <c r="E426" s="46">
        <v>5883955.33</v>
      </c>
      <c r="F426" s="46">
        <v>6114430.17</v>
      </c>
      <c r="G426" s="46">
        <v>5506008.15</v>
      </c>
      <c r="H426" s="46">
        <v>5325561.65</v>
      </c>
      <c r="I426" s="46">
        <v>5441883.86</v>
      </c>
      <c r="J426" s="46">
        <v>5926576.25</v>
      </c>
      <c r="K426" s="46">
        <v>6443410.47</v>
      </c>
      <c r="L426" s="46">
        <v>5936003.59</v>
      </c>
      <c r="M426" s="46">
        <v>6204461.03</v>
      </c>
      <c r="N426" s="50">
        <v>5602125.85</v>
      </c>
      <c r="O426" s="46">
        <f>SUM(C426:N426)</f>
        <v>70627360.41</v>
      </c>
    </row>
    <row r="427" spans="1:15" ht="15">
      <c r="A427" s="12" t="s">
        <v>25</v>
      </c>
      <c r="B427" s="21" t="s">
        <v>8</v>
      </c>
      <c r="C427" s="46">
        <v>108.91</v>
      </c>
      <c r="D427" s="46">
        <v>101.13</v>
      </c>
      <c r="E427" s="46">
        <v>103.72</v>
      </c>
      <c r="F427" s="46">
        <v>104.25</v>
      </c>
      <c r="G427" s="46">
        <v>97.01</v>
      </c>
      <c r="H427" s="46">
        <v>90.23</v>
      </c>
      <c r="I427" s="46">
        <v>93.47</v>
      </c>
      <c r="J427" s="46">
        <v>111.52</v>
      </c>
      <c r="K427" s="46">
        <v>110.27</v>
      </c>
      <c r="L427" s="46">
        <v>104.42</v>
      </c>
      <c r="M427" s="46">
        <v>105.62</v>
      </c>
      <c r="N427" s="50">
        <v>98.54</v>
      </c>
      <c r="O427" s="46">
        <f>SUM(O426/O425/O431)</f>
        <v>102.08368111930562</v>
      </c>
    </row>
    <row r="428" spans="1:15" ht="15">
      <c r="A428" s="18"/>
      <c r="B428" s="21"/>
      <c r="C428" s="46"/>
      <c r="D428" s="46"/>
      <c r="E428" s="46"/>
      <c r="F428" s="46"/>
      <c r="G428" s="46"/>
      <c r="H428" s="46"/>
      <c r="I428" s="46"/>
      <c r="J428" s="46"/>
      <c r="K428" s="46"/>
      <c r="L428" s="46"/>
      <c r="M428" s="46"/>
      <c r="N428" s="48"/>
      <c r="O428" s="46"/>
    </row>
    <row r="429" spans="1:15" ht="15">
      <c r="A429" s="12" t="s">
        <v>25</v>
      </c>
      <c r="B429" s="21" t="s">
        <v>21</v>
      </c>
      <c r="C429" s="46">
        <v>19610.06</v>
      </c>
      <c r="D429" s="46">
        <v>86820.96</v>
      </c>
      <c r="E429" s="46">
        <v>207804.46</v>
      </c>
      <c r="F429" s="46">
        <v>394584.53</v>
      </c>
      <c r="G429" s="46">
        <v>496273.5</v>
      </c>
      <c r="H429" s="46">
        <v>580675.38</v>
      </c>
      <c r="I429" s="46">
        <v>722684.01</v>
      </c>
      <c r="J429" s="46">
        <v>864226.48</v>
      </c>
      <c r="K429" s="46">
        <v>582061.38</v>
      </c>
      <c r="L429" s="46">
        <v>610824.09</v>
      </c>
      <c r="M429" s="46">
        <v>676988.18</v>
      </c>
      <c r="N429" s="50">
        <v>663068.33</v>
      </c>
      <c r="O429" s="46">
        <f>SUM(C429:N429)</f>
        <v>5905621.36</v>
      </c>
    </row>
    <row r="430" spans="1:15" ht="15">
      <c r="A430" s="12" t="s">
        <v>25</v>
      </c>
      <c r="B430" s="21" t="s">
        <v>46</v>
      </c>
      <c r="C430" s="43">
        <v>6</v>
      </c>
      <c r="D430" s="43">
        <v>6</v>
      </c>
      <c r="E430" s="43">
        <v>6</v>
      </c>
      <c r="F430" s="43">
        <v>6</v>
      </c>
      <c r="G430" s="43">
        <v>6</v>
      </c>
      <c r="H430" s="43">
        <v>6</v>
      </c>
      <c r="I430" s="43">
        <v>6</v>
      </c>
      <c r="J430" s="43">
        <v>6</v>
      </c>
      <c r="K430" s="43">
        <v>6</v>
      </c>
      <c r="L430" s="43">
        <v>6</v>
      </c>
      <c r="M430" s="43">
        <v>6</v>
      </c>
      <c r="N430" s="52">
        <v>6</v>
      </c>
      <c r="O430" s="43">
        <f>AVERAGE(C430:N430)</f>
        <v>6</v>
      </c>
    </row>
    <row r="431" spans="1:15" ht="15">
      <c r="A431" s="12" t="s">
        <v>25</v>
      </c>
      <c r="B431" s="21" t="s">
        <v>22</v>
      </c>
      <c r="C431" s="45">
        <v>31</v>
      </c>
      <c r="D431" s="45">
        <v>31</v>
      </c>
      <c r="E431" s="45">
        <v>30</v>
      </c>
      <c r="F431" s="45">
        <v>31</v>
      </c>
      <c r="G431" s="45">
        <v>30</v>
      </c>
      <c r="H431" s="45">
        <v>31</v>
      </c>
      <c r="I431" s="45">
        <v>31</v>
      </c>
      <c r="J431" s="45">
        <v>28</v>
      </c>
      <c r="K431" s="45">
        <v>31</v>
      </c>
      <c r="L431" s="45">
        <v>30</v>
      </c>
      <c r="M431" s="45">
        <v>31</v>
      </c>
      <c r="N431" s="53">
        <v>30</v>
      </c>
      <c r="O431" s="45">
        <f>(((C430*C431)+(D430*D431)+(E430*E431)+(F430*F431)+(G430*G431)+(H430*H431)+(I430*I431)+(J430*J431)+(K430*K431)+(L430*L431)+(M430*M431)+(N430*N431))/$O$430)/COUNTIF(C431:N431,"&gt;0")</f>
        <v>30.416666666666668</v>
      </c>
    </row>
    <row r="432" spans="3:15" ht="15"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</row>
    <row r="433" spans="3:15" ht="15"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</row>
  </sheetData>
  <sheetProtection/>
  <printOptions/>
  <pageMargins left="1" right="0.25" top="0.25" bottom="0.25" header="0" footer="0"/>
  <pageSetup fitToHeight="6" horizontalDpi="600" verticalDpi="600" orientation="portrait" scale="66" r:id="rId1"/>
  <rowBreaks count="7" manualBreakCount="7">
    <brk id="71" max="14" man="1"/>
    <brk id="108" max="255" man="1"/>
    <brk id="179" max="14" man="1"/>
    <brk id="216" max="255" man="1"/>
    <brk id="287" max="14" man="1"/>
    <brk id="324" max="14" man="1"/>
    <brk id="396" max="14" man="1"/>
  </rowBreaks>
  <colBreaks count="2" manualBreakCount="2">
    <brk id="6" max="430" man="1"/>
    <brk id="13" max="4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Maren Rubino</dc:creator>
  <cp:keywords/>
  <dc:description/>
  <cp:lastModifiedBy>Vang, July M.</cp:lastModifiedBy>
  <cp:lastPrinted>2015-10-06T23:32:20Z</cp:lastPrinted>
  <dcterms:created xsi:type="dcterms:W3CDTF">1997-08-11T22:24:12Z</dcterms:created>
  <dcterms:modified xsi:type="dcterms:W3CDTF">2017-07-20T21:25:25Z</dcterms:modified>
  <cp:category/>
  <cp:version/>
  <cp:contentType/>
  <cp:contentStatus/>
</cp:coreProperties>
</file>