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20" windowWidth="5970" windowHeight="6510" activeTab="0"/>
  </bookViews>
  <sheets>
    <sheet name="TAX13-14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'TAX13-14'!$A$1:$O$431</definedName>
  </definedNames>
  <calcPr fullCalcOnLoad="1"/>
</workbook>
</file>

<file path=xl/sharedStrings.xml><?xml version="1.0" encoding="utf-8"?>
<sst xmlns="http://schemas.openxmlformats.org/spreadsheetml/2006/main" count="750" uniqueCount="50">
  <si>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</si>
  <si>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</si>
  <si>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</si>
  <si>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</si>
  <si>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</si>
  <si>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</si>
  <si>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</si>
  <si>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</si>
  <si>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</si>
  <si>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</si>
  <si>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</si>
  <si>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</si>
  <si>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</si>
  <si>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</si>
  <si>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</si>
  <si>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</si>
  <si>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</si>
  <si>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</si>
  <si>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</si>
  <si>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</si>
  <si>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</si>
  <si>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</si>
  <si>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</si>
  <si>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</si>
  <si>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</si>
  <si>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</si>
  <si>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</si>
  <si>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</si>
  <si>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</si>
  <si>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</si>
  <si>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</si>
  <si>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</si>
  <si>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</si>
  <si>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</si>
  <si>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</si>
  <si>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</si>
  <si>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</si>
  <si>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</si>
  <si>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</si>
  <si>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</si>
  <si>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</si>
  <si>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</si>
  <si>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</si>
  <si>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</si>
  <si>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</si>
  <si>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</si>
  <si>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</si>
  <si>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</si>
  <si>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 xml:space="preserve">SEPTEMBER </t>
  </si>
  <si>
    <t>2013-2014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</si>
</sst>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  <numFmt numFmtId="211" formatCode="0.00&quot;%&quot;"/>
  </numFmts>
  <fonts count="48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Helvetica"/>
      <family val="2"/>
    </font>
    <font>
      <sz val="12"/>
      <color indexed="9"/>
      <name val="Helvetica"/>
      <family val="2"/>
    </font>
    <font>
      <sz val="9.85"/>
      <color indexed="8"/>
      <name val="Helvetica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78" fontId="3" fillId="0" borderId="0" xfId="42" applyNumberFormat="1" applyFont="1" applyFill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43" fontId="3" fillId="0" borderId="0" xfId="42" applyFont="1" applyFill="1" applyAlignment="1">
      <alignment/>
    </xf>
    <xf numFmtId="39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10" fontId="4" fillId="0" borderId="0" xfId="67" applyNumberFormat="1" applyFont="1" applyFill="1" applyAlignment="1" applyProtection="1">
      <alignment/>
      <protection/>
    </xf>
    <xf numFmtId="49" fontId="3" fillId="0" borderId="0" xfId="42" applyNumberFormat="1" applyFont="1" applyFill="1" applyAlignment="1" applyProtection="1">
      <alignment horizontal="left"/>
      <protection/>
    </xf>
    <xf numFmtId="43" fontId="4" fillId="0" borderId="0" xfId="42" applyFont="1" applyFill="1" applyAlignment="1" applyProtection="1">
      <alignment/>
      <protection/>
    </xf>
    <xf numFmtId="178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right" vertical="center"/>
    </xf>
    <xf numFmtId="186" fontId="12" fillId="33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39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211" fontId="3" fillId="0" borderId="0" xfId="0" applyNumberFormat="1" applyFont="1" applyFill="1" applyAlignment="1" applyProtection="1">
      <alignment/>
      <protection/>
    </xf>
    <xf numFmtId="10" fontId="4" fillId="0" borderId="0" xfId="67" applyNumberFormat="1" applyFont="1" applyAlignment="1">
      <alignment horizontal="right" vertical="top"/>
    </xf>
    <xf numFmtId="0" fontId="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0" zoomScaleNormal="75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69921875" defaultRowHeight="15"/>
  <cols>
    <col min="1" max="1" width="12.69921875" style="2" customWidth="1"/>
    <col min="2" max="2" width="13.296875" style="10" customWidth="1"/>
    <col min="3" max="14" width="13.796875" style="2" customWidth="1"/>
    <col min="15" max="15" width="14.296875" style="2" bestFit="1" customWidth="1"/>
    <col min="16" max="191" width="9.69921875" style="2" customWidth="1"/>
    <col min="192" max="192" width="1.69921875" style="2" customWidth="1"/>
    <col min="193" max="16384" width="9.69921875" style="2" customWidth="1"/>
  </cols>
  <sheetData>
    <row r="1" spans="1:14" ht="20.25">
      <c r="A1" s="4" t="s">
        <v>49</v>
      </c>
      <c r="B1" s="5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">
      <c r="A2" s="6"/>
      <c r="B2" s="7"/>
      <c r="C2" s="1" t="s">
        <v>31</v>
      </c>
      <c r="D2" s="1" t="s">
        <v>32</v>
      </c>
      <c r="E2" s="1" t="s">
        <v>47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40</v>
      </c>
      <c r="O2" s="8" t="s">
        <v>26</v>
      </c>
    </row>
    <row r="3" spans="1:15" ht="15">
      <c r="A3" s="13" t="s">
        <v>5</v>
      </c>
      <c r="B3" s="14" t="s">
        <v>6</v>
      </c>
      <c r="C3" s="15">
        <f aca="true" t="shared" si="0" ref="C3:E5">SUM(C9+C15+C21+C27+C33+C39+C45+C51+C63+C57)</f>
        <v>14301</v>
      </c>
      <c r="D3" s="15">
        <f t="shared" si="0"/>
        <v>14359</v>
      </c>
      <c r="E3" s="15">
        <f t="shared" si="0"/>
        <v>14332</v>
      </c>
      <c r="F3" s="15">
        <f>SUM(F9+F15+F21+F27+F33+F39+F45+F51+F63+F57)</f>
        <v>14394</v>
      </c>
      <c r="G3" s="15">
        <f aca="true" t="shared" si="1" ref="G3:N3">SUM(G9+G15+G21+G27+G33+G39+G45+G51+G63+G57)</f>
        <v>14376</v>
      </c>
      <c r="H3" s="15">
        <f t="shared" si="1"/>
        <v>14298</v>
      </c>
      <c r="I3" s="15">
        <f t="shared" si="1"/>
        <v>14198</v>
      </c>
      <c r="J3" s="15">
        <f t="shared" si="1"/>
        <v>14139</v>
      </c>
      <c r="K3" s="15">
        <f t="shared" si="1"/>
        <v>14082</v>
      </c>
      <c r="L3" s="15">
        <f t="shared" si="1"/>
        <v>13907</v>
      </c>
      <c r="M3" s="15">
        <f t="shared" si="1"/>
        <v>14077</v>
      </c>
      <c r="N3" s="15">
        <f t="shared" si="1"/>
        <v>14110</v>
      </c>
      <c r="O3" s="16">
        <f>SUM(C3:N3)</f>
        <v>170573</v>
      </c>
    </row>
    <row r="4" spans="1:15" ht="15">
      <c r="A4" s="13" t="s">
        <v>5</v>
      </c>
      <c r="B4" s="14" t="s">
        <v>7</v>
      </c>
      <c r="C4" s="17">
        <f t="shared" si="0"/>
        <v>851011802.93</v>
      </c>
      <c r="D4" s="17">
        <f t="shared" si="0"/>
        <v>845982919.55</v>
      </c>
      <c r="E4" s="17">
        <f t="shared" si="0"/>
        <v>742829802.0600001</v>
      </c>
      <c r="F4" s="17">
        <f>SUM(F10+F16+F22+F28+F34+F40+F46+F52+F64+F58)</f>
        <v>748760294.71</v>
      </c>
      <c r="G4" s="17">
        <f aca="true" t="shared" si="2" ref="G4:N4">SUM(G10+G16+G22+G28+G34+G40+G46+G52+G64+G58)</f>
        <v>759604668.49</v>
      </c>
      <c r="H4" s="17">
        <f t="shared" si="2"/>
        <v>692436642.09</v>
      </c>
      <c r="I4" s="17">
        <f t="shared" si="2"/>
        <v>679250006.62</v>
      </c>
      <c r="J4" s="17">
        <f t="shared" si="2"/>
        <v>709017984.6199999</v>
      </c>
      <c r="K4" s="17">
        <f t="shared" si="2"/>
        <v>829919759.53</v>
      </c>
      <c r="L4" s="17">
        <f t="shared" si="2"/>
        <v>748737530.38</v>
      </c>
      <c r="M4" s="17">
        <f t="shared" si="2"/>
        <v>815788940.7900001</v>
      </c>
      <c r="N4" s="17">
        <f t="shared" si="2"/>
        <v>772082275.61</v>
      </c>
      <c r="O4" s="18">
        <f>SUM(C4:N4)</f>
        <v>9195422627.38</v>
      </c>
    </row>
    <row r="5" spans="1:15" ht="15">
      <c r="A5" s="13" t="s">
        <v>5</v>
      </c>
      <c r="B5" s="14" t="s">
        <v>0</v>
      </c>
      <c r="C5" s="17">
        <f t="shared" si="0"/>
        <v>60625635.3</v>
      </c>
      <c r="D5" s="17">
        <f t="shared" si="0"/>
        <v>60421512.779999994</v>
      </c>
      <c r="E5" s="17">
        <f t="shared" si="0"/>
        <v>53246226.61</v>
      </c>
      <c r="F5" s="17">
        <f>SUM(F11+F17+F23+F29+F35+F41+F47+F53+F65+F59)</f>
        <v>53556355.55</v>
      </c>
      <c r="G5" s="17">
        <f aca="true" t="shared" si="3" ref="G5:N5">SUM(G11+G17+G23+G29+G35+G41+G47+G53+G65+G59)</f>
        <v>54669511.129999995</v>
      </c>
      <c r="H5" s="17">
        <f t="shared" si="3"/>
        <v>49729416.03000001</v>
      </c>
      <c r="I5" s="17">
        <f t="shared" si="3"/>
        <v>47911458.35000001</v>
      </c>
      <c r="J5" s="17">
        <f t="shared" si="3"/>
        <v>51618296.51</v>
      </c>
      <c r="K5" s="17">
        <f t="shared" si="3"/>
        <v>59669074.73</v>
      </c>
      <c r="L5" s="17">
        <f t="shared" si="3"/>
        <v>53732162.33</v>
      </c>
      <c r="M5" s="17">
        <f t="shared" si="3"/>
        <v>59345442.989999995</v>
      </c>
      <c r="N5" s="17">
        <f t="shared" si="3"/>
        <v>54912125.13</v>
      </c>
      <c r="O5" s="18">
        <f>SUM(C5:N5)</f>
        <v>659437217.44</v>
      </c>
    </row>
    <row r="6" spans="1:15" ht="15">
      <c r="A6" s="13" t="s">
        <v>5</v>
      </c>
      <c r="B6" s="14" t="s">
        <v>8</v>
      </c>
      <c r="C6" s="19">
        <f aca="true" t="shared" si="4" ref="C6:O6">SUM(C5/C3/C107)</f>
        <v>136.75027304654984</v>
      </c>
      <c r="D6" s="19">
        <f t="shared" si="4"/>
        <v>135.73933125004208</v>
      </c>
      <c r="E6" s="19">
        <f t="shared" si="4"/>
        <v>123.83995397246255</v>
      </c>
      <c r="F6" s="19">
        <f>SUM(F5/F3/F107)</f>
        <v>120.02392473118279</v>
      </c>
      <c r="G6" s="19">
        <f t="shared" si="4"/>
        <v>126.76106272027452</v>
      </c>
      <c r="H6" s="19">
        <f t="shared" si="4"/>
        <v>113.51016850353886</v>
      </c>
      <c r="I6" s="19">
        <f t="shared" si="4"/>
        <v>108.85553701339127</v>
      </c>
      <c r="J6" s="19">
        <f t="shared" si="4"/>
        <v>130.3847931001384</v>
      </c>
      <c r="K6" s="19">
        <f t="shared" si="4"/>
        <v>136.6857592854754</v>
      </c>
      <c r="L6" s="19">
        <f t="shared" si="4"/>
        <v>128.78924841207066</v>
      </c>
      <c r="M6" s="19">
        <f t="shared" si="4"/>
        <v>135.9926922433528</v>
      </c>
      <c r="N6" s="19">
        <f t="shared" si="4"/>
        <v>129.72389588944012</v>
      </c>
      <c r="O6" s="19">
        <f t="shared" si="4"/>
        <v>127.21491563523871</v>
      </c>
    </row>
    <row r="7" spans="1:15" ht="15">
      <c r="A7" s="13" t="s">
        <v>5</v>
      </c>
      <c r="B7" s="14" t="s">
        <v>9</v>
      </c>
      <c r="C7" s="20">
        <f>SUM(C5/C4)</f>
        <v>0.07123947645763352</v>
      </c>
      <c r="D7" s="20">
        <f>SUM(D5/D4)</f>
        <v>0.07142166985137212</v>
      </c>
      <c r="E7" s="20">
        <f>SUM(E5/E4)</f>
        <v>0.07168025093007668</v>
      </c>
      <c r="F7" s="20">
        <f aca="true" t="shared" si="5" ref="F7:N7">SUM(F5/F4)</f>
        <v>0.07152670344351357</v>
      </c>
      <c r="G7" s="20">
        <f t="shared" si="5"/>
        <v>0.07197100465255987</v>
      </c>
      <c r="H7" s="20">
        <f t="shared" si="5"/>
        <v>0.07181800183176382</v>
      </c>
      <c r="I7" s="20">
        <f t="shared" si="5"/>
        <v>0.0705358231623892</v>
      </c>
      <c r="J7" s="20">
        <f t="shared" si="5"/>
        <v>0.07280252071132577</v>
      </c>
      <c r="K7" s="20">
        <f t="shared" si="5"/>
        <v>0.07189740218234084</v>
      </c>
      <c r="L7" s="20">
        <f t="shared" si="5"/>
        <v>0.07176368239846319</v>
      </c>
      <c r="M7" s="20">
        <f t="shared" si="5"/>
        <v>0.07274607441053392</v>
      </c>
      <c r="N7" s="20">
        <f t="shared" si="5"/>
        <v>0.07112211595145804</v>
      </c>
      <c r="O7" s="20">
        <f>SUM(O5/O4)</f>
        <v>0.07171363885728109</v>
      </c>
    </row>
    <row r="8" spans="1:15" ht="15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>
      <c r="A9" s="13" t="s">
        <v>5</v>
      </c>
      <c r="B9" s="24" t="s">
        <v>33</v>
      </c>
      <c r="C9" s="25">
        <f aca="true" t="shared" si="6" ref="C9:N9">SUM(C117+C225+C333)</f>
        <v>8396</v>
      </c>
      <c r="D9" s="25">
        <f t="shared" si="6"/>
        <v>8459</v>
      </c>
      <c r="E9" s="25">
        <f t="shared" si="6"/>
        <v>8468</v>
      </c>
      <c r="F9" s="25">
        <f t="shared" si="6"/>
        <v>8503</v>
      </c>
      <c r="G9" s="25">
        <f t="shared" si="6"/>
        <v>8498</v>
      </c>
      <c r="H9" s="25">
        <f t="shared" si="6"/>
        <v>8450</v>
      </c>
      <c r="I9" s="25">
        <f t="shared" si="6"/>
        <v>8386</v>
      </c>
      <c r="J9" s="25">
        <f t="shared" si="6"/>
        <v>8352</v>
      </c>
      <c r="K9" s="25">
        <f t="shared" si="6"/>
        <v>8290</v>
      </c>
      <c r="L9" s="25">
        <f t="shared" si="6"/>
        <v>8187</v>
      </c>
      <c r="M9" s="25">
        <f t="shared" si="6"/>
        <v>8336</v>
      </c>
      <c r="N9" s="25">
        <f t="shared" si="6"/>
        <v>8349</v>
      </c>
      <c r="O9" s="16">
        <f>SUM(C9:N9)</f>
        <v>100674</v>
      </c>
    </row>
    <row r="10" spans="1:15" ht="15">
      <c r="A10" s="13" t="s">
        <v>5</v>
      </c>
      <c r="B10" s="14" t="s">
        <v>7</v>
      </c>
      <c r="C10" s="26">
        <f aca="true" t="shared" si="7" ref="C10:N10">SUM(C118+C226+C334)</f>
        <v>352207493.78000003</v>
      </c>
      <c r="D10" s="26">
        <f t="shared" si="7"/>
        <v>347900119.4</v>
      </c>
      <c r="E10" s="26">
        <f t="shared" si="7"/>
        <v>312055037.34000003</v>
      </c>
      <c r="F10" s="26">
        <f t="shared" si="7"/>
        <v>311356644.1</v>
      </c>
      <c r="G10" s="26">
        <f t="shared" si="7"/>
        <v>318233847.6</v>
      </c>
      <c r="H10" s="26">
        <f t="shared" si="7"/>
        <v>285649694.27</v>
      </c>
      <c r="I10" s="26">
        <f t="shared" si="7"/>
        <v>285996693.31</v>
      </c>
      <c r="J10" s="26">
        <f t="shared" si="7"/>
        <v>308974095.66999996</v>
      </c>
      <c r="K10" s="26">
        <f t="shared" si="7"/>
        <v>355465971.29</v>
      </c>
      <c r="L10" s="26">
        <f t="shared" si="7"/>
        <v>317365427.90000004</v>
      </c>
      <c r="M10" s="26">
        <f t="shared" si="7"/>
        <v>348420821.82</v>
      </c>
      <c r="N10" s="26">
        <f t="shared" si="7"/>
        <v>325650482.44000006</v>
      </c>
      <c r="O10" s="18">
        <f>SUM(C10:N10)</f>
        <v>3869276328.9200006</v>
      </c>
    </row>
    <row r="11" spans="1:15" ht="15">
      <c r="A11" s="13" t="s">
        <v>5</v>
      </c>
      <c r="B11" s="14" t="s">
        <v>0</v>
      </c>
      <c r="C11" s="26">
        <f aca="true" t="shared" si="8" ref="C11:N11">SUM(C119+C227+C335)</f>
        <v>34314999.879999995</v>
      </c>
      <c r="D11" s="26">
        <f t="shared" si="8"/>
        <v>34560351.37</v>
      </c>
      <c r="E11" s="26">
        <f t="shared" si="8"/>
        <v>30322640.599999998</v>
      </c>
      <c r="F11" s="26">
        <f t="shared" si="8"/>
        <v>30388842.98</v>
      </c>
      <c r="G11" s="26">
        <f t="shared" si="8"/>
        <v>31419321.479999997</v>
      </c>
      <c r="H11" s="26">
        <f t="shared" si="8"/>
        <v>28247203.06</v>
      </c>
      <c r="I11" s="26">
        <f t="shared" si="8"/>
        <v>27484609.42</v>
      </c>
      <c r="J11" s="26">
        <f t="shared" si="8"/>
        <v>29841465</v>
      </c>
      <c r="K11" s="26">
        <f t="shared" si="8"/>
        <v>34482092.94</v>
      </c>
      <c r="L11" s="26">
        <f t="shared" si="8"/>
        <v>30702305.94</v>
      </c>
      <c r="M11" s="26">
        <f t="shared" si="8"/>
        <v>34203134.35</v>
      </c>
      <c r="N11" s="26">
        <f t="shared" si="8"/>
        <v>31456464.5</v>
      </c>
      <c r="O11" s="18">
        <f>SUM(C11:N11)</f>
        <v>377423431.52000004</v>
      </c>
    </row>
    <row r="12" spans="1:15" ht="15">
      <c r="A12" s="13" t="s">
        <v>5</v>
      </c>
      <c r="B12" s="14" t="s">
        <v>8</v>
      </c>
      <c r="C12" s="19">
        <f aca="true" t="shared" si="9" ref="C12:O12">SUM(C11/C9/C107)</f>
        <v>131.8408146736541</v>
      </c>
      <c r="D12" s="19">
        <f t="shared" si="9"/>
        <v>131.79454358594967</v>
      </c>
      <c r="E12" s="19">
        <f t="shared" si="9"/>
        <v>119.36167768855299</v>
      </c>
      <c r="F12" s="19">
        <f t="shared" si="9"/>
        <v>115.28698781834115</v>
      </c>
      <c r="G12" s="19">
        <f t="shared" si="9"/>
        <v>123.24202353494938</v>
      </c>
      <c r="H12" s="19">
        <f t="shared" si="9"/>
        <v>109.09766228516253</v>
      </c>
      <c r="I12" s="19">
        <f t="shared" si="9"/>
        <v>105.72386165883232</v>
      </c>
      <c r="J12" s="19">
        <f t="shared" si="9"/>
        <v>127.60615506978652</v>
      </c>
      <c r="K12" s="19">
        <f t="shared" si="9"/>
        <v>134.17678874664384</v>
      </c>
      <c r="L12" s="19">
        <f t="shared" si="9"/>
        <v>125.00429925491633</v>
      </c>
      <c r="M12" s="19">
        <f t="shared" si="9"/>
        <v>132.35687554176212</v>
      </c>
      <c r="N12" s="19">
        <f t="shared" si="9"/>
        <v>125.58974927136983</v>
      </c>
      <c r="O12" s="19">
        <f t="shared" si="9"/>
        <v>123.36342040561148</v>
      </c>
    </row>
    <row r="13" spans="1:15" ht="15">
      <c r="A13" s="13" t="s">
        <v>5</v>
      </c>
      <c r="B13" s="14" t="s">
        <v>9</v>
      </c>
      <c r="C13" s="20">
        <f>SUM(C11/C10)</f>
        <v>0.0974283639218484</v>
      </c>
      <c r="D13" s="20">
        <f aca="true" t="shared" si="10" ref="D13:N13">SUM(D11/D10)</f>
        <v>0.09933986636625454</v>
      </c>
      <c r="E13" s="20">
        <f>SUM(E11/E10)</f>
        <v>0.09717080954204216</v>
      </c>
      <c r="F13" s="20">
        <f t="shared" si="10"/>
        <v>0.09760139555666543</v>
      </c>
      <c r="G13" s="20">
        <f t="shared" si="10"/>
        <v>0.09873029445784193</v>
      </c>
      <c r="H13" s="20">
        <f t="shared" si="10"/>
        <v>0.09888756622753588</v>
      </c>
      <c r="I13" s="20">
        <f t="shared" si="10"/>
        <v>0.09610114404437763</v>
      </c>
      <c r="J13" s="20">
        <f t="shared" si="10"/>
        <v>0.09658241716118558</v>
      </c>
      <c r="K13" s="20">
        <f t="shared" si="10"/>
        <v>0.09700532744347687</v>
      </c>
      <c r="L13" s="20">
        <f t="shared" si="10"/>
        <v>0.09674117985426603</v>
      </c>
      <c r="M13" s="20">
        <f t="shared" si="10"/>
        <v>0.09816616059665317</v>
      </c>
      <c r="N13" s="20">
        <f t="shared" si="10"/>
        <v>0.09659578657555265</v>
      </c>
      <c r="O13" s="20">
        <f>SUM(O11/O10)</f>
        <v>0.09754367469157912</v>
      </c>
    </row>
    <row r="14" spans="1:15" ht="1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13" t="s">
        <v>5</v>
      </c>
      <c r="B15" s="24" t="s">
        <v>10</v>
      </c>
      <c r="C15" s="25">
        <f aca="true" t="shared" si="11" ref="C15:N15">SUM(C123+C231+C339)</f>
        <v>644</v>
      </c>
      <c r="D15" s="25">
        <f t="shared" si="11"/>
        <v>645</v>
      </c>
      <c r="E15" s="25">
        <f t="shared" si="11"/>
        <v>648</v>
      </c>
      <c r="F15" s="25">
        <f t="shared" si="11"/>
        <v>626</v>
      </c>
      <c r="G15" s="25">
        <f t="shared" si="11"/>
        <v>623</v>
      </c>
      <c r="H15" s="25">
        <f t="shared" si="11"/>
        <v>626</v>
      </c>
      <c r="I15" s="25">
        <f t="shared" si="11"/>
        <v>629</v>
      </c>
      <c r="J15" s="25">
        <f t="shared" si="11"/>
        <v>608</v>
      </c>
      <c r="K15" s="25">
        <f t="shared" si="11"/>
        <v>608</v>
      </c>
      <c r="L15" s="25">
        <f t="shared" si="11"/>
        <v>586</v>
      </c>
      <c r="M15" s="25">
        <f t="shared" si="11"/>
        <v>586</v>
      </c>
      <c r="N15" s="25">
        <f t="shared" si="11"/>
        <v>576</v>
      </c>
      <c r="O15" s="27">
        <f>SUM(C15:N15)</f>
        <v>7405</v>
      </c>
    </row>
    <row r="16" spans="1:15" ht="15">
      <c r="A16" s="13" t="s">
        <v>5</v>
      </c>
      <c r="B16" s="14" t="s">
        <v>7</v>
      </c>
      <c r="C16" s="26">
        <f aca="true" t="shared" si="12" ref="C16:N16">SUM(C124+C232+C340)</f>
        <v>32876322.150000002</v>
      </c>
      <c r="D16" s="26">
        <f t="shared" si="12"/>
        <v>33400607.42</v>
      </c>
      <c r="E16" s="26">
        <f t="shared" si="12"/>
        <v>30749654.550000004</v>
      </c>
      <c r="F16" s="26">
        <f t="shared" si="12"/>
        <v>26687146.53</v>
      </c>
      <c r="G16" s="26">
        <f t="shared" si="12"/>
        <v>26932596.000000004</v>
      </c>
      <c r="H16" s="26">
        <f t="shared" si="12"/>
        <v>23788718.550000004</v>
      </c>
      <c r="I16" s="26">
        <f t="shared" si="12"/>
        <v>23502875.599999998</v>
      </c>
      <c r="J16" s="26">
        <f t="shared" si="12"/>
        <v>24010675.45</v>
      </c>
      <c r="K16" s="26">
        <f t="shared" si="12"/>
        <v>28642260.69</v>
      </c>
      <c r="L16" s="26">
        <f t="shared" si="12"/>
        <v>26458115.8</v>
      </c>
      <c r="M16" s="26">
        <f t="shared" si="12"/>
        <v>26564719.35</v>
      </c>
      <c r="N16" s="26">
        <f t="shared" si="12"/>
        <v>25111713.85</v>
      </c>
      <c r="O16" s="19">
        <f>SUM(C16:N16)</f>
        <v>328725405.94000006</v>
      </c>
    </row>
    <row r="17" spans="1:15" ht="15">
      <c r="A17" s="13" t="s">
        <v>5</v>
      </c>
      <c r="B17" s="14" t="s">
        <v>0</v>
      </c>
      <c r="C17" s="26">
        <f aca="true" t="shared" si="13" ref="C17:N17">SUM(C125+C233+C341)</f>
        <v>2158565.3</v>
      </c>
      <c r="D17" s="26">
        <f t="shared" si="13"/>
        <v>1966793.93</v>
      </c>
      <c r="E17" s="26">
        <f t="shared" si="13"/>
        <v>1929893.62</v>
      </c>
      <c r="F17" s="26">
        <f t="shared" si="13"/>
        <v>1926758.51</v>
      </c>
      <c r="G17" s="26">
        <f t="shared" si="13"/>
        <v>1724107.1</v>
      </c>
      <c r="H17" s="26">
        <f t="shared" si="13"/>
        <v>1682278.87</v>
      </c>
      <c r="I17" s="26">
        <f t="shared" si="13"/>
        <v>1618360.1700000002</v>
      </c>
      <c r="J17" s="26">
        <f t="shared" si="13"/>
        <v>1607285.6800000002</v>
      </c>
      <c r="K17" s="26">
        <f t="shared" si="13"/>
        <v>1888005.0100000002</v>
      </c>
      <c r="L17" s="26">
        <f t="shared" si="13"/>
        <v>1800840.1500000001</v>
      </c>
      <c r="M17" s="26">
        <f t="shared" si="13"/>
        <v>1795239.82</v>
      </c>
      <c r="N17" s="26">
        <f t="shared" si="13"/>
        <v>1572929.68</v>
      </c>
      <c r="O17" s="19">
        <f>SUM(C17:N17)</f>
        <v>21671057.839999996</v>
      </c>
    </row>
    <row r="18" spans="1:15" ht="15">
      <c r="A18" s="13" t="s">
        <v>5</v>
      </c>
      <c r="B18" s="14" t="s">
        <v>8</v>
      </c>
      <c r="C18" s="19">
        <f aca="true" t="shared" si="14" ref="C18:O18">SUM(C17/C15/C107)</f>
        <v>108.12288619515127</v>
      </c>
      <c r="D18" s="19">
        <f t="shared" si="14"/>
        <v>98.36428757189297</v>
      </c>
      <c r="E18" s="19">
        <f t="shared" si="14"/>
        <v>99.27436316872428</v>
      </c>
      <c r="F18" s="19">
        <f t="shared" si="14"/>
        <v>99.28674172936205</v>
      </c>
      <c r="G18" s="19">
        <f t="shared" si="14"/>
        <v>92.24757089352596</v>
      </c>
      <c r="H18" s="19">
        <f t="shared" si="14"/>
        <v>87.70419336425736</v>
      </c>
      <c r="I18" s="19">
        <f t="shared" si="14"/>
        <v>82.99708549156368</v>
      </c>
      <c r="J18" s="19">
        <f t="shared" si="14"/>
        <v>94.41292763157897</v>
      </c>
      <c r="K18" s="19">
        <f t="shared" si="14"/>
        <v>100.1700450976231</v>
      </c>
      <c r="L18" s="19">
        <f t="shared" si="14"/>
        <v>102.4368686006826</v>
      </c>
      <c r="M18" s="19">
        <f t="shared" si="14"/>
        <v>98.8241671253991</v>
      </c>
      <c r="N18" s="19">
        <f t="shared" si="14"/>
        <v>91.02602314814814</v>
      </c>
      <c r="O18" s="19">
        <f t="shared" si="14"/>
        <v>96.3008047046059</v>
      </c>
    </row>
    <row r="19" spans="1:15" ht="15">
      <c r="A19" s="13" t="s">
        <v>5</v>
      </c>
      <c r="B19" s="14" t="s">
        <v>9</v>
      </c>
      <c r="C19" s="20">
        <f>SUM(C17/C16)</f>
        <v>0.06565714042317229</v>
      </c>
      <c r="D19" s="20">
        <f aca="true" t="shared" si="15" ref="D19:N19">SUM(D17/D16)</f>
        <v>0.058884974912830484</v>
      </c>
      <c r="E19" s="20">
        <f>SUM(E17/E16)</f>
        <v>0.06276147320165584</v>
      </c>
      <c r="F19" s="20">
        <f t="shared" si="15"/>
        <v>0.0721979964337536</v>
      </c>
      <c r="G19" s="20">
        <f t="shared" si="15"/>
        <v>0.06401562998234556</v>
      </c>
      <c r="H19" s="20">
        <f t="shared" si="15"/>
        <v>0.07071750697559116</v>
      </c>
      <c r="I19" s="20">
        <f t="shared" si="15"/>
        <v>0.06885796434203142</v>
      </c>
      <c r="J19" s="20">
        <f t="shared" si="15"/>
        <v>0.06694046085238307</v>
      </c>
      <c r="K19" s="20">
        <f t="shared" si="15"/>
        <v>0.06591675951958526</v>
      </c>
      <c r="L19" s="20">
        <f t="shared" si="15"/>
        <v>0.06806380936619834</v>
      </c>
      <c r="M19" s="20">
        <f t="shared" si="15"/>
        <v>0.06757985267403173</v>
      </c>
      <c r="N19" s="20">
        <f t="shared" si="15"/>
        <v>0.062637289091282</v>
      </c>
      <c r="O19" s="20">
        <f>SUM(O17/O16)</f>
        <v>0.06592449944059225</v>
      </c>
    </row>
    <row r="20" spans="1:15" ht="15">
      <c r="A20" s="21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3"/>
    </row>
    <row r="21" spans="1:15" ht="15">
      <c r="A21" s="13" t="s">
        <v>5</v>
      </c>
      <c r="B21" s="24" t="s">
        <v>11</v>
      </c>
      <c r="C21" s="25">
        <f aca="true" t="shared" si="16" ref="C21:N21">SUM(C129+C237+C345)</f>
        <v>70</v>
      </c>
      <c r="D21" s="25">
        <f t="shared" si="16"/>
        <v>70</v>
      </c>
      <c r="E21" s="25">
        <f t="shared" si="16"/>
        <v>73</v>
      </c>
      <c r="F21" s="25">
        <f t="shared" si="16"/>
        <v>68</v>
      </c>
      <c r="G21" s="25">
        <f t="shared" si="16"/>
        <v>67</v>
      </c>
      <c r="H21" s="25">
        <f t="shared" si="16"/>
        <v>67</v>
      </c>
      <c r="I21" s="25">
        <f t="shared" si="16"/>
        <v>73</v>
      </c>
      <c r="J21" s="25">
        <f t="shared" si="16"/>
        <v>64</v>
      </c>
      <c r="K21" s="25">
        <f t="shared" si="16"/>
        <v>64</v>
      </c>
      <c r="L21" s="25">
        <f t="shared" si="16"/>
        <v>64</v>
      </c>
      <c r="M21" s="25">
        <f t="shared" si="16"/>
        <v>65</v>
      </c>
      <c r="N21" s="25">
        <f t="shared" si="16"/>
        <v>70</v>
      </c>
      <c r="O21" s="27">
        <f>SUM(C21:N21)</f>
        <v>815</v>
      </c>
    </row>
    <row r="22" spans="1:15" ht="15">
      <c r="A22" s="13" t="s">
        <v>5</v>
      </c>
      <c r="B22" s="14" t="s">
        <v>7</v>
      </c>
      <c r="C22" s="26">
        <f aca="true" t="shared" si="17" ref="C22:N22">SUM(C130+C238+C346)</f>
        <v>9712512.9</v>
      </c>
      <c r="D22" s="26">
        <f t="shared" si="17"/>
        <v>9530630.299999999</v>
      </c>
      <c r="E22" s="26">
        <f t="shared" si="17"/>
        <v>8171675.4</v>
      </c>
      <c r="F22" s="26">
        <f t="shared" si="17"/>
        <v>7573623.100000001</v>
      </c>
      <c r="G22" s="26">
        <f t="shared" si="17"/>
        <v>8803625.1</v>
      </c>
      <c r="H22" s="26">
        <f t="shared" si="17"/>
        <v>8282398</v>
      </c>
      <c r="I22" s="26">
        <f t="shared" si="17"/>
        <v>7279223.1</v>
      </c>
      <c r="J22" s="26">
        <f t="shared" si="17"/>
        <v>8257750</v>
      </c>
      <c r="K22" s="26">
        <f t="shared" si="17"/>
        <v>8954957.4</v>
      </c>
      <c r="L22" s="26">
        <f t="shared" si="17"/>
        <v>8231703.9</v>
      </c>
      <c r="M22" s="26">
        <f t="shared" si="17"/>
        <v>9900299</v>
      </c>
      <c r="N22" s="26">
        <f t="shared" si="17"/>
        <v>8600013.4</v>
      </c>
      <c r="O22" s="19">
        <f>SUM(C22:N22)</f>
        <v>103298411.60000002</v>
      </c>
    </row>
    <row r="23" spans="1:15" ht="15">
      <c r="A23" s="13" t="s">
        <v>5</v>
      </c>
      <c r="B23" s="14" t="s">
        <v>0</v>
      </c>
      <c r="C23" s="26">
        <f aca="true" t="shared" si="18" ref="C23:N23">SUM(C131+C239+C347)</f>
        <v>495793.57</v>
      </c>
      <c r="D23" s="26">
        <f t="shared" si="18"/>
        <v>583793.72</v>
      </c>
      <c r="E23" s="26">
        <f t="shared" si="18"/>
        <v>506169.14</v>
      </c>
      <c r="F23" s="26">
        <f t="shared" si="18"/>
        <v>408834.51999999996</v>
      </c>
      <c r="G23" s="26">
        <f t="shared" si="18"/>
        <v>401830.77</v>
      </c>
      <c r="H23" s="26">
        <f t="shared" si="18"/>
        <v>490422.71</v>
      </c>
      <c r="I23" s="26">
        <f t="shared" si="18"/>
        <v>415060.14</v>
      </c>
      <c r="J23" s="26">
        <f t="shared" si="18"/>
        <v>555894.38</v>
      </c>
      <c r="K23" s="26">
        <f t="shared" si="18"/>
        <v>617615.85</v>
      </c>
      <c r="L23" s="26">
        <f t="shared" si="18"/>
        <v>522684.6</v>
      </c>
      <c r="M23" s="26">
        <f t="shared" si="18"/>
        <v>454250.11</v>
      </c>
      <c r="N23" s="26">
        <f t="shared" si="18"/>
        <v>495578.69</v>
      </c>
      <c r="O23" s="19">
        <f>SUM(C23:N23)</f>
        <v>5947928.2</v>
      </c>
    </row>
    <row r="24" spans="1:15" ht="15">
      <c r="A24" s="13" t="s">
        <v>5</v>
      </c>
      <c r="B24" s="14" t="s">
        <v>8</v>
      </c>
      <c r="C24" s="19">
        <f aca="true" t="shared" si="19" ref="C24:O24">SUM(C23/C21/C107)</f>
        <v>228.4762995391705</v>
      </c>
      <c r="D24" s="19">
        <f t="shared" si="19"/>
        <v>269.02936405529954</v>
      </c>
      <c r="E24" s="19">
        <f t="shared" si="19"/>
        <v>231.1274611872146</v>
      </c>
      <c r="F24" s="19">
        <f t="shared" si="19"/>
        <v>193.94426944971536</v>
      </c>
      <c r="G24" s="19">
        <f t="shared" si="19"/>
        <v>199.91580597014928</v>
      </c>
      <c r="H24" s="19">
        <f t="shared" si="19"/>
        <v>238.88697545744083</v>
      </c>
      <c r="I24" s="19">
        <f t="shared" si="19"/>
        <v>183.4114626601856</v>
      </c>
      <c r="J24" s="19">
        <f t="shared" si="19"/>
        <v>310.20891741071426</v>
      </c>
      <c r="K24" s="19">
        <f t="shared" si="19"/>
        <v>311.29831149193546</v>
      </c>
      <c r="L24" s="19">
        <f t="shared" si="19"/>
        <v>272.2315625</v>
      </c>
      <c r="M24" s="19">
        <f t="shared" si="19"/>
        <v>225.43429776674938</v>
      </c>
      <c r="N24" s="19">
        <f t="shared" si="19"/>
        <v>235.98985238095239</v>
      </c>
      <c r="O24" s="19">
        <f t="shared" si="19"/>
        <v>240.1502130984217</v>
      </c>
    </row>
    <row r="25" spans="1:15" ht="15">
      <c r="A25" s="13" t="s">
        <v>5</v>
      </c>
      <c r="B25" s="14" t="s">
        <v>9</v>
      </c>
      <c r="C25" s="20">
        <f>SUM(C23/C22)</f>
        <v>0.05104688921442771</v>
      </c>
      <c r="D25" s="20">
        <f aca="true" t="shared" si="20" ref="D25:N25">SUM(D23/D22)</f>
        <v>0.06125447128087636</v>
      </c>
      <c r="E25" s="20">
        <f>SUM(E23/E22)</f>
        <v>0.061941904838755585</v>
      </c>
      <c r="F25" s="20">
        <f t="shared" si="20"/>
        <v>0.053981365933036714</v>
      </c>
      <c r="G25" s="20">
        <f t="shared" si="20"/>
        <v>0.04564378485403701</v>
      </c>
      <c r="H25" s="20">
        <f t="shared" si="20"/>
        <v>0.059212647110172684</v>
      </c>
      <c r="I25" s="20">
        <f t="shared" si="20"/>
        <v>0.05701984048270207</v>
      </c>
      <c r="J25" s="20">
        <f t="shared" si="20"/>
        <v>0.06731789894341679</v>
      </c>
      <c r="K25" s="20">
        <f t="shared" si="20"/>
        <v>0.06896915556516214</v>
      </c>
      <c r="L25" s="20">
        <f t="shared" si="20"/>
        <v>0.06349652591366897</v>
      </c>
      <c r="M25" s="20">
        <f t="shared" si="20"/>
        <v>0.04588246375185234</v>
      </c>
      <c r="N25" s="20">
        <f t="shared" si="20"/>
        <v>0.05762533928144809</v>
      </c>
      <c r="O25" s="20">
        <f>SUM(O23/O22)</f>
        <v>0.057580054793407866</v>
      </c>
    </row>
    <row r="26" spans="1:15" ht="15">
      <c r="A26" s="21"/>
      <c r="B26" s="2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"/>
    </row>
    <row r="27" spans="1:15" ht="15">
      <c r="A27" s="13" t="s">
        <v>5</v>
      </c>
      <c r="B27" s="24" t="s">
        <v>12</v>
      </c>
      <c r="C27" s="25">
        <f aca="true" t="shared" si="21" ref="C27:N27">SUM(C135+C243+C351)</f>
        <v>1223</v>
      </c>
      <c r="D27" s="25">
        <f t="shared" si="21"/>
        <v>1209</v>
      </c>
      <c r="E27" s="25">
        <f t="shared" si="21"/>
        <v>1195</v>
      </c>
      <c r="F27" s="25">
        <f t="shared" si="21"/>
        <v>1158</v>
      </c>
      <c r="G27" s="25">
        <f t="shared" si="21"/>
        <v>1166</v>
      </c>
      <c r="H27" s="25">
        <f t="shared" si="21"/>
        <v>1160</v>
      </c>
      <c r="I27" s="25">
        <f t="shared" si="21"/>
        <v>1124</v>
      </c>
      <c r="J27" s="25">
        <f t="shared" si="21"/>
        <v>1131</v>
      </c>
      <c r="K27" s="25">
        <f t="shared" si="21"/>
        <v>1128</v>
      </c>
      <c r="L27" s="25">
        <f t="shared" si="21"/>
        <v>1109</v>
      </c>
      <c r="M27" s="25">
        <f t="shared" si="21"/>
        <v>1100</v>
      </c>
      <c r="N27" s="25">
        <f t="shared" si="21"/>
        <v>1091</v>
      </c>
      <c r="O27" s="27">
        <f>SUM(C27:N27)</f>
        <v>13794</v>
      </c>
    </row>
    <row r="28" spans="1:15" ht="15">
      <c r="A28" s="13" t="s">
        <v>5</v>
      </c>
      <c r="B28" s="14" t="s">
        <v>7</v>
      </c>
      <c r="C28" s="26">
        <f aca="true" t="shared" si="22" ref="C28:N28">SUM(C136+C244+C352)</f>
        <v>66645355.42</v>
      </c>
      <c r="D28" s="26">
        <f t="shared" si="22"/>
        <v>65711649.83</v>
      </c>
      <c r="E28" s="26">
        <f t="shared" si="22"/>
        <v>55755202</v>
      </c>
      <c r="F28" s="26">
        <f t="shared" si="22"/>
        <v>52116140.74</v>
      </c>
      <c r="G28" s="26">
        <f t="shared" si="22"/>
        <v>50562578.75</v>
      </c>
      <c r="H28" s="26">
        <f t="shared" si="22"/>
        <v>44431707</v>
      </c>
      <c r="I28" s="26">
        <f t="shared" si="22"/>
        <v>44197545.25</v>
      </c>
      <c r="J28" s="26">
        <f t="shared" si="22"/>
        <v>45926971</v>
      </c>
      <c r="K28" s="26">
        <f t="shared" si="22"/>
        <v>55174391.9</v>
      </c>
      <c r="L28" s="26">
        <f t="shared" si="22"/>
        <v>48827667</v>
      </c>
      <c r="M28" s="26">
        <f t="shared" si="22"/>
        <v>52787571.75</v>
      </c>
      <c r="N28" s="26">
        <f t="shared" si="22"/>
        <v>51234296.75</v>
      </c>
      <c r="O28" s="19">
        <f>SUM(C28:N28)</f>
        <v>633371077.39</v>
      </c>
    </row>
    <row r="29" spans="1:15" ht="15">
      <c r="A29" s="13" t="s">
        <v>5</v>
      </c>
      <c r="B29" s="14" t="s">
        <v>0</v>
      </c>
      <c r="C29" s="26">
        <f aca="true" t="shared" si="23" ref="C29:N29">SUM(C137+C245+C353)</f>
        <v>4049133.42</v>
      </c>
      <c r="D29" s="26">
        <f t="shared" si="23"/>
        <v>3721761.73</v>
      </c>
      <c r="E29" s="26">
        <f t="shared" si="23"/>
        <v>3359275.33</v>
      </c>
      <c r="F29" s="26">
        <f t="shared" si="23"/>
        <v>2926269.78</v>
      </c>
      <c r="G29" s="26">
        <f t="shared" si="23"/>
        <v>2930074.5500000003</v>
      </c>
      <c r="H29" s="26">
        <f t="shared" si="23"/>
        <v>2636284.92</v>
      </c>
      <c r="I29" s="26">
        <f t="shared" si="23"/>
        <v>2389209.56</v>
      </c>
      <c r="J29" s="26">
        <f t="shared" si="23"/>
        <v>2608013.79</v>
      </c>
      <c r="K29" s="26">
        <f t="shared" si="23"/>
        <v>3143448.68</v>
      </c>
      <c r="L29" s="26">
        <f t="shared" si="23"/>
        <v>2852829.32</v>
      </c>
      <c r="M29" s="26">
        <f t="shared" si="23"/>
        <v>3097928.69</v>
      </c>
      <c r="N29" s="26">
        <f t="shared" si="23"/>
        <v>3043075.62</v>
      </c>
      <c r="O29" s="19">
        <f>SUM(C29:N29)</f>
        <v>36757305.38999999</v>
      </c>
    </row>
    <row r="30" spans="1:15" ht="15">
      <c r="A30" s="13" t="s">
        <v>5</v>
      </c>
      <c r="B30" s="14" t="s">
        <v>8</v>
      </c>
      <c r="C30" s="19">
        <f aca="true" t="shared" si="24" ref="C30:O30">SUM(C29/C27/C107)</f>
        <v>106.80065993194947</v>
      </c>
      <c r="D30" s="19">
        <f t="shared" si="24"/>
        <v>99.3025889164599</v>
      </c>
      <c r="E30" s="19">
        <f t="shared" si="24"/>
        <v>93.70363542538354</v>
      </c>
      <c r="F30" s="19">
        <f t="shared" si="24"/>
        <v>81.51623433060337</v>
      </c>
      <c r="G30" s="19">
        <f t="shared" si="24"/>
        <v>83.76428101772443</v>
      </c>
      <c r="H30" s="19">
        <f t="shared" si="24"/>
        <v>74.1704745924109</v>
      </c>
      <c r="I30" s="19">
        <f t="shared" si="24"/>
        <v>68.56875100447711</v>
      </c>
      <c r="J30" s="19">
        <f t="shared" si="24"/>
        <v>82.35486263736264</v>
      </c>
      <c r="K30" s="19">
        <f t="shared" si="24"/>
        <v>89.89500915122397</v>
      </c>
      <c r="L30" s="19">
        <f t="shared" si="24"/>
        <v>85.7478004207995</v>
      </c>
      <c r="M30" s="19">
        <f t="shared" si="24"/>
        <v>90.8483486803519</v>
      </c>
      <c r="N30" s="19">
        <f t="shared" si="24"/>
        <v>92.97511824014666</v>
      </c>
      <c r="O30" s="19">
        <f t="shared" si="24"/>
        <v>87.68560699096223</v>
      </c>
    </row>
    <row r="31" spans="1:15" ht="15">
      <c r="A31" s="13" t="s">
        <v>5</v>
      </c>
      <c r="B31" s="14" t="s">
        <v>9</v>
      </c>
      <c r="C31" s="20">
        <f>SUM(C29/C28)</f>
        <v>0.060756423226829566</v>
      </c>
      <c r="D31" s="20">
        <f aca="true" t="shared" si="25" ref="D31:N31">SUM(D29/D28)</f>
        <v>0.056637776400812065</v>
      </c>
      <c r="E31" s="20">
        <f>SUM(E29/E28)</f>
        <v>0.06025043779771438</v>
      </c>
      <c r="F31" s="20">
        <f t="shared" si="25"/>
        <v>0.05614901138974857</v>
      </c>
      <c r="G31" s="20">
        <f t="shared" si="25"/>
        <v>0.05794946821220032</v>
      </c>
      <c r="H31" s="20">
        <f t="shared" si="25"/>
        <v>0.059333415211799086</v>
      </c>
      <c r="I31" s="20">
        <f t="shared" si="25"/>
        <v>0.054057517142312335</v>
      </c>
      <c r="J31" s="20">
        <f t="shared" si="25"/>
        <v>0.05678610483587084</v>
      </c>
      <c r="K31" s="20">
        <f t="shared" si="25"/>
        <v>0.056972964662615526</v>
      </c>
      <c r="L31" s="20">
        <f t="shared" si="25"/>
        <v>0.05842649250475145</v>
      </c>
      <c r="M31" s="20">
        <f t="shared" si="25"/>
        <v>0.05868670573959485</v>
      </c>
      <c r="N31" s="20">
        <f t="shared" si="25"/>
        <v>0.05939528427312706</v>
      </c>
      <c r="O31" s="20">
        <f>SUM(O29/O28)</f>
        <v>0.058034392005188735</v>
      </c>
    </row>
    <row r="32" spans="1:15" ht="15">
      <c r="A32" s="21"/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3"/>
    </row>
    <row r="33" spans="1:15" ht="15">
      <c r="A33" s="13" t="s">
        <v>5</v>
      </c>
      <c r="B33" s="24" t="s">
        <v>13</v>
      </c>
      <c r="C33" s="25">
        <f aca="true" t="shared" si="26" ref="C33:N33">SUM(C141+C249+C357)</f>
        <v>83</v>
      </c>
      <c r="D33" s="25">
        <f t="shared" si="26"/>
        <v>83</v>
      </c>
      <c r="E33" s="25">
        <f t="shared" si="26"/>
        <v>81</v>
      </c>
      <c r="F33" s="25">
        <f t="shared" si="26"/>
        <v>78</v>
      </c>
      <c r="G33" s="25">
        <f t="shared" si="26"/>
        <v>78</v>
      </c>
      <c r="H33" s="25">
        <f t="shared" si="26"/>
        <v>79</v>
      </c>
      <c r="I33" s="25">
        <f t="shared" si="26"/>
        <v>91</v>
      </c>
      <c r="J33" s="25">
        <f t="shared" si="26"/>
        <v>87</v>
      </c>
      <c r="K33" s="25">
        <f t="shared" si="26"/>
        <v>88</v>
      </c>
      <c r="L33" s="25">
        <f t="shared" si="26"/>
        <v>88</v>
      </c>
      <c r="M33" s="25">
        <f t="shared" si="26"/>
        <v>88</v>
      </c>
      <c r="N33" s="25">
        <f t="shared" si="26"/>
        <v>87</v>
      </c>
      <c r="O33" s="27">
        <f>SUM(C33:N33)</f>
        <v>1011</v>
      </c>
    </row>
    <row r="34" spans="1:15" ht="15">
      <c r="A34" s="13" t="s">
        <v>5</v>
      </c>
      <c r="B34" s="14" t="s">
        <v>7</v>
      </c>
      <c r="C34" s="26">
        <f aca="true" t="shared" si="27" ref="C34:N34">SUM(C142+C250+C358)</f>
        <v>4916807.5</v>
      </c>
      <c r="D34" s="26">
        <f t="shared" si="27"/>
        <v>4779071</v>
      </c>
      <c r="E34" s="26">
        <f t="shared" si="27"/>
        <v>4416799</v>
      </c>
      <c r="F34" s="26">
        <f t="shared" si="27"/>
        <v>4078694</v>
      </c>
      <c r="G34" s="26">
        <f t="shared" si="27"/>
        <v>3553972.5</v>
      </c>
      <c r="H34" s="26">
        <f t="shared" si="27"/>
        <v>3462849.5</v>
      </c>
      <c r="I34" s="26">
        <f t="shared" si="27"/>
        <v>3461635</v>
      </c>
      <c r="J34" s="26">
        <f t="shared" si="27"/>
        <v>3686762.5</v>
      </c>
      <c r="K34" s="26">
        <f t="shared" si="27"/>
        <v>4349253</v>
      </c>
      <c r="L34" s="26">
        <f t="shared" si="27"/>
        <v>3778253</v>
      </c>
      <c r="M34" s="26">
        <f t="shared" si="27"/>
        <v>4259492</v>
      </c>
      <c r="N34" s="26">
        <f t="shared" si="27"/>
        <v>4147842.5</v>
      </c>
      <c r="O34" s="19">
        <f>SUM(C34:N34)</f>
        <v>48891431.5</v>
      </c>
    </row>
    <row r="35" spans="1:15" ht="15">
      <c r="A35" s="13" t="s">
        <v>5</v>
      </c>
      <c r="B35" s="14" t="s">
        <v>0</v>
      </c>
      <c r="C35" s="26">
        <f aca="true" t="shared" si="28" ref="C35:N35">SUM(C143+C251+C359)</f>
        <v>388022.75</v>
      </c>
      <c r="D35" s="26">
        <f t="shared" si="28"/>
        <v>320233.81</v>
      </c>
      <c r="E35" s="26">
        <f t="shared" si="28"/>
        <v>306823.58999999997</v>
      </c>
      <c r="F35" s="26">
        <f t="shared" si="28"/>
        <v>299333.57</v>
      </c>
      <c r="G35" s="26">
        <f t="shared" si="28"/>
        <v>327482.51</v>
      </c>
      <c r="H35" s="26">
        <f t="shared" si="28"/>
        <v>211236.19</v>
      </c>
      <c r="I35" s="26">
        <f t="shared" si="28"/>
        <v>231108.03</v>
      </c>
      <c r="J35" s="26">
        <f t="shared" si="28"/>
        <v>261490.3</v>
      </c>
      <c r="K35" s="26">
        <f t="shared" si="28"/>
        <v>334672.45</v>
      </c>
      <c r="L35" s="26">
        <f t="shared" si="28"/>
        <v>247694.66999999998</v>
      </c>
      <c r="M35" s="26">
        <f t="shared" si="28"/>
        <v>323678.13</v>
      </c>
      <c r="N35" s="26">
        <f t="shared" si="28"/>
        <v>303203.32</v>
      </c>
      <c r="O35" s="19">
        <f>SUM(C35:N35)</f>
        <v>3554979.32</v>
      </c>
    </row>
    <row r="36" spans="1:15" ht="15">
      <c r="A36" s="13" t="s">
        <v>5</v>
      </c>
      <c r="B36" s="14" t="s">
        <v>8</v>
      </c>
      <c r="C36" s="19">
        <f aca="true" t="shared" si="29" ref="C36:O36">SUM(C35/C33/C107)</f>
        <v>150.8055771472989</v>
      </c>
      <c r="D36" s="19">
        <f t="shared" si="29"/>
        <v>124.4593120870579</v>
      </c>
      <c r="E36" s="19">
        <f t="shared" si="29"/>
        <v>126.26485185185183</v>
      </c>
      <c r="F36" s="19">
        <f t="shared" si="29"/>
        <v>123.79386683209265</v>
      </c>
      <c r="G36" s="19">
        <f t="shared" si="29"/>
        <v>139.9497905982906</v>
      </c>
      <c r="H36" s="19">
        <f t="shared" si="29"/>
        <v>87.26456660134527</v>
      </c>
      <c r="I36" s="19">
        <f t="shared" si="29"/>
        <v>81.92415101028004</v>
      </c>
      <c r="J36" s="19">
        <f t="shared" si="29"/>
        <v>107.34412972085386</v>
      </c>
      <c r="K36" s="19">
        <f t="shared" si="29"/>
        <v>122.6805168621701</v>
      </c>
      <c r="L36" s="19">
        <f t="shared" si="29"/>
        <v>93.82373863636363</v>
      </c>
      <c r="M36" s="19">
        <f t="shared" si="29"/>
        <v>118.65034090909091</v>
      </c>
      <c r="N36" s="19">
        <f t="shared" si="29"/>
        <v>116.16985440613027</v>
      </c>
      <c r="O36" s="19">
        <f t="shared" si="29"/>
        <v>115.70730834326679</v>
      </c>
    </row>
    <row r="37" spans="1:15" ht="15">
      <c r="A37" s="13" t="s">
        <v>5</v>
      </c>
      <c r="B37" s="14" t="s">
        <v>9</v>
      </c>
      <c r="C37" s="20">
        <f>SUM(C35/C34)</f>
        <v>0.07891762083425068</v>
      </c>
      <c r="D37" s="20">
        <f aca="true" t="shared" si="30" ref="D37:N37">SUM(D35/D34)</f>
        <v>0.06700754393479402</v>
      </c>
      <c r="E37" s="20">
        <f>SUM(E35/E34)</f>
        <v>0.06946741067456318</v>
      </c>
      <c r="F37" s="20">
        <f t="shared" si="30"/>
        <v>0.07338956293362532</v>
      </c>
      <c r="G37" s="20">
        <f t="shared" si="30"/>
        <v>0.09214548227370921</v>
      </c>
      <c r="H37" s="20">
        <f t="shared" si="30"/>
        <v>0.061000684551840906</v>
      </c>
      <c r="I37" s="20">
        <f t="shared" si="30"/>
        <v>0.06676268006303379</v>
      </c>
      <c r="J37" s="20">
        <f t="shared" si="30"/>
        <v>0.07092680909063168</v>
      </c>
      <c r="K37" s="20">
        <f t="shared" si="30"/>
        <v>0.07694940947330496</v>
      </c>
      <c r="L37" s="20">
        <f t="shared" si="30"/>
        <v>0.06555798936704345</v>
      </c>
      <c r="M37" s="20">
        <f t="shared" si="30"/>
        <v>0.07598984338977512</v>
      </c>
      <c r="N37" s="20">
        <f t="shared" si="30"/>
        <v>0.07309904365944464</v>
      </c>
      <c r="O37" s="20">
        <f>SUM(O35/O34)</f>
        <v>0.07271170450388632</v>
      </c>
    </row>
    <row r="38" spans="1:15" ht="15">
      <c r="A38" s="21"/>
      <c r="B38" s="2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3"/>
    </row>
    <row r="39" spans="1:15" ht="15">
      <c r="A39" s="13" t="s">
        <v>5</v>
      </c>
      <c r="B39" s="24" t="s">
        <v>14</v>
      </c>
      <c r="C39" s="25">
        <f aca="true" t="shared" si="31" ref="C39:N39">SUM(C147+C255+C363)</f>
        <v>1459</v>
      </c>
      <c r="D39" s="25">
        <f t="shared" si="31"/>
        <v>1467</v>
      </c>
      <c r="E39" s="25">
        <f t="shared" si="31"/>
        <v>1447</v>
      </c>
      <c r="F39" s="25">
        <f t="shared" si="31"/>
        <v>1426</v>
      </c>
      <c r="G39" s="25">
        <f t="shared" si="31"/>
        <v>1428</v>
      </c>
      <c r="H39" s="25">
        <f t="shared" si="31"/>
        <v>1413</v>
      </c>
      <c r="I39" s="25">
        <f t="shared" si="31"/>
        <v>1388</v>
      </c>
      <c r="J39" s="25">
        <f t="shared" si="31"/>
        <v>1381</v>
      </c>
      <c r="K39" s="25">
        <f t="shared" si="31"/>
        <v>1356</v>
      </c>
      <c r="L39" s="25">
        <f t="shared" si="31"/>
        <v>1352</v>
      </c>
      <c r="M39" s="25">
        <f t="shared" si="31"/>
        <v>1348</v>
      </c>
      <c r="N39" s="25">
        <f t="shared" si="31"/>
        <v>1338</v>
      </c>
      <c r="O39" s="27">
        <f>SUM(C39:N39)</f>
        <v>16803</v>
      </c>
    </row>
    <row r="40" spans="1:15" ht="15">
      <c r="A40" s="13" t="s">
        <v>5</v>
      </c>
      <c r="B40" s="14" t="s">
        <v>7</v>
      </c>
      <c r="C40" s="26">
        <f aca="true" t="shared" si="32" ref="C40:N40">SUM(C148+C256+C364)</f>
        <v>140524439.06</v>
      </c>
      <c r="D40" s="26">
        <f t="shared" si="32"/>
        <v>138540673.2</v>
      </c>
      <c r="E40" s="26">
        <f t="shared" si="32"/>
        <v>118425007.87</v>
      </c>
      <c r="F40" s="26">
        <f t="shared" si="32"/>
        <v>118191739.44</v>
      </c>
      <c r="G40" s="26">
        <f t="shared" si="32"/>
        <v>117631219.5</v>
      </c>
      <c r="H40" s="26">
        <f t="shared" si="32"/>
        <v>105171631.25</v>
      </c>
      <c r="I40" s="26">
        <f t="shared" si="32"/>
        <v>104842231</v>
      </c>
      <c r="J40" s="26">
        <f t="shared" si="32"/>
        <v>104071926</v>
      </c>
      <c r="K40" s="26">
        <f t="shared" si="32"/>
        <v>124298127.53</v>
      </c>
      <c r="L40" s="26">
        <f t="shared" si="32"/>
        <v>112071457</v>
      </c>
      <c r="M40" s="26">
        <f t="shared" si="32"/>
        <v>122745698</v>
      </c>
      <c r="N40" s="26">
        <f t="shared" si="32"/>
        <v>117722076.53</v>
      </c>
      <c r="O40" s="19">
        <f>SUM(C40:N40)</f>
        <v>1424236226.3799999</v>
      </c>
    </row>
    <row r="41" spans="1:15" ht="15">
      <c r="A41" s="13" t="s">
        <v>5</v>
      </c>
      <c r="B41" s="14" t="s">
        <v>0</v>
      </c>
      <c r="C41" s="26">
        <f aca="true" t="shared" si="33" ref="C41:N41">SUM(C149+C257+C365)</f>
        <v>7260963.930000001</v>
      </c>
      <c r="D41" s="26">
        <f t="shared" si="33"/>
        <v>7325462.04</v>
      </c>
      <c r="E41" s="26">
        <f t="shared" si="33"/>
        <v>6543422.040000001</v>
      </c>
      <c r="F41" s="26">
        <f t="shared" si="33"/>
        <v>6502015.470000001</v>
      </c>
      <c r="G41" s="26">
        <f t="shared" si="33"/>
        <v>6516944.97</v>
      </c>
      <c r="H41" s="26">
        <f t="shared" si="33"/>
        <v>5767838.3</v>
      </c>
      <c r="I41" s="26">
        <f t="shared" si="33"/>
        <v>5775047.090000001</v>
      </c>
      <c r="J41" s="26">
        <f t="shared" si="33"/>
        <v>5950645.4799999995</v>
      </c>
      <c r="K41" s="26">
        <f t="shared" si="33"/>
        <v>6808545.17</v>
      </c>
      <c r="L41" s="26">
        <f t="shared" si="33"/>
        <v>6112680.47</v>
      </c>
      <c r="M41" s="26">
        <f t="shared" si="33"/>
        <v>6947219.029999999</v>
      </c>
      <c r="N41" s="26">
        <f t="shared" si="33"/>
        <v>6321306.08</v>
      </c>
      <c r="O41" s="19">
        <f>SUM(C41:N41)</f>
        <v>77832090.07</v>
      </c>
    </row>
    <row r="42" spans="1:15" ht="15">
      <c r="A42" s="13" t="s">
        <v>5</v>
      </c>
      <c r="B42" s="14" t="s">
        <v>8</v>
      </c>
      <c r="C42" s="19">
        <f aca="true" t="shared" si="34" ref="C42:O42">SUM(C41/C39/C107)</f>
        <v>160.537794998784</v>
      </c>
      <c r="D42" s="19">
        <f t="shared" si="34"/>
        <v>161.0805910680124</v>
      </c>
      <c r="E42" s="19">
        <f t="shared" si="34"/>
        <v>150.73536143745685</v>
      </c>
      <c r="F42" s="19">
        <f t="shared" si="34"/>
        <v>147.0844561824187</v>
      </c>
      <c r="G42" s="19">
        <f t="shared" si="34"/>
        <v>152.12289845938375</v>
      </c>
      <c r="H42" s="19">
        <f t="shared" si="34"/>
        <v>133.21944389663227</v>
      </c>
      <c r="I42" s="19">
        <f t="shared" si="34"/>
        <v>134.2160242167891</v>
      </c>
      <c r="J42" s="19">
        <f t="shared" si="34"/>
        <v>153.8906972173373</v>
      </c>
      <c r="K42" s="19">
        <f t="shared" si="34"/>
        <v>161.96938742982204</v>
      </c>
      <c r="L42" s="19">
        <f t="shared" si="34"/>
        <v>150.70711217948715</v>
      </c>
      <c r="M42" s="19">
        <f t="shared" si="34"/>
        <v>166.2491392265722</v>
      </c>
      <c r="N42" s="19">
        <f t="shared" si="34"/>
        <v>157.4814668659691</v>
      </c>
      <c r="O42" s="19">
        <f t="shared" si="34"/>
        <v>152.42167621141112</v>
      </c>
    </row>
    <row r="43" spans="1:15" ht="15">
      <c r="A43" s="13" t="s">
        <v>5</v>
      </c>
      <c r="B43" s="14" t="s">
        <v>9</v>
      </c>
      <c r="C43" s="20">
        <f>SUM(C41/C40)</f>
        <v>0.051670470834612424</v>
      </c>
      <c r="D43" s="20">
        <f aca="true" t="shared" si="35" ref="D43:N43">SUM(D41/D40)</f>
        <v>0.05287589464376878</v>
      </c>
      <c r="E43" s="20">
        <f>SUM(E41/E40)</f>
        <v>0.055253718430679645</v>
      </c>
      <c r="F43" s="20">
        <f t="shared" si="35"/>
        <v>0.0550124357320314</v>
      </c>
      <c r="G43" s="20">
        <f t="shared" si="35"/>
        <v>0.05540149118321433</v>
      </c>
      <c r="H43" s="20">
        <f t="shared" si="35"/>
        <v>0.05484214927017213</v>
      </c>
      <c r="I43" s="20">
        <f t="shared" si="35"/>
        <v>0.05508321441576344</v>
      </c>
      <c r="J43" s="20">
        <f t="shared" si="35"/>
        <v>0.05717820077625929</v>
      </c>
      <c r="K43" s="20">
        <f t="shared" si="35"/>
        <v>0.05477592708190011</v>
      </c>
      <c r="L43" s="20">
        <f t="shared" si="35"/>
        <v>0.054542705463354504</v>
      </c>
      <c r="M43" s="20">
        <f t="shared" si="35"/>
        <v>0.05659847264056456</v>
      </c>
      <c r="N43" s="20">
        <f t="shared" si="35"/>
        <v>0.053696861848925116</v>
      </c>
      <c r="O43" s="20">
        <f>SUM(O41/O40)</f>
        <v>0.05464830105313839</v>
      </c>
    </row>
    <row r="44" spans="1:15" ht="15">
      <c r="A44" s="21"/>
      <c r="B44" s="2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3"/>
    </row>
    <row r="45" spans="1:15" ht="15">
      <c r="A45" s="13" t="s">
        <v>5</v>
      </c>
      <c r="B45" s="24" t="s">
        <v>38</v>
      </c>
      <c r="C45" s="25">
        <f aca="true" t="shared" si="36" ref="C45:N45">SUM(C153+C261+C369)</f>
        <v>31</v>
      </c>
      <c r="D45" s="25">
        <f t="shared" si="36"/>
        <v>31</v>
      </c>
      <c r="E45" s="25">
        <f t="shared" si="36"/>
        <v>31</v>
      </c>
      <c r="F45" s="25">
        <f t="shared" si="36"/>
        <v>34</v>
      </c>
      <c r="G45" s="25">
        <f t="shared" si="36"/>
        <v>34</v>
      </c>
      <c r="H45" s="25">
        <f t="shared" si="36"/>
        <v>34</v>
      </c>
      <c r="I45" s="25">
        <f t="shared" si="36"/>
        <v>34</v>
      </c>
      <c r="J45" s="25">
        <f t="shared" si="36"/>
        <v>34</v>
      </c>
      <c r="K45" s="25">
        <f t="shared" si="36"/>
        <v>34</v>
      </c>
      <c r="L45" s="25">
        <f t="shared" si="36"/>
        <v>34</v>
      </c>
      <c r="M45" s="25">
        <f t="shared" si="36"/>
        <v>34</v>
      </c>
      <c r="N45" s="25">
        <f t="shared" si="36"/>
        <v>34</v>
      </c>
      <c r="O45" s="27">
        <f>SUM(C45:N45)</f>
        <v>399</v>
      </c>
    </row>
    <row r="46" spans="1:15" ht="15">
      <c r="A46" s="13" t="s">
        <v>5</v>
      </c>
      <c r="B46" s="14" t="s">
        <v>7</v>
      </c>
      <c r="C46" s="26">
        <f aca="true" t="shared" si="37" ref="C46:N46">SUM(C154+C262+C370)</f>
        <v>4931424</v>
      </c>
      <c r="D46" s="26">
        <f t="shared" si="37"/>
        <v>4872974</v>
      </c>
      <c r="E46" s="26">
        <f t="shared" si="37"/>
        <v>4314294</v>
      </c>
      <c r="F46" s="26">
        <f t="shared" si="37"/>
        <v>4165472</v>
      </c>
      <c r="G46" s="26">
        <f t="shared" si="37"/>
        <v>4832310</v>
      </c>
      <c r="H46" s="26">
        <f t="shared" si="37"/>
        <v>4352056</v>
      </c>
      <c r="I46" s="26">
        <f t="shared" si="37"/>
        <v>4193302</v>
      </c>
      <c r="J46" s="26">
        <f t="shared" si="37"/>
        <v>4266466</v>
      </c>
      <c r="K46" s="26">
        <f t="shared" si="37"/>
        <v>5120462</v>
      </c>
      <c r="L46" s="26">
        <f t="shared" si="37"/>
        <v>4139464</v>
      </c>
      <c r="M46" s="26">
        <f t="shared" si="37"/>
        <v>4769056</v>
      </c>
      <c r="N46" s="26">
        <f t="shared" si="37"/>
        <v>5127874</v>
      </c>
      <c r="O46" s="19">
        <f>SUM(C46:N46)</f>
        <v>55085154</v>
      </c>
    </row>
    <row r="47" spans="1:15" ht="15">
      <c r="A47" s="13" t="s">
        <v>5</v>
      </c>
      <c r="B47" s="14" t="s">
        <v>0</v>
      </c>
      <c r="C47" s="26">
        <f aca="true" t="shared" si="38" ref="C47:N47">SUM(C155+C263+C371)</f>
        <v>243774.64</v>
      </c>
      <c r="D47" s="26">
        <f t="shared" si="38"/>
        <v>289338.05</v>
      </c>
      <c r="E47" s="26">
        <f t="shared" si="38"/>
        <v>218568.66</v>
      </c>
      <c r="F47" s="26">
        <f t="shared" si="38"/>
        <v>263353.69</v>
      </c>
      <c r="G47" s="26">
        <f t="shared" si="38"/>
        <v>311243.28</v>
      </c>
      <c r="H47" s="26">
        <f t="shared" si="38"/>
        <v>244235.19</v>
      </c>
      <c r="I47" s="26">
        <f t="shared" si="38"/>
        <v>377850.77</v>
      </c>
      <c r="J47" s="26">
        <f t="shared" si="38"/>
        <v>309388.67</v>
      </c>
      <c r="K47" s="26">
        <f t="shared" si="38"/>
        <v>340337.33</v>
      </c>
      <c r="L47" s="26">
        <f t="shared" si="38"/>
        <v>232333.98</v>
      </c>
      <c r="M47" s="26">
        <f t="shared" si="38"/>
        <v>192443.3</v>
      </c>
      <c r="N47" s="26">
        <f t="shared" si="38"/>
        <v>272721.44</v>
      </c>
      <c r="O47" s="19">
        <f>SUM(C47:N47)</f>
        <v>3295589</v>
      </c>
    </row>
    <row r="48" spans="1:15" ht="15">
      <c r="A48" s="13" t="s">
        <v>5</v>
      </c>
      <c r="B48" s="14" t="s">
        <v>8</v>
      </c>
      <c r="C48" s="19">
        <f aca="true" t="shared" si="39" ref="C48:O48">SUM(C47/C45/C107)</f>
        <v>253.6676795005203</v>
      </c>
      <c r="D48" s="19">
        <f t="shared" si="39"/>
        <v>301.0801768990635</v>
      </c>
      <c r="E48" s="19">
        <f t="shared" si="39"/>
        <v>235.02006451612903</v>
      </c>
      <c r="F48" s="19">
        <f t="shared" si="39"/>
        <v>249.86118595825428</v>
      </c>
      <c r="G48" s="19">
        <f t="shared" si="39"/>
        <v>305.1404705882353</v>
      </c>
      <c r="H48" s="19">
        <f t="shared" si="39"/>
        <v>234.43692862416933</v>
      </c>
      <c r="I48" s="19">
        <f t="shared" si="39"/>
        <v>358.4921916508539</v>
      </c>
      <c r="J48" s="19">
        <f t="shared" si="39"/>
        <v>324.9880987394958</v>
      </c>
      <c r="K48" s="19">
        <f t="shared" si="39"/>
        <v>322.90069259962047</v>
      </c>
      <c r="L48" s="19">
        <f t="shared" si="39"/>
        <v>227.7784117647059</v>
      </c>
      <c r="M48" s="19">
        <f t="shared" si="39"/>
        <v>182.58377609108157</v>
      </c>
      <c r="N48" s="19">
        <f t="shared" si="39"/>
        <v>267.37396078431374</v>
      </c>
      <c r="O48" s="19">
        <f t="shared" si="39"/>
        <v>271.79096566201827</v>
      </c>
    </row>
    <row r="49" spans="1:15" ht="15" customHeight="1">
      <c r="A49" s="13" t="s">
        <v>5</v>
      </c>
      <c r="B49" s="14" t="s">
        <v>9</v>
      </c>
      <c r="C49" s="20">
        <f>SUM(C47/C46)</f>
        <v>0.049432910250669995</v>
      </c>
      <c r="D49" s="20">
        <f aca="true" t="shared" si="40" ref="D49:N49">SUM(D47/D46)</f>
        <v>0.05937607095789963</v>
      </c>
      <c r="E49" s="20">
        <f>SUM(E47/E46)</f>
        <v>0.05066151263683004</v>
      </c>
      <c r="F49" s="20">
        <f t="shared" si="40"/>
        <v>0.06322301290225933</v>
      </c>
      <c r="G49" s="20">
        <f t="shared" si="40"/>
        <v>0.06440879827660063</v>
      </c>
      <c r="H49" s="20">
        <f t="shared" si="40"/>
        <v>0.05611949616457141</v>
      </c>
      <c r="I49" s="20">
        <f t="shared" si="40"/>
        <v>0.09010817012464163</v>
      </c>
      <c r="J49" s="20">
        <f t="shared" si="40"/>
        <v>0.07251638006725003</v>
      </c>
      <c r="K49" s="20">
        <f t="shared" si="40"/>
        <v>0.06646613723527292</v>
      </c>
      <c r="L49" s="20">
        <f t="shared" si="40"/>
        <v>0.056126585470969194</v>
      </c>
      <c r="M49" s="20">
        <f t="shared" si="40"/>
        <v>0.04035249323975227</v>
      </c>
      <c r="N49" s="20">
        <f t="shared" si="40"/>
        <v>0.05318411489829898</v>
      </c>
      <c r="O49" s="20">
        <f>SUM(O47/O46)</f>
        <v>0.05982717230853162</v>
      </c>
    </row>
    <row r="50" spans="1:15" ht="15">
      <c r="A50" s="21"/>
      <c r="B50" s="22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3"/>
    </row>
    <row r="51" spans="1:15" ht="15">
      <c r="A51" s="13" t="s">
        <v>5</v>
      </c>
      <c r="B51" s="24" t="s">
        <v>15</v>
      </c>
      <c r="C51" s="25">
        <f aca="true" t="shared" si="41" ref="C51:N51">SUM(C159+C267+C375)</f>
        <v>167</v>
      </c>
      <c r="D51" s="25">
        <f t="shared" si="41"/>
        <v>166</v>
      </c>
      <c r="E51" s="25">
        <f t="shared" si="41"/>
        <v>166</v>
      </c>
      <c r="F51" s="25">
        <f t="shared" si="41"/>
        <v>163</v>
      </c>
      <c r="G51" s="25">
        <f t="shared" si="41"/>
        <v>164</v>
      </c>
      <c r="H51" s="25">
        <f t="shared" si="41"/>
        <v>164</v>
      </c>
      <c r="I51" s="25">
        <f t="shared" si="41"/>
        <v>164</v>
      </c>
      <c r="J51" s="25">
        <f t="shared" si="41"/>
        <v>164</v>
      </c>
      <c r="K51" s="25">
        <f t="shared" si="41"/>
        <v>163</v>
      </c>
      <c r="L51" s="25">
        <f t="shared" si="41"/>
        <v>162</v>
      </c>
      <c r="M51" s="25">
        <f t="shared" si="41"/>
        <v>164</v>
      </c>
      <c r="N51" s="25">
        <f t="shared" si="41"/>
        <v>167</v>
      </c>
      <c r="O51" s="27">
        <f>SUM(C51:N51)</f>
        <v>1974</v>
      </c>
    </row>
    <row r="52" spans="1:15" ht="15">
      <c r="A52" s="13" t="s">
        <v>5</v>
      </c>
      <c r="B52" s="14" t="s">
        <v>7</v>
      </c>
      <c r="C52" s="26">
        <f aca="true" t="shared" si="42" ref="C52:N52">SUM(C160+C268+C376)</f>
        <v>20810920</v>
      </c>
      <c r="D52" s="26">
        <f t="shared" si="42"/>
        <v>21925061</v>
      </c>
      <c r="E52" s="26">
        <f t="shared" si="42"/>
        <v>19237385</v>
      </c>
      <c r="F52" s="26">
        <f t="shared" si="42"/>
        <v>21633180</v>
      </c>
      <c r="G52" s="26">
        <f t="shared" si="42"/>
        <v>20271214</v>
      </c>
      <c r="H52" s="26">
        <f t="shared" si="42"/>
        <v>18055199</v>
      </c>
      <c r="I52" s="26">
        <f t="shared" si="42"/>
        <v>16799484</v>
      </c>
      <c r="J52" s="26">
        <f t="shared" si="42"/>
        <v>17444720</v>
      </c>
      <c r="K52" s="26">
        <f t="shared" si="42"/>
        <v>20436605</v>
      </c>
      <c r="L52" s="26">
        <f t="shared" si="42"/>
        <v>18818140</v>
      </c>
      <c r="M52" s="26">
        <f t="shared" si="42"/>
        <v>20388420</v>
      </c>
      <c r="N52" s="26">
        <f t="shared" si="42"/>
        <v>19766795</v>
      </c>
      <c r="O52" s="19">
        <f>SUM(C52:N52)</f>
        <v>235587123</v>
      </c>
    </row>
    <row r="53" spans="1:15" ht="15">
      <c r="A53" s="13" t="s">
        <v>5</v>
      </c>
      <c r="B53" s="14" t="s">
        <v>0</v>
      </c>
      <c r="C53" s="26">
        <f aca="true" t="shared" si="43" ref="C53:N53">SUM(C161+C269+C377)</f>
        <v>1082542.1300000001</v>
      </c>
      <c r="D53" s="26">
        <f t="shared" si="43"/>
        <v>1063014.45</v>
      </c>
      <c r="E53" s="26">
        <f t="shared" si="43"/>
        <v>1112142.3599999999</v>
      </c>
      <c r="F53" s="26">
        <f t="shared" si="43"/>
        <v>1040594.09</v>
      </c>
      <c r="G53" s="26">
        <f t="shared" si="43"/>
        <v>924258.15</v>
      </c>
      <c r="H53" s="26">
        <f t="shared" si="43"/>
        <v>1219367.39</v>
      </c>
      <c r="I53" s="26">
        <f t="shared" si="43"/>
        <v>797505.93</v>
      </c>
      <c r="J53" s="26">
        <f t="shared" si="43"/>
        <v>1177632.96</v>
      </c>
      <c r="K53" s="26">
        <f t="shared" si="43"/>
        <v>1321407.3499999999</v>
      </c>
      <c r="L53" s="26">
        <f t="shared" si="43"/>
        <v>1010147.1799999999</v>
      </c>
      <c r="M53" s="26">
        <f t="shared" si="43"/>
        <v>1070313.55</v>
      </c>
      <c r="N53" s="26">
        <f t="shared" si="43"/>
        <v>888972.35</v>
      </c>
      <c r="O53" s="19">
        <f>SUM(C53:N53)</f>
        <v>12707897.89</v>
      </c>
    </row>
    <row r="54" spans="1:15" ht="15">
      <c r="A54" s="13" t="s">
        <v>5</v>
      </c>
      <c r="B54" s="14" t="s">
        <v>8</v>
      </c>
      <c r="C54" s="19">
        <f aca="true" t="shared" si="44" ref="C54:O54">SUM(C53/C51/C107)</f>
        <v>209.1060710836392</v>
      </c>
      <c r="D54" s="19">
        <f t="shared" si="44"/>
        <v>206.57101632335795</v>
      </c>
      <c r="E54" s="19">
        <f t="shared" si="44"/>
        <v>223.32175903614456</v>
      </c>
      <c r="F54" s="19">
        <f t="shared" si="44"/>
        <v>205.9358974866416</v>
      </c>
      <c r="G54" s="19">
        <f t="shared" si="44"/>
        <v>187.8573475609756</v>
      </c>
      <c r="H54" s="19">
        <f t="shared" si="44"/>
        <v>242.65398617205832</v>
      </c>
      <c r="I54" s="19">
        <f t="shared" si="44"/>
        <v>156.86583988985052</v>
      </c>
      <c r="J54" s="19">
        <f t="shared" si="44"/>
        <v>256.4531707317073</v>
      </c>
      <c r="K54" s="19">
        <f t="shared" si="44"/>
        <v>261.5094696220067</v>
      </c>
      <c r="L54" s="19">
        <f t="shared" si="44"/>
        <v>207.84921399176952</v>
      </c>
      <c r="M54" s="19">
        <f t="shared" si="44"/>
        <v>210.52587529504328</v>
      </c>
      <c r="N54" s="19">
        <f t="shared" si="44"/>
        <v>177.43959081836326</v>
      </c>
      <c r="O54" s="19">
        <f t="shared" si="44"/>
        <v>211.83681395102138</v>
      </c>
    </row>
    <row r="55" spans="1:15" ht="15" customHeight="1">
      <c r="A55" s="13" t="s">
        <v>5</v>
      </c>
      <c r="B55" s="14" t="s">
        <v>9</v>
      </c>
      <c r="C55" s="20">
        <f>SUM(C53/C52)</f>
        <v>0.0520179852692721</v>
      </c>
      <c r="D55" s="20">
        <f aca="true" t="shared" si="45" ref="D55:N55">SUM(D53/D52)</f>
        <v>0.04848399053484959</v>
      </c>
      <c r="E55" s="20">
        <f>SUM(E53/E52)</f>
        <v>0.05781151440281514</v>
      </c>
      <c r="F55" s="20">
        <f t="shared" si="45"/>
        <v>0.048101762662724576</v>
      </c>
      <c r="G55" s="20">
        <f t="shared" si="45"/>
        <v>0.04559461263642128</v>
      </c>
      <c r="H55" s="20">
        <f t="shared" si="45"/>
        <v>0.06753552757851077</v>
      </c>
      <c r="I55" s="20">
        <f t="shared" si="45"/>
        <v>0.04747204914150935</v>
      </c>
      <c r="J55" s="20">
        <f t="shared" si="45"/>
        <v>0.06750655556523692</v>
      </c>
      <c r="K55" s="20">
        <f t="shared" si="45"/>
        <v>0.0646588486688469</v>
      </c>
      <c r="L55" s="20">
        <f t="shared" si="45"/>
        <v>0.05367943803160142</v>
      </c>
      <c r="M55" s="20">
        <f t="shared" si="45"/>
        <v>0.05249614977521554</v>
      </c>
      <c r="N55" s="20">
        <f t="shared" si="45"/>
        <v>0.04497301408751393</v>
      </c>
      <c r="O55" s="20">
        <f>SUM(O53/O52)</f>
        <v>0.053941394284101</v>
      </c>
    </row>
    <row r="56" spans="1:15" ht="15" customHeight="1">
      <c r="A56" s="21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 customHeight="1">
      <c r="A57" s="13" t="s">
        <v>5</v>
      </c>
      <c r="B57" s="24" t="s">
        <v>41</v>
      </c>
      <c r="C57" s="25">
        <f aca="true" t="shared" si="46" ref="C57:N57">SUM(C165+C273+C381)</f>
        <v>26</v>
      </c>
      <c r="D57" s="25">
        <f t="shared" si="46"/>
        <v>26</v>
      </c>
      <c r="E57" s="25">
        <f t="shared" si="46"/>
        <v>26</v>
      </c>
      <c r="F57" s="25">
        <f t="shared" si="46"/>
        <v>26</v>
      </c>
      <c r="G57" s="25">
        <f t="shared" si="46"/>
        <v>26</v>
      </c>
      <c r="H57" s="25">
        <f t="shared" si="46"/>
        <v>26</v>
      </c>
      <c r="I57" s="25">
        <f t="shared" si="46"/>
        <v>26</v>
      </c>
      <c r="J57" s="25">
        <f t="shared" si="46"/>
        <v>26</v>
      </c>
      <c r="K57" s="25">
        <f t="shared" si="46"/>
        <v>26</v>
      </c>
      <c r="L57" s="25">
        <f t="shared" si="46"/>
        <v>26</v>
      </c>
      <c r="M57" s="25">
        <f t="shared" si="46"/>
        <v>26</v>
      </c>
      <c r="N57" s="25">
        <f t="shared" si="46"/>
        <v>26</v>
      </c>
      <c r="O57" s="27">
        <f>SUM(C57:N57)</f>
        <v>312</v>
      </c>
    </row>
    <row r="58" spans="1:15" ht="15" customHeight="1">
      <c r="A58" s="13" t="s">
        <v>5</v>
      </c>
      <c r="B58" s="14" t="s">
        <v>7</v>
      </c>
      <c r="C58" s="26">
        <f aca="true" t="shared" si="47" ref="C58:N58">SUM(C166+C274+C382)</f>
        <v>8608275</v>
      </c>
      <c r="D58" s="26">
        <f t="shared" si="47"/>
        <v>8531135</v>
      </c>
      <c r="E58" s="26">
        <f t="shared" si="47"/>
        <v>6369250</v>
      </c>
      <c r="F58" s="26">
        <f t="shared" si="47"/>
        <v>7694275</v>
      </c>
      <c r="G58" s="26">
        <f t="shared" si="47"/>
        <v>7157125</v>
      </c>
      <c r="H58" s="26">
        <f t="shared" si="47"/>
        <v>7717895</v>
      </c>
      <c r="I58" s="26">
        <f t="shared" si="47"/>
        <v>6914790</v>
      </c>
      <c r="J58" s="26">
        <f t="shared" si="47"/>
        <v>5781910</v>
      </c>
      <c r="K58" s="26">
        <f t="shared" si="47"/>
        <v>7388240</v>
      </c>
      <c r="L58" s="26">
        <f t="shared" si="47"/>
        <v>7824645</v>
      </c>
      <c r="M58" s="26">
        <f t="shared" si="47"/>
        <v>8621005</v>
      </c>
      <c r="N58" s="26">
        <f t="shared" si="47"/>
        <v>6650640</v>
      </c>
      <c r="O58" s="19">
        <f>SUM(C58:N58)</f>
        <v>89259185</v>
      </c>
    </row>
    <row r="59" spans="1:15" ht="15" customHeight="1">
      <c r="A59" s="13" t="s">
        <v>5</v>
      </c>
      <c r="B59" s="14" t="s">
        <v>0</v>
      </c>
      <c r="C59" s="26">
        <f aca="true" t="shared" si="48" ref="C59:N59">SUM(C167+C275+C383)</f>
        <v>372626.92</v>
      </c>
      <c r="D59" s="26">
        <f t="shared" si="48"/>
        <v>513835.58</v>
      </c>
      <c r="E59" s="26">
        <f t="shared" si="48"/>
        <v>203579.56</v>
      </c>
      <c r="F59" s="26">
        <f t="shared" si="48"/>
        <v>559824.14</v>
      </c>
      <c r="G59" s="26">
        <f t="shared" si="48"/>
        <v>196942.32</v>
      </c>
      <c r="H59" s="26">
        <f t="shared" si="48"/>
        <v>174723.1</v>
      </c>
      <c r="I59" s="26">
        <f t="shared" si="48"/>
        <v>55632.090000000004</v>
      </c>
      <c r="J59" s="26">
        <f t="shared" si="48"/>
        <v>162580.46</v>
      </c>
      <c r="K59" s="26">
        <f t="shared" si="48"/>
        <v>280834.65</v>
      </c>
      <c r="L59" s="26">
        <f t="shared" si="48"/>
        <v>378324.1</v>
      </c>
      <c r="M59" s="26">
        <f t="shared" si="48"/>
        <v>674716.73</v>
      </c>
      <c r="N59" s="26">
        <f t="shared" si="48"/>
        <v>434254.05999999994</v>
      </c>
      <c r="O59" s="19">
        <f>SUM(C59:N59)</f>
        <v>4007873.7100000004</v>
      </c>
    </row>
    <row r="60" spans="1:15" ht="15" customHeight="1">
      <c r="A60" s="13" t="s">
        <v>5</v>
      </c>
      <c r="B60" s="14" t="s">
        <v>8</v>
      </c>
      <c r="C60" s="19">
        <f>SUM(C59/C57/C107)</f>
        <v>462.3162779156327</v>
      </c>
      <c r="D60" s="19">
        <f>SUM(D59/D57/D107)</f>
        <v>637.5131265508685</v>
      </c>
      <c r="E60" s="19">
        <f>SUM(E59/E57/E107)</f>
        <v>260.9994358974359</v>
      </c>
      <c r="F60" s="19">
        <f>SUM(F59/F57/F107)</f>
        <v>694.5708933002483</v>
      </c>
      <c r="G60" s="19">
        <f aca="true" t="shared" si="49" ref="G60:N60">SUM(G59/G57/G107)</f>
        <v>252.49015384615387</v>
      </c>
      <c r="H60" s="19">
        <f t="shared" si="49"/>
        <v>219.31769874476987</v>
      </c>
      <c r="I60" s="19">
        <f t="shared" si="49"/>
        <v>69.0224441687345</v>
      </c>
      <c r="J60" s="19">
        <f t="shared" si="49"/>
        <v>223.3248076923077</v>
      </c>
      <c r="K60" s="19">
        <f t="shared" si="49"/>
        <v>348.43008684863526</v>
      </c>
      <c r="L60" s="19">
        <f t="shared" si="49"/>
        <v>485.03089743589743</v>
      </c>
      <c r="M60" s="19">
        <f t="shared" si="49"/>
        <v>837.1175310173697</v>
      </c>
      <c r="N60" s="19">
        <f t="shared" si="49"/>
        <v>556.7359743589743</v>
      </c>
      <c r="O60" s="19">
        <f>SUM(O59/O57/O107)</f>
        <v>422.70199932884066</v>
      </c>
    </row>
    <row r="61" spans="1:15" ht="15" customHeight="1">
      <c r="A61" s="13" t="s">
        <v>5</v>
      </c>
      <c r="B61" s="14" t="s">
        <v>9</v>
      </c>
      <c r="C61" s="20">
        <f>SUM(C59/C58)</f>
        <v>0.04328706041570465</v>
      </c>
      <c r="D61" s="20">
        <f aca="true" t="shared" si="50" ref="D61:N61">SUM(D59/D58)</f>
        <v>0.06023062347507102</v>
      </c>
      <c r="E61" s="20">
        <f>SUM(E59/E58)</f>
        <v>0.03196287788986144</v>
      </c>
      <c r="F61" s="20">
        <f t="shared" si="50"/>
        <v>0.07275853020589984</v>
      </c>
      <c r="G61" s="20">
        <f t="shared" si="50"/>
        <v>0.02751695967305308</v>
      </c>
      <c r="H61" s="20">
        <f t="shared" si="50"/>
        <v>0.022638698764365153</v>
      </c>
      <c r="I61" s="20">
        <f t="shared" si="50"/>
        <v>0.008045376649182406</v>
      </c>
      <c r="J61" s="20">
        <f t="shared" si="50"/>
        <v>0.028118815408749012</v>
      </c>
      <c r="K61" s="20">
        <f t="shared" si="50"/>
        <v>0.03801103510443624</v>
      </c>
      <c r="L61" s="20">
        <f t="shared" si="50"/>
        <v>0.04835032132448181</v>
      </c>
      <c r="M61" s="20">
        <f t="shared" si="50"/>
        <v>0.07826427777271908</v>
      </c>
      <c r="N61" s="20">
        <f t="shared" si="50"/>
        <v>0.06529507836839762</v>
      </c>
      <c r="O61" s="20">
        <f>SUM(O59/O58)</f>
        <v>0.044901527052930185</v>
      </c>
    </row>
    <row r="62" spans="1:15" ht="15" customHeight="1">
      <c r="A62" s="21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 customHeight="1">
      <c r="A63" s="13" t="s">
        <v>5</v>
      </c>
      <c r="B63" s="24" t="s">
        <v>39</v>
      </c>
      <c r="C63" s="25">
        <f aca="true" t="shared" si="51" ref="C63:N63">SUM(C171+C279+C387)</f>
        <v>2202</v>
      </c>
      <c r="D63" s="25">
        <f t="shared" si="51"/>
        <v>2203</v>
      </c>
      <c r="E63" s="25">
        <f t="shared" si="51"/>
        <v>2197</v>
      </c>
      <c r="F63" s="25">
        <f t="shared" si="51"/>
        <v>2312</v>
      </c>
      <c r="G63" s="25">
        <f t="shared" si="51"/>
        <v>2292</v>
      </c>
      <c r="H63" s="25">
        <f t="shared" si="51"/>
        <v>2279</v>
      </c>
      <c r="I63" s="25">
        <f t="shared" si="51"/>
        <v>2283</v>
      </c>
      <c r="J63" s="25">
        <f t="shared" si="51"/>
        <v>2292</v>
      </c>
      <c r="K63" s="25">
        <f t="shared" si="51"/>
        <v>2325</v>
      </c>
      <c r="L63" s="25">
        <f t="shared" si="51"/>
        <v>2299</v>
      </c>
      <c r="M63" s="25">
        <f t="shared" si="51"/>
        <v>2330</v>
      </c>
      <c r="N63" s="25">
        <f t="shared" si="51"/>
        <v>2372</v>
      </c>
      <c r="O63" s="27">
        <f>SUM(C63:N63)</f>
        <v>27386</v>
      </c>
    </row>
    <row r="64" spans="1:15" ht="15" customHeight="1">
      <c r="A64" s="13" t="s">
        <v>5</v>
      </c>
      <c r="B64" s="14" t="s">
        <v>7</v>
      </c>
      <c r="C64" s="26">
        <f aca="true" t="shared" si="52" ref="C64:N64">SUM(C172+C280+C388)</f>
        <v>209778253.12000003</v>
      </c>
      <c r="D64" s="26">
        <f t="shared" si="52"/>
        <v>210790998.39999998</v>
      </c>
      <c r="E64" s="26">
        <f t="shared" si="52"/>
        <v>183335496.9</v>
      </c>
      <c r="F64" s="26">
        <f t="shared" si="52"/>
        <v>195263379.79999998</v>
      </c>
      <c r="G64" s="26">
        <f t="shared" si="52"/>
        <v>201626180.04</v>
      </c>
      <c r="H64" s="26">
        <f t="shared" si="52"/>
        <v>191524493.52</v>
      </c>
      <c r="I64" s="26">
        <f t="shared" si="52"/>
        <v>182062227.35999998</v>
      </c>
      <c r="J64" s="26">
        <f t="shared" si="52"/>
        <v>186596708</v>
      </c>
      <c r="K64" s="26">
        <f t="shared" si="52"/>
        <v>220089490.71999997</v>
      </c>
      <c r="L64" s="26">
        <f t="shared" si="52"/>
        <v>201222656.78</v>
      </c>
      <c r="M64" s="26">
        <f t="shared" si="52"/>
        <v>217331857.86999997</v>
      </c>
      <c r="N64" s="26">
        <f t="shared" si="52"/>
        <v>208070541.14</v>
      </c>
      <c r="O64" s="19">
        <f>SUM(C64:N64)</f>
        <v>2407692283.6499996</v>
      </c>
    </row>
    <row r="65" spans="1:15" ht="15" customHeight="1">
      <c r="A65" s="13" t="s">
        <v>5</v>
      </c>
      <c r="B65" s="14" t="s">
        <v>0</v>
      </c>
      <c r="C65" s="26">
        <f aca="true" t="shared" si="53" ref="C65:N65">SUM(C173+C281+C389)</f>
        <v>10259212.76</v>
      </c>
      <c r="D65" s="26">
        <f t="shared" si="53"/>
        <v>10076928.1</v>
      </c>
      <c r="E65" s="26">
        <f t="shared" si="53"/>
        <v>8743711.71</v>
      </c>
      <c r="F65" s="26">
        <f t="shared" si="53"/>
        <v>9240528.8</v>
      </c>
      <c r="G65" s="26">
        <f t="shared" si="53"/>
        <v>9917306</v>
      </c>
      <c r="H65" s="26">
        <f t="shared" si="53"/>
        <v>9055826.3</v>
      </c>
      <c r="I65" s="26">
        <f t="shared" si="53"/>
        <v>8767075.15</v>
      </c>
      <c r="J65" s="26">
        <f t="shared" si="53"/>
        <v>9143899.790000001</v>
      </c>
      <c r="K65" s="26">
        <f t="shared" si="53"/>
        <v>10452115.3</v>
      </c>
      <c r="L65" s="26">
        <f t="shared" si="53"/>
        <v>9872321.92</v>
      </c>
      <c r="M65" s="26">
        <f t="shared" si="53"/>
        <v>10586519.280000001</v>
      </c>
      <c r="N65" s="26">
        <f t="shared" si="53"/>
        <v>10123619.389999999</v>
      </c>
      <c r="O65" s="19">
        <f>SUM(C65:N65)</f>
        <v>116239064.5</v>
      </c>
    </row>
    <row r="66" spans="1:15" ht="15" customHeight="1">
      <c r="A66" s="13" t="s">
        <v>5</v>
      </c>
      <c r="B66" s="14" t="s">
        <v>8</v>
      </c>
      <c r="C66" s="19">
        <f aca="true" t="shared" si="54" ref="C66:O66">SUM(C65/C63/C107)</f>
        <v>150.29171076147782</v>
      </c>
      <c r="D66" s="19">
        <f t="shared" si="54"/>
        <v>147.55433353345146</v>
      </c>
      <c r="E66" s="19">
        <f t="shared" si="54"/>
        <v>132.66138233955397</v>
      </c>
      <c r="F66" s="19">
        <f t="shared" si="54"/>
        <v>128.92801651970086</v>
      </c>
      <c r="G66" s="19">
        <f t="shared" si="54"/>
        <v>144.2307446189645</v>
      </c>
      <c r="H66" s="19">
        <f t="shared" si="54"/>
        <v>129.68222710173478</v>
      </c>
      <c r="I66" s="19">
        <f t="shared" si="54"/>
        <v>123.87598589857716</v>
      </c>
      <c r="J66" s="19">
        <f t="shared" si="54"/>
        <v>142.4816097918225</v>
      </c>
      <c r="K66" s="19">
        <f t="shared" si="54"/>
        <v>145.01720846340618</v>
      </c>
      <c r="L66" s="19">
        <f t="shared" si="54"/>
        <v>143.13936378135423</v>
      </c>
      <c r="M66" s="19">
        <f t="shared" si="54"/>
        <v>146.5667905302506</v>
      </c>
      <c r="N66" s="19">
        <f t="shared" si="54"/>
        <v>142.26559007869588</v>
      </c>
      <c r="O66" s="19">
        <f t="shared" si="54"/>
        <v>139.66846817514218</v>
      </c>
    </row>
    <row r="67" spans="1:15" ht="15" customHeight="1">
      <c r="A67" s="13" t="s">
        <v>5</v>
      </c>
      <c r="B67" s="14" t="s">
        <v>9</v>
      </c>
      <c r="C67" s="20">
        <f>SUM(C65/C64)</f>
        <v>0.048905034756540726</v>
      </c>
      <c r="D67" s="20">
        <f aca="true" t="shared" si="55" ref="D67:N67">SUM(D65/D64)</f>
        <v>0.047805305617832305</v>
      </c>
      <c r="E67" s="20">
        <f>SUM(E65/E64)</f>
        <v>0.04769241013249737</v>
      </c>
      <c r="F67" s="20">
        <f t="shared" si="55"/>
        <v>0.04732340907683091</v>
      </c>
      <c r="G67" s="20">
        <f t="shared" si="55"/>
        <v>0.049186598674996154</v>
      </c>
      <c r="H67" s="20">
        <f t="shared" si="55"/>
        <v>0.047282862539220566</v>
      </c>
      <c r="I67" s="20">
        <f t="shared" si="55"/>
        <v>0.04815427822194255</v>
      </c>
      <c r="J67" s="20">
        <f t="shared" si="55"/>
        <v>0.04900354292424066</v>
      </c>
      <c r="K67" s="20">
        <f t="shared" si="55"/>
        <v>0.04749029708691219</v>
      </c>
      <c r="L67" s="20">
        <f t="shared" si="55"/>
        <v>0.049061681611696294</v>
      </c>
      <c r="M67" s="20">
        <f t="shared" si="55"/>
        <v>0.04871130898044627</v>
      </c>
      <c r="N67" s="20">
        <f t="shared" si="55"/>
        <v>0.04865474629197189</v>
      </c>
      <c r="O67" s="20">
        <f>SUM(O65/O64)</f>
        <v>0.048278206184963375</v>
      </c>
    </row>
    <row r="68" spans="1:15" ht="15" customHeight="1">
      <c r="A68" s="21"/>
      <c r="B68" s="2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>
      <c r="A69" s="13" t="s">
        <v>5</v>
      </c>
      <c r="B69" s="24" t="s">
        <v>16</v>
      </c>
      <c r="C69" s="25">
        <f aca="true" t="shared" si="56" ref="C69:N69">SUM(C177+C285+C393)</f>
        <v>310</v>
      </c>
      <c r="D69" s="25">
        <f t="shared" si="56"/>
        <v>312</v>
      </c>
      <c r="E69" s="25">
        <f t="shared" si="56"/>
        <v>304</v>
      </c>
      <c r="F69" s="25">
        <f t="shared" si="56"/>
        <v>297</v>
      </c>
      <c r="G69" s="25">
        <f t="shared" si="56"/>
        <v>298</v>
      </c>
      <c r="H69" s="25">
        <f t="shared" si="56"/>
        <v>297</v>
      </c>
      <c r="I69" s="25">
        <f t="shared" si="56"/>
        <v>297</v>
      </c>
      <c r="J69" s="25">
        <f t="shared" si="56"/>
        <v>292</v>
      </c>
      <c r="K69" s="25">
        <f t="shared" si="56"/>
        <v>292</v>
      </c>
      <c r="L69" s="25">
        <f t="shared" si="56"/>
        <v>302</v>
      </c>
      <c r="M69" s="25">
        <f t="shared" si="56"/>
        <v>295</v>
      </c>
      <c r="N69" s="25">
        <f t="shared" si="56"/>
        <v>295</v>
      </c>
      <c r="O69" s="27">
        <f>SUM(C69:N69)</f>
        <v>3591</v>
      </c>
    </row>
    <row r="70" spans="1:15" ht="15" customHeight="1">
      <c r="A70" s="13" t="s">
        <v>5</v>
      </c>
      <c r="B70" s="14" t="s">
        <v>0</v>
      </c>
      <c r="C70" s="26">
        <f aca="true" t="shared" si="57" ref="C70:N70">SUM(C178+C286+C394)</f>
        <v>6959158.68</v>
      </c>
      <c r="D70" s="26">
        <f t="shared" si="57"/>
        <v>7233040.16</v>
      </c>
      <c r="E70" s="26">
        <f t="shared" si="57"/>
        <v>6343773.34</v>
      </c>
      <c r="F70" s="26">
        <f t="shared" si="57"/>
        <v>5997599.91</v>
      </c>
      <c r="G70" s="26">
        <f t="shared" si="57"/>
        <v>6879148.5</v>
      </c>
      <c r="H70" s="26">
        <f t="shared" si="57"/>
        <v>6518923.4799999995</v>
      </c>
      <c r="I70" s="26">
        <f t="shared" si="57"/>
        <v>6297936.22</v>
      </c>
      <c r="J70" s="26">
        <f t="shared" si="57"/>
        <v>6798905.3</v>
      </c>
      <c r="K70" s="26">
        <f t="shared" si="57"/>
        <v>7312901.460000001</v>
      </c>
      <c r="L70" s="26">
        <f t="shared" si="57"/>
        <v>6985892.33</v>
      </c>
      <c r="M70" s="26">
        <f t="shared" si="57"/>
        <v>7261664.82</v>
      </c>
      <c r="N70" s="26">
        <f t="shared" si="57"/>
        <v>6620775.52</v>
      </c>
      <c r="O70" s="19">
        <f>SUM(C70:N70)</f>
        <v>81209719.71999998</v>
      </c>
    </row>
    <row r="71" spans="1:15" ht="15" customHeight="1">
      <c r="A71" s="13" t="s">
        <v>5</v>
      </c>
      <c r="B71" s="14" t="s">
        <v>8</v>
      </c>
      <c r="C71" s="29">
        <f aca="true" t="shared" si="58" ref="C71:O71">SUM(C70/C69/C107)</f>
        <v>724.1580312174817</v>
      </c>
      <c r="D71" s="29">
        <f t="shared" si="58"/>
        <v>747.8329363110009</v>
      </c>
      <c r="E71" s="29">
        <f t="shared" si="58"/>
        <v>695.5891820175439</v>
      </c>
      <c r="F71" s="29">
        <f t="shared" si="58"/>
        <v>651.4173900293255</v>
      </c>
      <c r="G71" s="29">
        <f t="shared" si="58"/>
        <v>769.4796979865772</v>
      </c>
      <c r="H71" s="29">
        <f t="shared" si="58"/>
        <v>716.3349413803305</v>
      </c>
      <c r="I71" s="29">
        <f t="shared" si="58"/>
        <v>684.0378212229824</v>
      </c>
      <c r="J71" s="29">
        <f t="shared" si="58"/>
        <v>831.5686521526419</v>
      </c>
      <c r="K71" s="29">
        <f t="shared" si="58"/>
        <v>807.8768736190898</v>
      </c>
      <c r="L71" s="29">
        <f t="shared" si="58"/>
        <v>771.069793598234</v>
      </c>
      <c r="M71" s="29">
        <f t="shared" si="58"/>
        <v>794.0584822307272</v>
      </c>
      <c r="N71" s="29">
        <f t="shared" si="58"/>
        <v>748.1102282485875</v>
      </c>
      <c r="O71" s="29">
        <f t="shared" si="58"/>
        <v>744.16197407574</v>
      </c>
    </row>
    <row r="72" spans="1:15" ht="15">
      <c r="A72" s="1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">
      <c r="A73" s="13" t="s">
        <v>5</v>
      </c>
      <c r="B73" s="24" t="s">
        <v>17</v>
      </c>
      <c r="C73" s="25">
        <f aca="true" t="shared" si="59" ref="C73:N73">SUM(C181+C289+C397)</f>
        <v>140</v>
      </c>
      <c r="D73" s="25">
        <f t="shared" si="59"/>
        <v>139</v>
      </c>
      <c r="E73" s="25">
        <f t="shared" si="59"/>
        <v>140</v>
      </c>
      <c r="F73" s="25">
        <f t="shared" si="59"/>
        <v>133</v>
      </c>
      <c r="G73" s="25">
        <f t="shared" si="59"/>
        <v>132</v>
      </c>
      <c r="H73" s="25">
        <f t="shared" si="59"/>
        <v>132</v>
      </c>
      <c r="I73" s="25">
        <f t="shared" si="59"/>
        <v>135</v>
      </c>
      <c r="J73" s="25">
        <f t="shared" si="59"/>
        <v>133</v>
      </c>
      <c r="K73" s="25">
        <f t="shared" si="59"/>
        <v>134</v>
      </c>
      <c r="L73" s="25">
        <f t="shared" si="59"/>
        <v>128</v>
      </c>
      <c r="M73" s="25">
        <f t="shared" si="59"/>
        <v>133</v>
      </c>
      <c r="N73" s="25">
        <f t="shared" si="59"/>
        <v>133</v>
      </c>
      <c r="O73" s="27">
        <f>SUM(C73:N73)</f>
        <v>1612</v>
      </c>
    </row>
    <row r="74" spans="1:15" ht="15">
      <c r="A74" s="13" t="s">
        <v>5</v>
      </c>
      <c r="B74" s="24" t="s">
        <v>18</v>
      </c>
      <c r="C74" s="26">
        <f aca="true" t="shared" si="60" ref="C74:N74">SUM(C182+C290+C398)</f>
        <v>15841093.21</v>
      </c>
      <c r="D74" s="26">
        <f t="shared" si="60"/>
        <v>15345500.25</v>
      </c>
      <c r="E74" s="26">
        <f t="shared" si="60"/>
        <v>14094208.05</v>
      </c>
      <c r="F74" s="26">
        <f t="shared" si="60"/>
        <v>13841372.96</v>
      </c>
      <c r="G74" s="26">
        <f t="shared" si="60"/>
        <v>14948663.91</v>
      </c>
      <c r="H74" s="26">
        <f t="shared" si="60"/>
        <v>14388139.41</v>
      </c>
      <c r="I74" s="26">
        <f t="shared" si="60"/>
        <v>13721751.96</v>
      </c>
      <c r="J74" s="26">
        <f t="shared" si="60"/>
        <v>14295001.83</v>
      </c>
      <c r="K74" s="26">
        <f t="shared" si="60"/>
        <v>16321932.56</v>
      </c>
      <c r="L74" s="26">
        <f t="shared" si="60"/>
        <v>14850965.57</v>
      </c>
      <c r="M74" s="26">
        <f t="shared" si="60"/>
        <v>16063901.86</v>
      </c>
      <c r="N74" s="26">
        <f t="shared" si="60"/>
        <v>14020915.23</v>
      </c>
      <c r="O74" s="19">
        <f>SUM(C74:N74)</f>
        <v>177733446.79999998</v>
      </c>
    </row>
    <row r="75" spans="1:15" ht="15">
      <c r="A75" s="13" t="s">
        <v>5</v>
      </c>
      <c r="B75" s="14" t="s">
        <v>0</v>
      </c>
      <c r="C75" s="26">
        <f aca="true" t="shared" si="61" ref="C75:N75">SUM(C183+C291+C399)</f>
        <v>2808429.96</v>
      </c>
      <c r="D75" s="26">
        <f t="shared" si="61"/>
        <v>2798510.83</v>
      </c>
      <c r="E75" s="26">
        <f t="shared" si="61"/>
        <v>2496004.0700000003</v>
      </c>
      <c r="F75" s="26">
        <f t="shared" si="61"/>
        <v>2122207.21</v>
      </c>
      <c r="G75" s="26">
        <f t="shared" si="61"/>
        <v>2675945.9099999997</v>
      </c>
      <c r="H75" s="26">
        <f t="shared" si="61"/>
        <v>2662464.1599999997</v>
      </c>
      <c r="I75" s="26">
        <f t="shared" si="61"/>
        <v>2355214.21</v>
      </c>
      <c r="J75" s="26">
        <f t="shared" si="61"/>
        <v>2723670.33</v>
      </c>
      <c r="K75" s="26">
        <f t="shared" si="61"/>
        <v>2752195.3099999996</v>
      </c>
      <c r="L75" s="26">
        <f t="shared" si="61"/>
        <v>2707117.57</v>
      </c>
      <c r="M75" s="26">
        <f t="shared" si="61"/>
        <v>2904893.36</v>
      </c>
      <c r="N75" s="26">
        <f t="shared" si="61"/>
        <v>2778524.23</v>
      </c>
      <c r="O75" s="19">
        <f>SUM(C75:N75)</f>
        <v>31785177.15</v>
      </c>
    </row>
    <row r="76" spans="1:15" ht="15">
      <c r="A76" s="13" t="s">
        <v>5</v>
      </c>
      <c r="B76" s="14" t="s">
        <v>8</v>
      </c>
      <c r="C76" s="19">
        <f aca="true" t="shared" si="62" ref="C76:O76">SUM(C75/C73/C107)</f>
        <v>647.1036774193549</v>
      </c>
      <c r="D76" s="19">
        <f t="shared" si="62"/>
        <v>649.4571431886749</v>
      </c>
      <c r="E76" s="19">
        <f t="shared" si="62"/>
        <v>594.2866833333334</v>
      </c>
      <c r="F76" s="19">
        <f t="shared" si="62"/>
        <v>514.7240383216105</v>
      </c>
      <c r="G76" s="19">
        <f t="shared" si="62"/>
        <v>675.7439166666666</v>
      </c>
      <c r="H76" s="19">
        <f t="shared" si="62"/>
        <v>658.2737558006846</v>
      </c>
      <c r="I76" s="19">
        <f t="shared" si="62"/>
        <v>562.7751995221028</v>
      </c>
      <c r="J76" s="19">
        <f t="shared" si="62"/>
        <v>731.3830102040816</v>
      </c>
      <c r="K76" s="19">
        <f t="shared" si="62"/>
        <v>662.5409990370725</v>
      </c>
      <c r="L76" s="19">
        <f t="shared" si="62"/>
        <v>704.9785338541666</v>
      </c>
      <c r="M76" s="19">
        <f t="shared" si="62"/>
        <v>704.5581760853747</v>
      </c>
      <c r="N76" s="19">
        <f t="shared" si="62"/>
        <v>696.3719874686717</v>
      </c>
      <c r="O76" s="19">
        <f t="shared" si="62"/>
        <v>648.8352952615003</v>
      </c>
    </row>
    <row r="77" spans="1:15" ht="15">
      <c r="A77" s="13" t="s">
        <v>5</v>
      </c>
      <c r="B77" s="14" t="s">
        <v>9</v>
      </c>
      <c r="C77" s="20">
        <f>SUM(C75/C74)</f>
        <v>0.17728763556716676</v>
      </c>
      <c r="D77" s="20">
        <f aca="true" t="shared" si="63" ref="D77:N77">SUM(D75/D74)</f>
        <v>0.18236686875033611</v>
      </c>
      <c r="E77" s="20">
        <f>SUM(E75/E74)</f>
        <v>0.17709431144660875</v>
      </c>
      <c r="F77" s="20">
        <f t="shared" si="63"/>
        <v>0.1533234612009183</v>
      </c>
      <c r="G77" s="20">
        <f t="shared" si="63"/>
        <v>0.17900903559748302</v>
      </c>
      <c r="H77" s="20">
        <f t="shared" si="63"/>
        <v>0.1850457577683423</v>
      </c>
      <c r="I77" s="20">
        <f t="shared" si="63"/>
        <v>0.1716409257990989</v>
      </c>
      <c r="J77" s="20">
        <f t="shared" si="63"/>
        <v>0.1905330522087803</v>
      </c>
      <c r="K77" s="20">
        <f t="shared" si="63"/>
        <v>0.1686194511515614</v>
      </c>
      <c r="L77" s="20">
        <f t="shared" si="63"/>
        <v>0.18228562696748613</v>
      </c>
      <c r="M77" s="20">
        <f t="shared" si="63"/>
        <v>0.18083360974915716</v>
      </c>
      <c r="N77" s="20">
        <f t="shared" si="63"/>
        <v>0.19816996140557935</v>
      </c>
      <c r="O77" s="20">
        <f>SUM(O75/O74)</f>
        <v>0.17883621638063008</v>
      </c>
    </row>
    <row r="78" spans="1:15" ht="15">
      <c r="A78" s="21"/>
      <c r="B78" s="22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3"/>
    </row>
    <row r="79" spans="1:15" ht="15">
      <c r="A79" s="13" t="s">
        <v>5</v>
      </c>
      <c r="B79" s="24" t="s">
        <v>42</v>
      </c>
      <c r="C79" s="25">
        <f aca="true" t="shared" si="64" ref="C79:N79">SUM(C187+C295+C403)</f>
        <v>24</v>
      </c>
      <c r="D79" s="25">
        <f t="shared" si="64"/>
        <v>24</v>
      </c>
      <c r="E79" s="25">
        <f t="shared" si="64"/>
        <v>24</v>
      </c>
      <c r="F79" s="25">
        <f t="shared" si="64"/>
        <v>23</v>
      </c>
      <c r="G79" s="25">
        <f t="shared" si="64"/>
        <v>23</v>
      </c>
      <c r="H79" s="25">
        <f t="shared" si="64"/>
        <v>23</v>
      </c>
      <c r="I79" s="25">
        <f t="shared" si="64"/>
        <v>23</v>
      </c>
      <c r="J79" s="25">
        <f t="shared" si="64"/>
        <v>23</v>
      </c>
      <c r="K79" s="25">
        <f t="shared" si="64"/>
        <v>23</v>
      </c>
      <c r="L79" s="25">
        <f t="shared" si="64"/>
        <v>24</v>
      </c>
      <c r="M79" s="25">
        <f t="shared" si="64"/>
        <v>23</v>
      </c>
      <c r="N79" s="25">
        <f t="shared" si="64"/>
        <v>23</v>
      </c>
      <c r="O79" s="27">
        <f>SUM(C79:N79)</f>
        <v>280</v>
      </c>
    </row>
    <row r="80" spans="1:15" ht="15">
      <c r="A80" s="13" t="s">
        <v>5</v>
      </c>
      <c r="B80" s="24" t="s">
        <v>43</v>
      </c>
      <c r="C80" s="26">
        <f aca="true" t="shared" si="65" ref="C80:N80">SUM(C188+C296+C404)</f>
        <v>6206468</v>
      </c>
      <c r="D80" s="26">
        <f t="shared" si="65"/>
        <v>6226298.5</v>
      </c>
      <c r="E80" s="26">
        <f t="shared" si="65"/>
        <v>5440509.5</v>
      </c>
      <c r="F80" s="26">
        <f t="shared" si="65"/>
        <v>5387971.25</v>
      </c>
      <c r="G80" s="26">
        <f t="shared" si="65"/>
        <v>5734634.75</v>
      </c>
      <c r="H80" s="26">
        <f t="shared" si="65"/>
        <v>5558239.75</v>
      </c>
      <c r="I80" s="26">
        <f t="shared" si="65"/>
        <v>5396105.25</v>
      </c>
      <c r="J80" s="26">
        <f t="shared" si="65"/>
        <v>5630689.75</v>
      </c>
      <c r="K80" s="26">
        <f t="shared" si="65"/>
        <v>6671165.71</v>
      </c>
      <c r="L80" s="26">
        <f t="shared" si="65"/>
        <v>5735652.26</v>
      </c>
      <c r="M80" s="26">
        <f t="shared" si="65"/>
        <v>6244303.8</v>
      </c>
      <c r="N80" s="26">
        <f t="shared" si="65"/>
        <v>5858988.55</v>
      </c>
      <c r="O80" s="19">
        <f>SUM(C80:N80)</f>
        <v>70091027.07</v>
      </c>
    </row>
    <row r="81" spans="1:15" ht="15">
      <c r="A81" s="13" t="s">
        <v>5</v>
      </c>
      <c r="B81" s="14" t="s">
        <v>0</v>
      </c>
      <c r="C81" s="26">
        <f aca="true" t="shared" si="66" ref="C81:N81">SUM(C189+C297+C405)</f>
        <v>1228323</v>
      </c>
      <c r="D81" s="26">
        <f t="shared" si="66"/>
        <v>1417135.75</v>
      </c>
      <c r="E81" s="26">
        <f t="shared" si="66"/>
        <v>1018710.5</v>
      </c>
      <c r="F81" s="26">
        <f t="shared" si="66"/>
        <v>1087645</v>
      </c>
      <c r="G81" s="26">
        <f t="shared" si="66"/>
        <v>1178584.25</v>
      </c>
      <c r="H81" s="26">
        <f t="shared" si="66"/>
        <v>1044625.25</v>
      </c>
      <c r="I81" s="26">
        <f t="shared" si="66"/>
        <v>1265726.5</v>
      </c>
      <c r="J81" s="26">
        <f t="shared" si="66"/>
        <v>1306406.5</v>
      </c>
      <c r="K81" s="26">
        <f t="shared" si="66"/>
        <v>1343399.21</v>
      </c>
      <c r="L81" s="26">
        <f t="shared" si="66"/>
        <v>1315776.26</v>
      </c>
      <c r="M81" s="26">
        <f t="shared" si="66"/>
        <v>1285395.55</v>
      </c>
      <c r="N81" s="26">
        <f t="shared" si="66"/>
        <v>1104868.55</v>
      </c>
      <c r="O81" s="19">
        <f>SUM(C81:N81)</f>
        <v>14596596.320000002</v>
      </c>
    </row>
    <row r="82" spans="1:15" ht="15">
      <c r="A82" s="13" t="s">
        <v>5</v>
      </c>
      <c r="B82" s="14" t="s">
        <v>8</v>
      </c>
      <c r="C82" s="19">
        <f aca="true" t="shared" si="67" ref="C82:N82">C81/C79/C107</f>
        <v>1650.9717741935483</v>
      </c>
      <c r="D82" s="19">
        <f t="shared" si="67"/>
        <v>1904.7523521505375</v>
      </c>
      <c r="E82" s="19">
        <f t="shared" si="67"/>
        <v>1414.8756944444444</v>
      </c>
      <c r="F82" s="19">
        <f t="shared" si="67"/>
        <v>1525.4488078541376</v>
      </c>
      <c r="G82" s="19">
        <f t="shared" si="67"/>
        <v>1708.093115942029</v>
      </c>
      <c r="H82" s="19">
        <f t="shared" si="67"/>
        <v>1482.277051118792</v>
      </c>
      <c r="I82" s="19">
        <f t="shared" si="67"/>
        <v>1775.212482468443</v>
      </c>
      <c r="J82" s="19">
        <f t="shared" si="67"/>
        <v>2028.5815217391305</v>
      </c>
      <c r="K82" s="19">
        <f t="shared" si="67"/>
        <v>1884.1503646563813</v>
      </c>
      <c r="L82" s="19">
        <f t="shared" si="67"/>
        <v>1827.4670277777777</v>
      </c>
      <c r="M82" s="19">
        <f t="shared" si="67"/>
        <v>1802.7988078541375</v>
      </c>
      <c r="N82" s="19">
        <f t="shared" si="67"/>
        <v>1601.258768115942</v>
      </c>
      <c r="O82" s="19">
        <f>SUM(O81/O79/O107)</f>
        <v>1715.4119606837608</v>
      </c>
    </row>
    <row r="83" spans="1:15" ht="15">
      <c r="A83" s="13" t="s">
        <v>5</v>
      </c>
      <c r="B83" s="14" t="s">
        <v>9</v>
      </c>
      <c r="C83" s="30">
        <f>C81/C80</f>
        <v>0.19791014792954706</v>
      </c>
      <c r="D83" s="30">
        <f>D81/D80</f>
        <v>0.22760485222480098</v>
      </c>
      <c r="E83" s="30">
        <f>E81/E80</f>
        <v>0.18724542251052037</v>
      </c>
      <c r="F83" s="30">
        <f>F81/F80</f>
        <v>0.201865405276615</v>
      </c>
      <c r="G83" s="30">
        <f aca="true" t="shared" si="68" ref="G83:N83">G81/G80</f>
        <v>0.20552036901739906</v>
      </c>
      <c r="H83" s="30">
        <f t="shared" si="68"/>
        <v>0.18794174000860614</v>
      </c>
      <c r="I83" s="30">
        <f t="shared" si="68"/>
        <v>0.23456297484190103</v>
      </c>
      <c r="J83" s="30">
        <f t="shared" si="68"/>
        <v>0.23201535833154366</v>
      </c>
      <c r="K83" s="30">
        <f t="shared" si="68"/>
        <v>0.20137398295866946</v>
      </c>
      <c r="L83" s="30">
        <f t="shared" si="68"/>
        <v>0.22940307402806182</v>
      </c>
      <c r="M83" s="30">
        <f t="shared" si="68"/>
        <v>0.20585089886241603</v>
      </c>
      <c r="N83" s="30">
        <f t="shared" si="68"/>
        <v>0.18857666994416641</v>
      </c>
      <c r="O83" s="20">
        <f>SUM(O81/O80)</f>
        <v>0.20825199644203193</v>
      </c>
    </row>
    <row r="84" spans="1:15" ht="15">
      <c r="A84" s="21"/>
      <c r="B84" s="22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3"/>
    </row>
    <row r="85" spans="1:15" ht="15">
      <c r="A85" s="13" t="s">
        <v>5</v>
      </c>
      <c r="B85" s="14" t="s">
        <v>36</v>
      </c>
      <c r="C85" s="25">
        <f aca="true" t="shared" si="69" ref="C85:N85">SUM(C193+C301+C409)</f>
        <v>40</v>
      </c>
      <c r="D85" s="25">
        <f t="shared" si="69"/>
        <v>40</v>
      </c>
      <c r="E85" s="25">
        <f t="shared" si="69"/>
        <v>40</v>
      </c>
      <c r="F85" s="25">
        <f t="shared" si="69"/>
        <v>42</v>
      </c>
      <c r="G85" s="25">
        <f t="shared" si="69"/>
        <v>44</v>
      </c>
      <c r="H85" s="25">
        <f t="shared" si="69"/>
        <v>43</v>
      </c>
      <c r="I85" s="25">
        <f t="shared" si="69"/>
        <v>41</v>
      </c>
      <c r="J85" s="25">
        <f t="shared" si="69"/>
        <v>39</v>
      </c>
      <c r="K85" s="25">
        <f t="shared" si="69"/>
        <v>39</v>
      </c>
      <c r="L85" s="25">
        <f t="shared" si="69"/>
        <v>48</v>
      </c>
      <c r="M85" s="25">
        <f t="shared" si="69"/>
        <v>41</v>
      </c>
      <c r="N85" s="25">
        <f t="shared" si="69"/>
        <v>42</v>
      </c>
      <c r="O85" s="27">
        <f>SUM(C85:N85)</f>
        <v>499</v>
      </c>
    </row>
    <row r="86" spans="1:15" ht="15">
      <c r="A86" s="13" t="s">
        <v>5</v>
      </c>
      <c r="B86" s="31" t="s">
        <v>37</v>
      </c>
      <c r="C86" s="26">
        <f aca="true" t="shared" si="70" ref="C86:N86">SUM(C194+C302+C410)</f>
        <v>3969670.25</v>
      </c>
      <c r="D86" s="26">
        <f t="shared" si="70"/>
        <v>4008432</v>
      </c>
      <c r="E86" s="26">
        <f t="shared" si="70"/>
        <v>3476875.75</v>
      </c>
      <c r="F86" s="26">
        <f t="shared" si="70"/>
        <v>3521481.84</v>
      </c>
      <c r="G86" s="26">
        <f t="shared" si="70"/>
        <v>3779628.3</v>
      </c>
      <c r="H86" s="26">
        <f t="shared" si="70"/>
        <v>3398987.5</v>
      </c>
      <c r="I86" s="26">
        <f t="shared" si="70"/>
        <v>3332659.25</v>
      </c>
      <c r="J86" s="26">
        <f t="shared" si="70"/>
        <v>3347844</v>
      </c>
      <c r="K86" s="26">
        <f t="shared" si="70"/>
        <v>3967911.9</v>
      </c>
      <c r="L86" s="26">
        <f t="shared" si="70"/>
        <v>3719326.5</v>
      </c>
      <c r="M86" s="26">
        <f t="shared" si="70"/>
        <v>4063148.02</v>
      </c>
      <c r="N86" s="26">
        <f t="shared" si="70"/>
        <v>3637340.55</v>
      </c>
      <c r="O86" s="19">
        <f>SUM(C86:N86)</f>
        <v>44223305.86</v>
      </c>
    </row>
    <row r="87" spans="1:15" ht="15">
      <c r="A87" s="13" t="s">
        <v>5</v>
      </c>
      <c r="B87" s="31" t="s">
        <v>0</v>
      </c>
      <c r="C87" s="26">
        <f aca="true" t="shared" si="71" ref="C87:N87">SUM(C195+C303+C411)</f>
        <v>1037614.87</v>
      </c>
      <c r="D87" s="26">
        <f t="shared" si="71"/>
        <v>1006531.53</v>
      </c>
      <c r="E87" s="26">
        <f t="shared" si="71"/>
        <v>900697.02</v>
      </c>
      <c r="F87" s="26">
        <f t="shared" si="71"/>
        <v>1029843.7</v>
      </c>
      <c r="G87" s="26">
        <f t="shared" si="71"/>
        <v>1081908.64</v>
      </c>
      <c r="H87" s="26">
        <f t="shared" si="71"/>
        <v>947805.5700000001</v>
      </c>
      <c r="I87" s="26">
        <f t="shared" si="71"/>
        <v>991538.01</v>
      </c>
      <c r="J87" s="26">
        <f t="shared" si="71"/>
        <v>810234.2200000001</v>
      </c>
      <c r="K87" s="26">
        <f t="shared" si="71"/>
        <v>1131031.1900000002</v>
      </c>
      <c r="L87" s="26">
        <f t="shared" si="71"/>
        <v>963469</v>
      </c>
      <c r="M87" s="26">
        <f t="shared" si="71"/>
        <v>960260.36</v>
      </c>
      <c r="N87" s="26">
        <f t="shared" si="71"/>
        <v>982094.7300000001</v>
      </c>
      <c r="O87" s="19">
        <f>SUM(C87:N87)</f>
        <v>11843028.84</v>
      </c>
    </row>
    <row r="88" spans="1:15" ht="15">
      <c r="A88" s="13" t="s">
        <v>5</v>
      </c>
      <c r="B88" s="14" t="s">
        <v>8</v>
      </c>
      <c r="C88" s="19">
        <f>SUM(C87/C85/C107)</f>
        <v>836.7861854838709</v>
      </c>
      <c r="D88" s="19">
        <f>SUM(D87/D85/D107)</f>
        <v>811.7189758064517</v>
      </c>
      <c r="E88" s="19">
        <f>SUM(E87/E85/E107)</f>
        <v>750.58085</v>
      </c>
      <c r="F88" s="19">
        <f>SUM(F87/F85/F107)</f>
        <v>790.9705837173578</v>
      </c>
      <c r="G88" s="19">
        <f aca="true" t="shared" si="72" ref="G88:N88">SUM(G87/G85/G107)</f>
        <v>819.6277575757575</v>
      </c>
      <c r="H88" s="19">
        <f t="shared" si="72"/>
        <v>719.3620167364016</v>
      </c>
      <c r="I88" s="19">
        <f t="shared" si="72"/>
        <v>780.1243194335169</v>
      </c>
      <c r="J88" s="19">
        <f t="shared" si="72"/>
        <v>741.972728937729</v>
      </c>
      <c r="K88" s="19">
        <f t="shared" si="72"/>
        <v>935.5096691480564</v>
      </c>
      <c r="L88" s="19">
        <f t="shared" si="72"/>
        <v>669.0756944444444</v>
      </c>
      <c r="M88" s="19">
        <f t="shared" si="72"/>
        <v>755.5156254917388</v>
      </c>
      <c r="N88" s="19">
        <f t="shared" si="72"/>
        <v>779.440261904762</v>
      </c>
      <c r="O88" s="19">
        <f>SUM(O87/O85/O107)</f>
        <v>780.9749590462976</v>
      </c>
    </row>
    <row r="89" spans="1:15" ht="15">
      <c r="A89" s="13" t="s">
        <v>5</v>
      </c>
      <c r="B89" s="14" t="s">
        <v>9</v>
      </c>
      <c r="C89" s="20">
        <f>SUM(C87/C86)</f>
        <v>0.26138565791453333</v>
      </c>
      <c r="D89" s="20">
        <f aca="true" t="shared" si="73" ref="D89:N89">SUM(D87/D86)</f>
        <v>0.251103556203523</v>
      </c>
      <c r="E89" s="20">
        <f>SUM(E87/E86)</f>
        <v>0.259053554042016</v>
      </c>
      <c r="F89" s="20">
        <f t="shared" si="73"/>
        <v>0.2924461197846189</v>
      </c>
      <c r="G89" s="20">
        <f t="shared" si="73"/>
        <v>0.2862473645887348</v>
      </c>
      <c r="H89" s="20">
        <f t="shared" si="73"/>
        <v>0.2788493838238593</v>
      </c>
      <c r="I89" s="20">
        <f t="shared" si="73"/>
        <v>0.2975215692993516</v>
      </c>
      <c r="J89" s="20">
        <f t="shared" si="73"/>
        <v>0.2420167188196344</v>
      </c>
      <c r="K89" s="20">
        <f t="shared" si="73"/>
        <v>0.28504443105201005</v>
      </c>
      <c r="L89" s="20">
        <f t="shared" si="73"/>
        <v>0.25904394249872925</v>
      </c>
      <c r="M89" s="20">
        <f t="shared" si="73"/>
        <v>0.23633408265544803</v>
      </c>
      <c r="N89" s="20">
        <f t="shared" si="73"/>
        <v>0.270003513968468</v>
      </c>
      <c r="O89" s="20">
        <f>SUM(O87/O86)</f>
        <v>0.2678006225380818</v>
      </c>
    </row>
    <row r="90" spans="1:15" ht="15">
      <c r="A90" s="21"/>
      <c r="B90" s="2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3"/>
    </row>
    <row r="91" spans="1:15" ht="15">
      <c r="A91" s="13" t="s">
        <v>5</v>
      </c>
      <c r="B91" s="31" t="s">
        <v>35</v>
      </c>
      <c r="C91" s="25">
        <f aca="true" t="shared" si="74" ref="C91:N91">SUM(C199+C307+C415)</f>
        <v>81</v>
      </c>
      <c r="D91" s="25">
        <f t="shared" si="74"/>
        <v>84</v>
      </c>
      <c r="E91" s="25">
        <f t="shared" si="74"/>
        <v>76</v>
      </c>
      <c r="F91" s="25">
        <f t="shared" si="74"/>
        <v>75</v>
      </c>
      <c r="G91" s="25">
        <f t="shared" si="74"/>
        <v>75</v>
      </c>
      <c r="H91" s="25">
        <f t="shared" si="74"/>
        <v>75</v>
      </c>
      <c r="I91" s="25">
        <f t="shared" si="74"/>
        <v>75</v>
      </c>
      <c r="J91" s="25">
        <f t="shared" si="74"/>
        <v>74</v>
      </c>
      <c r="K91" s="25">
        <f t="shared" si="74"/>
        <v>73</v>
      </c>
      <c r="L91" s="25">
        <f t="shared" si="74"/>
        <v>78</v>
      </c>
      <c r="M91" s="25">
        <f t="shared" si="74"/>
        <v>74</v>
      </c>
      <c r="N91" s="25">
        <f t="shared" si="74"/>
        <v>73</v>
      </c>
      <c r="O91" s="27">
        <f>SUM(C91:N91)</f>
        <v>913</v>
      </c>
    </row>
    <row r="92" spans="1:15" ht="15">
      <c r="A92" s="13" t="s">
        <v>5</v>
      </c>
      <c r="B92" s="31" t="s">
        <v>0</v>
      </c>
      <c r="C92" s="26">
        <f aca="true" t="shared" si="75" ref="C92:N92">SUM(C200+C308+C416)</f>
        <v>1292641</v>
      </c>
      <c r="D92" s="26">
        <f t="shared" si="75"/>
        <v>1408316.5</v>
      </c>
      <c r="E92" s="26">
        <f t="shared" si="75"/>
        <v>1312017.5</v>
      </c>
      <c r="F92" s="26">
        <f t="shared" si="75"/>
        <v>1117841.5</v>
      </c>
      <c r="G92" s="26">
        <f t="shared" si="75"/>
        <v>1240470.25</v>
      </c>
      <c r="H92" s="26">
        <f t="shared" si="75"/>
        <v>1215875</v>
      </c>
      <c r="I92" s="26">
        <f t="shared" si="75"/>
        <v>1100074</v>
      </c>
      <c r="J92" s="26">
        <f t="shared" si="75"/>
        <v>1280984</v>
      </c>
      <c r="K92" s="26">
        <f t="shared" si="75"/>
        <v>1309810</v>
      </c>
      <c r="L92" s="26">
        <f t="shared" si="75"/>
        <v>1319887</v>
      </c>
      <c r="M92" s="26">
        <f t="shared" si="75"/>
        <v>1312126.2</v>
      </c>
      <c r="N92" s="26">
        <f t="shared" si="75"/>
        <v>1040101</v>
      </c>
      <c r="O92" s="19">
        <f>SUM(C92:N92)</f>
        <v>14950143.95</v>
      </c>
    </row>
    <row r="93" spans="1:15" ht="15">
      <c r="A93" s="13" t="s">
        <v>5</v>
      </c>
      <c r="B93" s="31" t="s">
        <v>8</v>
      </c>
      <c r="C93" s="32">
        <f aca="true" t="shared" si="76" ref="C93:N93">(C92/C91)/C107</f>
        <v>514.7913181999204</v>
      </c>
      <c r="D93" s="32">
        <f t="shared" si="76"/>
        <v>540.8281490015361</v>
      </c>
      <c r="E93" s="32">
        <f t="shared" si="76"/>
        <v>575.4462719298245</v>
      </c>
      <c r="F93" s="32">
        <f t="shared" si="76"/>
        <v>480.7920430107527</v>
      </c>
      <c r="G93" s="32">
        <f t="shared" si="76"/>
        <v>551.320111111111</v>
      </c>
      <c r="H93" s="32">
        <f t="shared" si="76"/>
        <v>529.0836820083682</v>
      </c>
      <c r="I93" s="32">
        <f t="shared" si="76"/>
        <v>473.15010752688175</v>
      </c>
      <c r="J93" s="32">
        <f t="shared" si="76"/>
        <v>618.2355212355212</v>
      </c>
      <c r="K93" s="32">
        <f t="shared" si="76"/>
        <v>578.7936367653557</v>
      </c>
      <c r="L93" s="32">
        <f t="shared" si="76"/>
        <v>564.0542735042735</v>
      </c>
      <c r="M93" s="32">
        <f t="shared" si="76"/>
        <v>571.9817785527463</v>
      </c>
      <c r="N93" s="32">
        <f t="shared" si="76"/>
        <v>474.93196347031966</v>
      </c>
      <c r="O93" s="19">
        <f>SUM(O92/O91/O107)</f>
        <v>538.8271426732571</v>
      </c>
    </row>
    <row r="94" spans="1:15" ht="15">
      <c r="A94" s="21"/>
      <c r="B94" s="2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3"/>
    </row>
    <row r="95" spans="1:45" s="9" customFormat="1" ht="15">
      <c r="A95" s="13" t="s">
        <v>5</v>
      </c>
      <c r="B95" s="14" t="s">
        <v>44</v>
      </c>
      <c r="C95" s="25">
        <f aca="true" t="shared" si="77" ref="C95:N95">SUM(C203+C311+C419)</f>
        <v>25</v>
      </c>
      <c r="D95" s="25">
        <f t="shared" si="77"/>
        <v>25</v>
      </c>
      <c r="E95" s="25">
        <f t="shared" si="77"/>
        <v>24</v>
      </c>
      <c r="F95" s="25">
        <f t="shared" si="77"/>
        <v>24</v>
      </c>
      <c r="G95" s="25">
        <f t="shared" si="77"/>
        <v>24</v>
      </c>
      <c r="H95" s="25">
        <f t="shared" si="77"/>
        <v>24</v>
      </c>
      <c r="I95" s="25">
        <f t="shared" si="77"/>
        <v>23</v>
      </c>
      <c r="J95" s="25">
        <f t="shared" si="77"/>
        <v>23</v>
      </c>
      <c r="K95" s="25">
        <f t="shared" si="77"/>
        <v>23</v>
      </c>
      <c r="L95" s="25">
        <f t="shared" si="77"/>
        <v>24</v>
      </c>
      <c r="M95" s="25">
        <f t="shared" si="77"/>
        <v>24</v>
      </c>
      <c r="N95" s="25">
        <f t="shared" si="77"/>
        <v>24</v>
      </c>
      <c r="O95" s="27">
        <f>SUM(C95:N95)</f>
        <v>287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15" ht="15">
      <c r="A96" s="13" t="s">
        <v>5</v>
      </c>
      <c r="B96" s="31" t="s">
        <v>45</v>
      </c>
      <c r="C96" s="26">
        <f aca="true" t="shared" si="78" ref="C96:N96">SUM(C204+C312+C420)</f>
        <v>2750010.1</v>
      </c>
      <c r="D96" s="26">
        <f t="shared" si="78"/>
        <v>2696482.55</v>
      </c>
      <c r="E96" s="26">
        <f t="shared" si="78"/>
        <v>2572735.75</v>
      </c>
      <c r="F96" s="26">
        <f t="shared" si="78"/>
        <v>2696640.5</v>
      </c>
      <c r="G96" s="26">
        <f t="shared" si="78"/>
        <v>2867316.95</v>
      </c>
      <c r="H96" s="26">
        <f t="shared" si="78"/>
        <v>2594469</v>
      </c>
      <c r="I96" s="26">
        <f t="shared" si="78"/>
        <v>2572485.5</v>
      </c>
      <c r="J96" s="26">
        <f t="shared" si="78"/>
        <v>2679274.75</v>
      </c>
      <c r="K96" s="26">
        <f t="shared" si="78"/>
        <v>3113306.75</v>
      </c>
      <c r="L96" s="26">
        <f t="shared" si="78"/>
        <v>2810293.5</v>
      </c>
      <c r="M96" s="26">
        <f t="shared" si="78"/>
        <v>3145884.85</v>
      </c>
      <c r="N96" s="26">
        <f t="shared" si="78"/>
        <v>2597952.01</v>
      </c>
      <c r="O96" s="19">
        <f>SUM(C96:N96)</f>
        <v>33096852.21</v>
      </c>
    </row>
    <row r="97" spans="1:15" ht="15">
      <c r="A97" s="13" t="s">
        <v>5</v>
      </c>
      <c r="B97" s="31" t="s">
        <v>0</v>
      </c>
      <c r="C97" s="26">
        <f aca="true" t="shared" si="79" ref="C97:N97">SUM(C205+C313+C421)</f>
        <v>592149.8500000001</v>
      </c>
      <c r="D97" s="26">
        <f t="shared" si="79"/>
        <v>602545.55</v>
      </c>
      <c r="E97" s="26">
        <f t="shared" si="79"/>
        <v>616344.25</v>
      </c>
      <c r="F97" s="26">
        <f t="shared" si="79"/>
        <v>640062.5</v>
      </c>
      <c r="G97" s="26">
        <f t="shared" si="79"/>
        <v>702239.45</v>
      </c>
      <c r="H97" s="26">
        <f t="shared" si="79"/>
        <v>648153.5</v>
      </c>
      <c r="I97" s="26">
        <f t="shared" si="79"/>
        <v>585383.5</v>
      </c>
      <c r="J97" s="26">
        <f t="shared" si="79"/>
        <v>677610.25</v>
      </c>
      <c r="K97" s="26">
        <f t="shared" si="79"/>
        <v>776465.75</v>
      </c>
      <c r="L97" s="26">
        <f t="shared" si="79"/>
        <v>679642.5</v>
      </c>
      <c r="M97" s="26">
        <f t="shared" si="79"/>
        <v>798989.35</v>
      </c>
      <c r="N97" s="26">
        <f t="shared" si="79"/>
        <v>715187.01</v>
      </c>
      <c r="O97" s="19">
        <f>SUM(C97:N97)</f>
        <v>8034773.46</v>
      </c>
    </row>
    <row r="98" spans="1:15" ht="15">
      <c r="A98" s="13" t="s">
        <v>5</v>
      </c>
      <c r="B98" s="14" t="s">
        <v>8</v>
      </c>
      <c r="C98" s="26">
        <f aca="true" t="shared" si="80" ref="C98:N98">(C97/C95)/C107</f>
        <v>764.0643225806452</v>
      </c>
      <c r="D98" s="26">
        <f t="shared" si="80"/>
        <v>777.478129032258</v>
      </c>
      <c r="E98" s="26">
        <f t="shared" si="80"/>
        <v>856.0336805555556</v>
      </c>
      <c r="F98" s="26">
        <f t="shared" si="80"/>
        <v>860.299059139785</v>
      </c>
      <c r="G98" s="26">
        <f t="shared" si="80"/>
        <v>975.3325694444444</v>
      </c>
      <c r="H98" s="26">
        <f t="shared" si="80"/>
        <v>881.3802824267782</v>
      </c>
      <c r="I98" s="26">
        <f t="shared" si="80"/>
        <v>821.0147265077139</v>
      </c>
      <c r="J98" s="26">
        <f t="shared" si="80"/>
        <v>1052.1898291925465</v>
      </c>
      <c r="K98" s="26">
        <f t="shared" si="80"/>
        <v>1089.0122720897616</v>
      </c>
      <c r="L98" s="26">
        <f t="shared" si="80"/>
        <v>943.9479166666666</v>
      </c>
      <c r="M98" s="26">
        <f t="shared" si="80"/>
        <v>1073.9104166666666</v>
      </c>
      <c r="N98" s="26">
        <f t="shared" si="80"/>
        <v>993.3152916666667</v>
      </c>
      <c r="O98" s="19">
        <f>SUM(O97/O95/O107)</f>
        <v>921.2268924327703</v>
      </c>
    </row>
    <row r="99" spans="1:15" ht="15">
      <c r="A99" s="13" t="s">
        <v>5</v>
      </c>
      <c r="B99" s="14" t="s">
        <v>9</v>
      </c>
      <c r="C99" s="30">
        <f>C97/C96</f>
        <v>0.21532642734657595</v>
      </c>
      <c r="D99" s="30">
        <f aca="true" t="shared" si="81" ref="D99:N99">D97/D96</f>
        <v>0.22345612805838483</v>
      </c>
      <c r="E99" s="30">
        <f>E97/E96</f>
        <v>0.2395676470076649</v>
      </c>
      <c r="F99" s="30">
        <f t="shared" si="81"/>
        <v>0.23735551698492996</v>
      </c>
      <c r="G99" s="30">
        <f t="shared" si="81"/>
        <v>0.24491169349101777</v>
      </c>
      <c r="H99" s="30">
        <f t="shared" si="81"/>
        <v>0.24982125436842761</v>
      </c>
      <c r="I99" s="30">
        <f t="shared" si="81"/>
        <v>0.22755560721333512</v>
      </c>
      <c r="J99" s="30">
        <f t="shared" si="81"/>
        <v>0.25290808641405665</v>
      </c>
      <c r="K99" s="30">
        <f t="shared" si="81"/>
        <v>0.24940226336515026</v>
      </c>
      <c r="L99" s="30">
        <f t="shared" si="81"/>
        <v>0.24184039852065273</v>
      </c>
      <c r="M99" s="30">
        <f t="shared" si="81"/>
        <v>0.25397921033250787</v>
      </c>
      <c r="N99" s="30">
        <f t="shared" si="81"/>
        <v>0.27528876870978075</v>
      </c>
      <c r="O99" s="20">
        <f>SUM(O97/O96)</f>
        <v>0.24276548745540052</v>
      </c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18"/>
    </row>
    <row r="101" spans="1:15" ht="15">
      <c r="A101" s="13" t="s">
        <v>5</v>
      </c>
      <c r="B101" s="22" t="s">
        <v>19</v>
      </c>
      <c r="C101" s="34">
        <f>SUM(C3+C69)</f>
        <v>14611</v>
      </c>
      <c r="D101" s="34">
        <f aca="true" t="shared" si="82" ref="D101:N101">SUM(D3+D69)</f>
        <v>14671</v>
      </c>
      <c r="E101" s="34">
        <f>SUM(E3+E69)</f>
        <v>14636</v>
      </c>
      <c r="F101" s="34">
        <f t="shared" si="82"/>
        <v>14691</v>
      </c>
      <c r="G101" s="34">
        <f t="shared" si="82"/>
        <v>14674</v>
      </c>
      <c r="H101" s="34">
        <f t="shared" si="82"/>
        <v>14595</v>
      </c>
      <c r="I101" s="34">
        <f t="shared" si="82"/>
        <v>14495</v>
      </c>
      <c r="J101" s="34">
        <f t="shared" si="82"/>
        <v>14431</v>
      </c>
      <c r="K101" s="34">
        <f t="shared" si="82"/>
        <v>14374</v>
      </c>
      <c r="L101" s="34">
        <f t="shared" si="82"/>
        <v>14209</v>
      </c>
      <c r="M101" s="34">
        <f t="shared" si="82"/>
        <v>14372</v>
      </c>
      <c r="N101" s="34">
        <f t="shared" si="82"/>
        <v>14405</v>
      </c>
      <c r="O101" s="27">
        <f>SUM(C101:N101)</f>
        <v>174164</v>
      </c>
    </row>
    <row r="102" spans="1:15" ht="15">
      <c r="A102" s="13" t="s">
        <v>5</v>
      </c>
      <c r="B102" s="24" t="s">
        <v>20</v>
      </c>
      <c r="C102" s="26">
        <f aca="true" t="shared" si="83" ref="C102:N102">SUM(C210+C318+C426)</f>
        <v>67584793.98</v>
      </c>
      <c r="D102" s="26">
        <f t="shared" si="83"/>
        <v>67654552.94000001</v>
      </c>
      <c r="E102" s="26">
        <f t="shared" si="83"/>
        <v>59589999.949999996</v>
      </c>
      <c r="F102" s="26">
        <f t="shared" si="83"/>
        <v>59553955.46</v>
      </c>
      <c r="G102" s="26">
        <f t="shared" si="83"/>
        <v>61548659.629999995</v>
      </c>
      <c r="H102" s="26">
        <f t="shared" si="83"/>
        <v>56248339.510000005</v>
      </c>
      <c r="I102" s="26">
        <f t="shared" si="83"/>
        <v>54209394.56999999</v>
      </c>
      <c r="J102" s="26">
        <f t="shared" si="83"/>
        <v>58417201.81</v>
      </c>
      <c r="K102" s="26">
        <f t="shared" si="83"/>
        <v>66981976.19</v>
      </c>
      <c r="L102" s="26">
        <f t="shared" si="83"/>
        <v>60718054.66</v>
      </c>
      <c r="M102" s="26">
        <f t="shared" si="83"/>
        <v>66607107.81</v>
      </c>
      <c r="N102" s="26">
        <f t="shared" si="83"/>
        <v>61532900.65</v>
      </c>
      <c r="O102" s="19">
        <f>SUM(C102:N102)</f>
        <v>740646937.16</v>
      </c>
    </row>
    <row r="103" spans="1:15" ht="15">
      <c r="A103" s="13" t="s">
        <v>5</v>
      </c>
      <c r="B103" s="24" t="s">
        <v>8</v>
      </c>
      <c r="C103" s="19">
        <f aca="true" t="shared" si="84" ref="C103:O103">SUM(C102/C101/C107)</f>
        <v>149.21323964931418</v>
      </c>
      <c r="D103" s="19">
        <f t="shared" si="84"/>
        <v>148.75638562799998</v>
      </c>
      <c r="E103" s="19">
        <f t="shared" si="84"/>
        <v>135.71558702286598</v>
      </c>
      <c r="F103" s="19">
        <f t="shared" si="84"/>
        <v>130.76681896530903</v>
      </c>
      <c r="G103" s="19">
        <f t="shared" si="84"/>
        <v>139.8134106355913</v>
      </c>
      <c r="H103" s="19">
        <f t="shared" si="84"/>
        <v>125.77731187759893</v>
      </c>
      <c r="I103" s="19">
        <f t="shared" si="84"/>
        <v>120.64092082920695</v>
      </c>
      <c r="J103" s="19">
        <f t="shared" si="84"/>
        <v>144.57270016432878</v>
      </c>
      <c r="K103" s="19">
        <f t="shared" si="84"/>
        <v>150.32064208674265</v>
      </c>
      <c r="L103" s="19">
        <f t="shared" si="84"/>
        <v>142.44036563680297</v>
      </c>
      <c r="M103" s="19">
        <f t="shared" si="84"/>
        <v>149.50016566711258</v>
      </c>
      <c r="N103" s="19">
        <f t="shared" si="84"/>
        <v>142.38782980446604</v>
      </c>
      <c r="O103" s="19">
        <f t="shared" si="84"/>
        <v>139.93543702232122</v>
      </c>
    </row>
    <row r="104" spans="1:15" ht="15">
      <c r="A104" s="21"/>
      <c r="B104" s="24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">
      <c r="A105" s="13" t="s">
        <v>5</v>
      </c>
      <c r="B105" s="24" t="s">
        <v>21</v>
      </c>
      <c r="C105" s="19">
        <f aca="true" t="shared" si="85" ref="C105:N105">+C213+C321+C429</f>
        <v>2063938.33</v>
      </c>
      <c r="D105" s="19">
        <f t="shared" si="85"/>
        <v>6362211.779999999</v>
      </c>
      <c r="E105" s="19">
        <f t="shared" si="85"/>
        <v>7001155.260000001</v>
      </c>
      <c r="F105" s="19">
        <f t="shared" si="85"/>
        <v>7958334.109999999</v>
      </c>
      <c r="G105" s="19">
        <f t="shared" si="85"/>
        <v>8883740.86</v>
      </c>
      <c r="H105" s="19">
        <f t="shared" si="85"/>
        <v>8614953.42</v>
      </c>
      <c r="I105" s="19">
        <f t="shared" si="85"/>
        <v>8701951.14</v>
      </c>
      <c r="J105" s="19">
        <f t="shared" si="85"/>
        <v>9764043.75</v>
      </c>
      <c r="K105" s="19">
        <f t="shared" si="85"/>
        <v>11643894.07</v>
      </c>
      <c r="L105" s="19">
        <f t="shared" si="85"/>
        <v>10772200.94</v>
      </c>
      <c r="M105" s="19">
        <f t="shared" si="85"/>
        <v>11964238.71</v>
      </c>
      <c r="N105" s="19">
        <f t="shared" si="85"/>
        <v>11146973.51</v>
      </c>
      <c r="O105" s="19">
        <f>SUM(C105:N105)</f>
        <v>104877635.88000001</v>
      </c>
    </row>
    <row r="106" spans="1:15" ht="15">
      <c r="A106" s="13" t="s">
        <v>5</v>
      </c>
      <c r="B106" s="24" t="s">
        <v>46</v>
      </c>
      <c r="C106" s="27">
        <f aca="true" t="shared" si="86" ref="C106:N106">IF(AND(C214="",C322="",C430=""),"",C214+C322+C430)</f>
        <v>39</v>
      </c>
      <c r="D106" s="27">
        <f t="shared" si="86"/>
        <v>39</v>
      </c>
      <c r="E106" s="27">
        <f t="shared" si="86"/>
        <v>39</v>
      </c>
      <c r="F106" s="27">
        <f t="shared" si="86"/>
        <v>39</v>
      </c>
      <c r="G106" s="27">
        <f t="shared" si="86"/>
        <v>39</v>
      </c>
      <c r="H106" s="27">
        <f t="shared" si="86"/>
        <v>39</v>
      </c>
      <c r="I106" s="27">
        <f t="shared" si="86"/>
        <v>38</v>
      </c>
      <c r="J106" s="27">
        <f t="shared" si="86"/>
        <v>38</v>
      </c>
      <c r="K106" s="27">
        <f t="shared" si="86"/>
        <v>38</v>
      </c>
      <c r="L106" s="27">
        <f t="shared" si="86"/>
        <v>38</v>
      </c>
      <c r="M106" s="27">
        <f t="shared" si="86"/>
        <v>38</v>
      </c>
      <c r="N106" s="27">
        <f t="shared" si="86"/>
        <v>38</v>
      </c>
      <c r="O106" s="27">
        <f>AVERAGE(C106:N106)</f>
        <v>38.5</v>
      </c>
    </row>
    <row r="107" spans="1:15" ht="15">
      <c r="A107" s="13" t="s">
        <v>5</v>
      </c>
      <c r="B107" s="24" t="s">
        <v>22</v>
      </c>
      <c r="C107" s="35">
        <f aca="true" t="shared" si="87" ref="C107:N107">IF(AND(C214="",C215="",C322="",C323="",C430="",C431=""),"",((C430*C431)+(C322*C323)+(C214*C215))/C106)</f>
        <v>31</v>
      </c>
      <c r="D107" s="35">
        <f t="shared" si="87"/>
        <v>31</v>
      </c>
      <c r="E107" s="35">
        <f t="shared" si="87"/>
        <v>30</v>
      </c>
      <c r="F107" s="35">
        <f t="shared" si="87"/>
        <v>31</v>
      </c>
      <c r="G107" s="35">
        <f t="shared" si="87"/>
        <v>30</v>
      </c>
      <c r="H107" s="35">
        <f t="shared" si="87"/>
        <v>30.641025641025642</v>
      </c>
      <c r="I107" s="35">
        <f t="shared" si="87"/>
        <v>31</v>
      </c>
      <c r="J107" s="35">
        <f t="shared" si="87"/>
        <v>28</v>
      </c>
      <c r="K107" s="35">
        <f t="shared" si="87"/>
        <v>31</v>
      </c>
      <c r="L107" s="35">
        <f t="shared" si="87"/>
        <v>30</v>
      </c>
      <c r="M107" s="35">
        <f t="shared" si="87"/>
        <v>31</v>
      </c>
      <c r="N107" s="35">
        <f t="shared" si="87"/>
        <v>30</v>
      </c>
      <c r="O107" s="36">
        <f>(((C106*C107)+(D106*D107)+(E106*E107)+(F106*F107)+(G106*G107)+(H106*H107)+(I106*I107)+(J106*J107)+(K106*K107)+(L106*L107)+(M106*M107)+(N106*N107))/$O$106)/(COUNT(C107:N107))</f>
        <v>30.389610389610393</v>
      </c>
    </row>
    <row r="108" spans="1:15" ht="15">
      <c r="A108" s="13"/>
      <c r="B108" s="2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19"/>
    </row>
    <row r="109" spans="1:15" ht="20.25">
      <c r="A109" s="37"/>
      <c r="B109" s="38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1"/>
    </row>
    <row r="110" spans="1:15" ht="15">
      <c r="A110" s="21"/>
      <c r="B110" s="13"/>
      <c r="C110" s="39" t="s">
        <v>31</v>
      </c>
      <c r="D110" s="39" t="s">
        <v>32</v>
      </c>
      <c r="E110" s="39" t="s">
        <v>47</v>
      </c>
      <c r="F110" s="39" t="s">
        <v>1</v>
      </c>
      <c r="G110" s="39" t="s">
        <v>2</v>
      </c>
      <c r="H110" s="39" t="s">
        <v>3</v>
      </c>
      <c r="I110" s="39" t="s">
        <v>4</v>
      </c>
      <c r="J110" s="39" t="s">
        <v>27</v>
      </c>
      <c r="K110" s="39" t="s">
        <v>28</v>
      </c>
      <c r="L110" s="39" t="s">
        <v>29</v>
      </c>
      <c r="M110" s="39" t="s">
        <v>30</v>
      </c>
      <c r="N110" s="39" t="s">
        <v>40</v>
      </c>
      <c r="O110" s="40" t="s">
        <v>26</v>
      </c>
    </row>
    <row r="111" spans="1:15" ht="15">
      <c r="A111" s="13" t="s">
        <v>23</v>
      </c>
      <c r="B111" s="14" t="s">
        <v>6</v>
      </c>
      <c r="C111" s="41">
        <f>SUM(C117+C123+C129+C135+C141+C147+C153+C159+C165+C171)</f>
        <v>3939</v>
      </c>
      <c r="D111" s="41">
        <f aca="true" t="shared" si="88" ref="D111:N113">SUM(D117+D123+D129+D135+D141+D147+D153+D159+D165+D171)</f>
        <v>3935</v>
      </c>
      <c r="E111" s="41">
        <f>SUM(E117+E123+E129+E135+E141+E147+E153+E159+E165+E171)</f>
        <v>3917</v>
      </c>
      <c r="F111" s="41">
        <f t="shared" si="88"/>
        <v>3929</v>
      </c>
      <c r="G111" s="41">
        <f t="shared" si="88"/>
        <v>3931</v>
      </c>
      <c r="H111" s="41">
        <f t="shared" si="88"/>
        <v>3932</v>
      </c>
      <c r="I111" s="41">
        <f t="shared" si="88"/>
        <v>3927</v>
      </c>
      <c r="J111" s="41">
        <f t="shared" si="88"/>
        <v>3916</v>
      </c>
      <c r="K111" s="41">
        <f t="shared" si="88"/>
        <v>3918</v>
      </c>
      <c r="L111" s="41">
        <f t="shared" si="88"/>
        <v>3883</v>
      </c>
      <c r="M111" s="41">
        <f t="shared" si="88"/>
        <v>3889</v>
      </c>
      <c r="N111" s="41">
        <f t="shared" si="88"/>
        <v>3867</v>
      </c>
      <c r="O111" s="16">
        <f>SUM(C111:N111)</f>
        <v>46983</v>
      </c>
    </row>
    <row r="112" spans="1:15" ht="15">
      <c r="A112" s="13" t="s">
        <v>23</v>
      </c>
      <c r="B112" s="14" t="s">
        <v>7</v>
      </c>
      <c r="C112" s="42">
        <f>SUM(C118+C124+C130+C136+C142+C148+C154+C160+C166+C172)</f>
        <v>179160926.83000004</v>
      </c>
      <c r="D112" s="42">
        <f t="shared" si="88"/>
        <v>166105051.61</v>
      </c>
      <c r="E112" s="42">
        <f>SUM(E118+E124+E130+E136+E142+E148+E154+E160+E166+E172)</f>
        <v>150892750.93</v>
      </c>
      <c r="F112" s="42">
        <f t="shared" si="88"/>
        <v>150987118.75</v>
      </c>
      <c r="G112" s="42">
        <f t="shared" si="88"/>
        <v>136850544</v>
      </c>
      <c r="H112" s="42">
        <f t="shared" si="88"/>
        <v>133247071.49999999</v>
      </c>
      <c r="I112" s="42">
        <f t="shared" si="88"/>
        <v>133370421.06</v>
      </c>
      <c r="J112" s="42">
        <f t="shared" si="88"/>
        <v>137109807.93</v>
      </c>
      <c r="K112" s="42">
        <f t="shared" si="88"/>
        <v>152023564.33</v>
      </c>
      <c r="L112" s="42">
        <f t="shared" si="88"/>
        <v>138828814.5</v>
      </c>
      <c r="M112" s="42">
        <f t="shared" si="88"/>
        <v>149991217.04999998</v>
      </c>
      <c r="N112" s="42">
        <f t="shared" si="88"/>
        <v>151265587.81</v>
      </c>
      <c r="O112" s="18">
        <f>SUM(C112:N112)</f>
        <v>1779832876.3</v>
      </c>
    </row>
    <row r="113" spans="1:15" ht="15">
      <c r="A113" s="13" t="s">
        <v>23</v>
      </c>
      <c r="B113" s="14" t="s">
        <v>0</v>
      </c>
      <c r="C113" s="42">
        <f>SUM(C119+C125+C131+C137+C143+C149+C155+C161+C167+C173)</f>
        <v>11454160.400000002</v>
      </c>
      <c r="D113" s="42">
        <f t="shared" si="88"/>
        <v>10880582.850000001</v>
      </c>
      <c r="E113" s="42">
        <f>SUM(E119+E125+E131+E137+E143+E149+E155+E161+E167+E173)</f>
        <v>9868703.370000001</v>
      </c>
      <c r="F113" s="42">
        <f t="shared" si="88"/>
        <v>9442696.510000002</v>
      </c>
      <c r="G113" s="42">
        <f t="shared" si="88"/>
        <v>9017272.34</v>
      </c>
      <c r="H113" s="42">
        <f t="shared" si="88"/>
        <v>8449294.85</v>
      </c>
      <c r="I113" s="42">
        <f t="shared" si="88"/>
        <v>8067505.679999998</v>
      </c>
      <c r="J113" s="42">
        <f t="shared" si="88"/>
        <v>9103287.87</v>
      </c>
      <c r="K113" s="42">
        <f t="shared" si="88"/>
        <v>9761499.91</v>
      </c>
      <c r="L113" s="42">
        <f t="shared" si="88"/>
        <v>8702939.530000001</v>
      </c>
      <c r="M113" s="42">
        <f t="shared" si="88"/>
        <v>9818234.479999999</v>
      </c>
      <c r="N113" s="42">
        <f t="shared" si="88"/>
        <v>9731215.69</v>
      </c>
      <c r="O113" s="18">
        <f>SUM(C113:N113)</f>
        <v>114297393.48000002</v>
      </c>
    </row>
    <row r="114" spans="1:15" ht="15">
      <c r="A114" s="13" t="s">
        <v>23</v>
      </c>
      <c r="B114" s="14" t="s">
        <v>8</v>
      </c>
      <c r="C114" s="42">
        <f aca="true" t="shared" si="89" ref="C114:N114">SUM(C113/C111/C215)</f>
        <v>93.80275327780919</v>
      </c>
      <c r="D114" s="42">
        <f t="shared" si="89"/>
        <v>89.19607205803995</v>
      </c>
      <c r="E114" s="42">
        <f t="shared" si="89"/>
        <v>83.98181746234363</v>
      </c>
      <c r="F114" s="42">
        <f t="shared" si="89"/>
        <v>77.52688043415793</v>
      </c>
      <c r="G114" s="42">
        <f t="shared" si="89"/>
        <v>76.46292156363944</v>
      </c>
      <c r="H114" s="42">
        <f t="shared" si="89"/>
        <v>69.31787853181504</v>
      </c>
      <c r="I114" s="42">
        <f t="shared" si="89"/>
        <v>66.26995638137952</v>
      </c>
      <c r="J114" s="42">
        <f t="shared" si="89"/>
        <v>83.0228355282358</v>
      </c>
      <c r="K114" s="42">
        <f t="shared" si="89"/>
        <v>80.36934504108416</v>
      </c>
      <c r="L114" s="42">
        <f t="shared" si="89"/>
        <v>74.70975645978197</v>
      </c>
      <c r="M114" s="42">
        <f t="shared" si="89"/>
        <v>81.43924949609735</v>
      </c>
      <c r="N114" s="42">
        <f t="shared" si="89"/>
        <v>83.8825591759331</v>
      </c>
      <c r="O114" s="19">
        <f>SUM(O113/O111/O215)</f>
        <v>79.98047219994176</v>
      </c>
    </row>
    <row r="115" spans="1:15" ht="15">
      <c r="A115" s="13" t="s">
        <v>23</v>
      </c>
      <c r="B115" s="14" t="s">
        <v>9</v>
      </c>
      <c r="C115" s="20">
        <f>SUM(C113/C112)</f>
        <v>0.06393224573385067</v>
      </c>
      <c r="D115" s="20">
        <f aca="true" t="shared" si="90" ref="D115:N115">SUM(D113/D112)</f>
        <v>0.06550422605777607</v>
      </c>
      <c r="E115" s="20">
        <f>SUM(E113/E112)</f>
        <v>0.06540210387295642</v>
      </c>
      <c r="F115" s="20">
        <f t="shared" si="90"/>
        <v>0.06253974900756229</v>
      </c>
      <c r="G115" s="20">
        <f t="shared" si="90"/>
        <v>0.0658913883455224</v>
      </c>
      <c r="H115" s="20">
        <f t="shared" si="90"/>
        <v>0.06341073582243795</v>
      </c>
      <c r="I115" s="20">
        <f t="shared" si="90"/>
        <v>0.06048946697386994</v>
      </c>
      <c r="J115" s="20">
        <f t="shared" si="90"/>
        <v>0.06639414063396244</v>
      </c>
      <c r="K115" s="20">
        <f t="shared" si="90"/>
        <v>0.06421043969743108</v>
      </c>
      <c r="L115" s="20">
        <f t="shared" si="90"/>
        <v>0.06268827952859887</v>
      </c>
      <c r="M115" s="20">
        <f t="shared" si="90"/>
        <v>0.06545872933831227</v>
      </c>
      <c r="N115" s="20">
        <f t="shared" si="90"/>
        <v>0.0643319860841256</v>
      </c>
      <c r="O115" s="20">
        <f>SUM(O113/O112)</f>
        <v>0.0642180482234977</v>
      </c>
    </row>
    <row r="116" spans="1:15" ht="15">
      <c r="A116" s="21"/>
      <c r="B116" s="22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3"/>
    </row>
    <row r="117" spans="1:15" ht="15">
      <c r="A117" s="13" t="s">
        <v>23</v>
      </c>
      <c r="B117" s="24" t="s">
        <v>33</v>
      </c>
      <c r="C117" s="41">
        <v>2113</v>
      </c>
      <c r="D117" s="41">
        <v>2119</v>
      </c>
      <c r="E117" s="41">
        <v>2114</v>
      </c>
      <c r="F117" s="41">
        <v>2117</v>
      </c>
      <c r="G117" s="41">
        <v>2121</v>
      </c>
      <c r="H117" s="41">
        <v>2117</v>
      </c>
      <c r="I117" s="41">
        <v>2109</v>
      </c>
      <c r="J117" s="41">
        <v>2098</v>
      </c>
      <c r="K117" s="41">
        <v>2108</v>
      </c>
      <c r="L117" s="41">
        <v>2110</v>
      </c>
      <c r="M117" s="41">
        <v>2111</v>
      </c>
      <c r="N117" s="41">
        <v>2099</v>
      </c>
      <c r="O117" s="16">
        <f>SUM(C117:N117)</f>
        <v>25336</v>
      </c>
    </row>
    <row r="118" spans="1:15" ht="15">
      <c r="A118" s="13" t="s">
        <v>23</v>
      </c>
      <c r="B118" s="14" t="s">
        <v>7</v>
      </c>
      <c r="C118" s="42">
        <v>76746476.54</v>
      </c>
      <c r="D118" s="42">
        <v>72017141.3</v>
      </c>
      <c r="E118" s="42">
        <v>67520397.5</v>
      </c>
      <c r="F118" s="42">
        <v>63941483.13</v>
      </c>
      <c r="G118" s="42">
        <v>59654479.25</v>
      </c>
      <c r="H118" s="42">
        <v>58295824.56</v>
      </c>
      <c r="I118" s="42">
        <v>56987324.85</v>
      </c>
      <c r="J118" s="42">
        <v>62042256.69</v>
      </c>
      <c r="K118" s="42">
        <v>67342881.7</v>
      </c>
      <c r="L118" s="42">
        <v>61068850.18</v>
      </c>
      <c r="M118" s="42">
        <v>66623525.3</v>
      </c>
      <c r="N118" s="42">
        <v>66104734.39</v>
      </c>
      <c r="O118" s="18">
        <f>SUM(C118:N118)</f>
        <v>778345375.39</v>
      </c>
    </row>
    <row r="119" spans="1:15" ht="15">
      <c r="A119" s="13" t="s">
        <v>23</v>
      </c>
      <c r="B119" s="14" t="s">
        <v>0</v>
      </c>
      <c r="C119" s="42">
        <v>6498315.72</v>
      </c>
      <c r="D119" s="42">
        <v>6128145.21</v>
      </c>
      <c r="E119" s="42">
        <v>5561357.27</v>
      </c>
      <c r="F119" s="42">
        <v>5361699.7</v>
      </c>
      <c r="G119" s="42">
        <v>5070492.45</v>
      </c>
      <c r="H119" s="42">
        <v>4899721.63</v>
      </c>
      <c r="I119" s="42">
        <v>4585616.7</v>
      </c>
      <c r="J119" s="42">
        <v>5144061.51</v>
      </c>
      <c r="K119" s="42">
        <v>5719739.22</v>
      </c>
      <c r="L119" s="42">
        <v>5046281.29</v>
      </c>
      <c r="M119" s="42">
        <v>5553757.44</v>
      </c>
      <c r="N119" s="42">
        <v>5521772.02</v>
      </c>
      <c r="O119" s="18">
        <f>SUM(C119:N119)</f>
        <v>65090960.16</v>
      </c>
    </row>
    <row r="120" spans="1:15" ht="15">
      <c r="A120" s="13" t="s">
        <v>23</v>
      </c>
      <c r="B120" s="14" t="s">
        <v>8</v>
      </c>
      <c r="C120" s="42">
        <v>99.20638321908919</v>
      </c>
      <c r="D120" s="42">
        <v>93.2902801077806</v>
      </c>
      <c r="E120" s="42">
        <v>87.69090618101545</v>
      </c>
      <c r="F120" s="42">
        <v>81.69960077407164</v>
      </c>
      <c r="G120" s="42">
        <v>79.68713578500707</v>
      </c>
      <c r="H120" s="42">
        <v>74.66014948115867</v>
      </c>
      <c r="I120" s="42">
        <v>70.13898499518193</v>
      </c>
      <c r="J120" s="42">
        <v>87.56743684461394</v>
      </c>
      <c r="K120" s="42">
        <v>87.52737987390587</v>
      </c>
      <c r="L120" s="42">
        <v>79.72008357030016</v>
      </c>
      <c r="M120" s="42">
        <v>84.86663467856542</v>
      </c>
      <c r="N120" s="42">
        <v>87.6889315547086</v>
      </c>
      <c r="O120" s="19">
        <f>SUM(O119/O117/O215)</f>
        <v>84.46387639657253</v>
      </c>
    </row>
    <row r="121" spans="1:15" ht="15">
      <c r="A121" s="13" t="s">
        <v>23</v>
      </c>
      <c r="B121" s="14" t="s">
        <v>9</v>
      </c>
      <c r="C121" s="45">
        <v>8.467249589775111</v>
      </c>
      <c r="D121" s="45">
        <v>8.50928695499331</v>
      </c>
      <c r="E121" s="45">
        <v>8.236558841348646</v>
      </c>
      <c r="F121" s="45">
        <v>8.385322700599673</v>
      </c>
      <c r="G121" s="45">
        <v>8.49976818798565</v>
      </c>
      <c r="H121" s="45">
        <v>8.404927225889129</v>
      </c>
      <c r="I121" s="45">
        <v>8.046730938976511</v>
      </c>
      <c r="J121" s="45">
        <v>8.291222441670344</v>
      </c>
      <c r="K121" s="45">
        <v>8.493457772538415</v>
      </c>
      <c r="L121" s="45">
        <v>8.263265601245351</v>
      </c>
      <c r="M121" s="45">
        <v>8.336030576274535</v>
      </c>
      <c r="N121" s="45">
        <v>8.353065889990637</v>
      </c>
      <c r="O121" s="20">
        <f>SUM(O119/O118)</f>
        <v>0.08362734875553841</v>
      </c>
    </row>
    <row r="122" spans="1:15" ht="15">
      <c r="A122" s="21"/>
      <c r="B122" s="22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3"/>
    </row>
    <row r="123" spans="1:15" ht="15">
      <c r="A123" s="13" t="s">
        <v>23</v>
      </c>
      <c r="B123" s="24" t="s">
        <v>10</v>
      </c>
      <c r="C123" s="41">
        <v>212</v>
      </c>
      <c r="D123" s="41">
        <v>211</v>
      </c>
      <c r="E123" s="41">
        <v>211</v>
      </c>
      <c r="F123" s="41">
        <v>215</v>
      </c>
      <c r="G123" s="41">
        <v>215</v>
      </c>
      <c r="H123" s="41">
        <v>215</v>
      </c>
      <c r="I123" s="41">
        <v>216</v>
      </c>
      <c r="J123" s="41">
        <v>211</v>
      </c>
      <c r="K123" s="41">
        <v>211</v>
      </c>
      <c r="L123" s="41">
        <v>193</v>
      </c>
      <c r="M123" s="41">
        <v>199</v>
      </c>
      <c r="N123" s="41">
        <v>199</v>
      </c>
      <c r="O123" s="27">
        <f>SUM(C123:N123)</f>
        <v>2508</v>
      </c>
    </row>
    <row r="124" spans="1:15" ht="15">
      <c r="A124" s="13" t="s">
        <v>23</v>
      </c>
      <c r="B124" s="14" t="s">
        <v>7</v>
      </c>
      <c r="C124" s="42">
        <v>6028718.15</v>
      </c>
      <c r="D124" s="42">
        <v>6466688.82</v>
      </c>
      <c r="E124" s="42">
        <v>5716676.9</v>
      </c>
      <c r="F124" s="42">
        <v>5410567.28</v>
      </c>
      <c r="G124" s="42">
        <v>4745642.3</v>
      </c>
      <c r="H124" s="42">
        <v>4485890.65</v>
      </c>
      <c r="I124" s="42">
        <v>4660038.25</v>
      </c>
      <c r="J124" s="42">
        <v>4509181.95</v>
      </c>
      <c r="K124" s="42">
        <v>5912487.99</v>
      </c>
      <c r="L124" s="42">
        <v>4839192.8</v>
      </c>
      <c r="M124" s="42">
        <v>5251127.75</v>
      </c>
      <c r="N124" s="42">
        <v>5248533.55</v>
      </c>
      <c r="O124" s="19">
        <f>SUM(C124:N124)</f>
        <v>63274746.39</v>
      </c>
    </row>
    <row r="125" spans="1:15" ht="15">
      <c r="A125" s="13" t="s">
        <v>23</v>
      </c>
      <c r="B125" s="14" t="s">
        <v>0</v>
      </c>
      <c r="C125" s="42">
        <v>420193.21</v>
      </c>
      <c r="D125" s="42">
        <v>401107.43</v>
      </c>
      <c r="E125" s="42">
        <v>379569.06</v>
      </c>
      <c r="F125" s="42">
        <v>352762.71</v>
      </c>
      <c r="G125" s="42">
        <v>331265.68</v>
      </c>
      <c r="H125" s="42">
        <v>306685.24</v>
      </c>
      <c r="I125" s="42">
        <v>317378.14</v>
      </c>
      <c r="J125" s="42">
        <v>295016.64</v>
      </c>
      <c r="K125" s="42">
        <v>326884.34</v>
      </c>
      <c r="L125" s="42">
        <v>331930.37</v>
      </c>
      <c r="M125" s="42">
        <v>350019.49</v>
      </c>
      <c r="N125" s="42">
        <v>333322.21</v>
      </c>
      <c r="O125" s="19">
        <f>SUM(C125:N125)</f>
        <v>4146134.5200000005</v>
      </c>
    </row>
    <row r="126" spans="1:15" ht="15">
      <c r="A126" s="13" t="s">
        <v>23</v>
      </c>
      <c r="B126" s="14" t="s">
        <v>8</v>
      </c>
      <c r="C126" s="42">
        <v>63.93688527084601</v>
      </c>
      <c r="D126" s="42">
        <v>61.3220348570555</v>
      </c>
      <c r="E126" s="42">
        <v>59.963516587677724</v>
      </c>
      <c r="F126" s="42">
        <v>52.9276384096024</v>
      </c>
      <c r="G126" s="42">
        <v>51.35902015503876</v>
      </c>
      <c r="H126" s="42">
        <v>46.01428957239309</v>
      </c>
      <c r="I126" s="42">
        <v>47.39816905615293</v>
      </c>
      <c r="J126" s="42">
        <v>49.93511171293162</v>
      </c>
      <c r="K126" s="42">
        <v>49.97467359730928</v>
      </c>
      <c r="L126" s="42">
        <v>57.32821588946459</v>
      </c>
      <c r="M126" s="42">
        <v>56.738448695088344</v>
      </c>
      <c r="N126" s="42">
        <v>55.832865996649915</v>
      </c>
      <c r="O126" s="19">
        <f>SUM(O125/O123/O215)</f>
        <v>54.350586878154296</v>
      </c>
    </row>
    <row r="127" spans="1:15" ht="15">
      <c r="A127" s="13" t="s">
        <v>23</v>
      </c>
      <c r="B127" s="14" t="s">
        <v>9</v>
      </c>
      <c r="C127" s="45">
        <v>6.969859919558521</v>
      </c>
      <c r="D127" s="45">
        <v>6.202670967550902</v>
      </c>
      <c r="E127" s="45">
        <v>6.639680126053651</v>
      </c>
      <c r="F127" s="45">
        <v>6.519883992644853</v>
      </c>
      <c r="G127" s="45">
        <v>6.980418224947127</v>
      </c>
      <c r="H127" s="45">
        <v>6.836663305647007</v>
      </c>
      <c r="I127" s="45">
        <v>6.810633796836323</v>
      </c>
      <c r="J127" s="45">
        <v>6.542575643903658</v>
      </c>
      <c r="K127" s="45">
        <v>5.528710427029552</v>
      </c>
      <c r="L127" s="45">
        <v>6.8592094532790675</v>
      </c>
      <c r="M127" s="45">
        <v>6.6656060690963</v>
      </c>
      <c r="N127" s="45">
        <v>6.3507683970125335</v>
      </c>
      <c r="O127" s="20">
        <f>SUM(O125/O124)</f>
        <v>0.06552589708451616</v>
      </c>
    </row>
    <row r="128" spans="1:15" ht="15">
      <c r="A128" s="21"/>
      <c r="B128" s="22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3"/>
    </row>
    <row r="129" spans="1:15" ht="15">
      <c r="A129" s="13" t="s">
        <v>23</v>
      </c>
      <c r="B129" s="24" t="s">
        <v>11</v>
      </c>
      <c r="C129" s="41">
        <v>8</v>
      </c>
      <c r="D129" s="41">
        <v>8</v>
      </c>
      <c r="E129" s="41">
        <v>8</v>
      </c>
      <c r="F129" s="41">
        <v>4</v>
      </c>
      <c r="G129" s="41">
        <v>3</v>
      </c>
      <c r="H129" s="41">
        <v>3</v>
      </c>
      <c r="I129" s="41">
        <v>3</v>
      </c>
      <c r="J129" s="41">
        <v>3</v>
      </c>
      <c r="K129" s="41">
        <v>3</v>
      </c>
      <c r="L129" s="41">
        <v>3</v>
      </c>
      <c r="M129" s="41">
        <v>3</v>
      </c>
      <c r="N129" s="41">
        <v>3</v>
      </c>
      <c r="O129" s="27">
        <f>SUM(C129:N129)</f>
        <v>52</v>
      </c>
    </row>
    <row r="130" spans="1:15" ht="15">
      <c r="A130" s="13" t="s">
        <v>23</v>
      </c>
      <c r="B130" s="14" t="s">
        <v>7</v>
      </c>
      <c r="C130" s="42">
        <v>511077.9</v>
      </c>
      <c r="D130" s="42">
        <v>254436.2</v>
      </c>
      <c r="E130" s="42">
        <v>254091.4</v>
      </c>
      <c r="F130" s="42">
        <v>125483.7</v>
      </c>
      <c r="G130" s="42">
        <v>82106.2</v>
      </c>
      <c r="H130" s="42">
        <v>102694.3</v>
      </c>
      <c r="I130" s="42">
        <v>56839.3</v>
      </c>
      <c r="J130" s="42">
        <v>49499.6</v>
      </c>
      <c r="K130" s="42">
        <v>110845.4</v>
      </c>
      <c r="L130" s="42">
        <v>243933.2</v>
      </c>
      <c r="M130" s="42">
        <v>158518.80000000002</v>
      </c>
      <c r="N130" s="42">
        <v>84882</v>
      </c>
      <c r="O130" s="19">
        <f>SUM(C130:N130)</f>
        <v>2034408.0000000002</v>
      </c>
    </row>
    <row r="131" spans="1:15" ht="15">
      <c r="A131" s="13" t="s">
        <v>23</v>
      </c>
      <c r="B131" s="14" t="s">
        <v>0</v>
      </c>
      <c r="C131" s="42">
        <v>5630.4800000000005</v>
      </c>
      <c r="D131" s="42">
        <v>7847.58</v>
      </c>
      <c r="E131" s="42">
        <v>25196.77</v>
      </c>
      <c r="F131" s="42">
        <v>-358.27</v>
      </c>
      <c r="G131" s="42">
        <v>12466.53</v>
      </c>
      <c r="H131" s="42">
        <v>5313.02</v>
      </c>
      <c r="I131" s="42">
        <v>10496.77</v>
      </c>
      <c r="J131" s="42">
        <v>1416.66</v>
      </c>
      <c r="K131" s="42">
        <v>8070.25</v>
      </c>
      <c r="L131" s="42">
        <v>13465.8</v>
      </c>
      <c r="M131" s="42">
        <v>29345.61</v>
      </c>
      <c r="N131" s="42">
        <v>11743.79</v>
      </c>
      <c r="O131" s="19">
        <f>SUM(C131:N131)</f>
        <v>130634.99000000002</v>
      </c>
    </row>
    <row r="132" spans="1:15" ht="15">
      <c r="A132" s="13" t="s">
        <v>23</v>
      </c>
      <c r="B132" s="14" t="s">
        <v>8</v>
      </c>
      <c r="C132" s="42">
        <v>22.703548387096777</v>
      </c>
      <c r="D132" s="42">
        <v>31.64346774193548</v>
      </c>
      <c r="E132" s="42">
        <v>104.98654166666667</v>
      </c>
      <c r="F132" s="42">
        <v>-2.889274193548387</v>
      </c>
      <c r="G132" s="42">
        <v>138.517</v>
      </c>
      <c r="H132" s="42">
        <v>57.129247311827946</v>
      </c>
      <c r="I132" s="42">
        <v>112.86849462365589</v>
      </c>
      <c r="J132" s="42">
        <v>16.865</v>
      </c>
      <c r="K132" s="42">
        <v>86.7768817204301</v>
      </c>
      <c r="L132" s="42">
        <v>149.62</v>
      </c>
      <c r="M132" s="42">
        <v>315.54419354838706</v>
      </c>
      <c r="N132" s="42">
        <v>130.48655555555558</v>
      </c>
      <c r="O132" s="19">
        <f>SUM(O131/O129/O215)</f>
        <v>82.59324973656481</v>
      </c>
    </row>
    <row r="133" spans="1:15" ht="15">
      <c r="A133" s="13" t="s">
        <v>23</v>
      </c>
      <c r="B133" s="14" t="s">
        <v>9</v>
      </c>
      <c r="C133" s="45">
        <v>1.1016872378946538</v>
      </c>
      <c r="D133" s="45">
        <v>3.084301683486862</v>
      </c>
      <c r="E133" s="45">
        <v>9.916419839475086</v>
      </c>
      <c r="F133" s="45">
        <v>-0.28551118591498337</v>
      </c>
      <c r="G133" s="45">
        <v>15.183420984042618</v>
      </c>
      <c r="H133" s="45">
        <v>5.173626968585404</v>
      </c>
      <c r="I133" s="45">
        <v>18.467451217731394</v>
      </c>
      <c r="J133" s="45">
        <v>2.8619625209092603</v>
      </c>
      <c r="K133" s="45">
        <v>7.280635912721683</v>
      </c>
      <c r="L133" s="45">
        <v>5.520281782061646</v>
      </c>
      <c r="M133" s="45">
        <v>18.51238465090576</v>
      </c>
      <c r="N133" s="45">
        <v>13.83543036214981</v>
      </c>
      <c r="O133" s="20">
        <f>SUM(O131/O130)</f>
        <v>0.06421277836107606</v>
      </c>
    </row>
    <row r="134" spans="1:15" ht="15">
      <c r="A134" s="21"/>
      <c r="B134" s="22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3"/>
    </row>
    <row r="135" spans="1:15" ht="15">
      <c r="A135" s="13" t="s">
        <v>23</v>
      </c>
      <c r="B135" s="24" t="s">
        <v>12</v>
      </c>
      <c r="C135" s="41">
        <v>389</v>
      </c>
      <c r="D135" s="41">
        <v>385</v>
      </c>
      <c r="E135" s="41">
        <v>382</v>
      </c>
      <c r="F135" s="41">
        <v>388</v>
      </c>
      <c r="G135" s="41">
        <v>388</v>
      </c>
      <c r="H135" s="41">
        <v>386</v>
      </c>
      <c r="I135" s="41">
        <v>375</v>
      </c>
      <c r="J135" s="41">
        <v>373</v>
      </c>
      <c r="K135" s="41">
        <v>370</v>
      </c>
      <c r="L135" s="41">
        <v>359</v>
      </c>
      <c r="M135" s="41">
        <v>352</v>
      </c>
      <c r="N135" s="41">
        <v>350</v>
      </c>
      <c r="O135" s="27">
        <f>SUM(C135:N135)</f>
        <v>4497</v>
      </c>
    </row>
    <row r="136" spans="1:15" ht="15">
      <c r="A136" s="13" t="s">
        <v>23</v>
      </c>
      <c r="B136" s="14" t="s">
        <v>7</v>
      </c>
      <c r="C136" s="42">
        <v>17228266.75</v>
      </c>
      <c r="D136" s="42">
        <v>15929824.75</v>
      </c>
      <c r="E136" s="42">
        <v>14237310</v>
      </c>
      <c r="F136" s="42">
        <v>14483425.49</v>
      </c>
      <c r="G136" s="42">
        <v>13236041</v>
      </c>
      <c r="H136" s="42">
        <v>11939855.25</v>
      </c>
      <c r="I136" s="42">
        <v>11294735.25</v>
      </c>
      <c r="J136" s="42">
        <v>12738177</v>
      </c>
      <c r="K136" s="42">
        <v>13918982.25</v>
      </c>
      <c r="L136" s="42">
        <v>11963937.5</v>
      </c>
      <c r="M136" s="42">
        <v>12872457.5</v>
      </c>
      <c r="N136" s="42">
        <v>13825374.75</v>
      </c>
      <c r="O136" s="19">
        <f>SUM(C136:N136)</f>
        <v>163668387.49</v>
      </c>
    </row>
    <row r="137" spans="1:15" ht="15">
      <c r="A137" s="13" t="s">
        <v>23</v>
      </c>
      <c r="B137" s="14" t="s">
        <v>0</v>
      </c>
      <c r="C137" s="42">
        <v>911852.99</v>
      </c>
      <c r="D137" s="42">
        <v>830832.44</v>
      </c>
      <c r="E137" s="42">
        <v>777471.74</v>
      </c>
      <c r="F137" s="42">
        <v>712752.78</v>
      </c>
      <c r="G137" s="42">
        <v>624576.4</v>
      </c>
      <c r="H137" s="42">
        <v>562517.4</v>
      </c>
      <c r="I137" s="42">
        <v>528583.66</v>
      </c>
      <c r="J137" s="42">
        <v>620830.56</v>
      </c>
      <c r="K137" s="42">
        <v>644102.91</v>
      </c>
      <c r="L137" s="42">
        <v>569184.17</v>
      </c>
      <c r="M137" s="42">
        <v>623414.96</v>
      </c>
      <c r="N137" s="42">
        <v>683644.25</v>
      </c>
      <c r="O137" s="19">
        <f>SUM(C137:N137)</f>
        <v>8089764.260000001</v>
      </c>
    </row>
    <row r="138" spans="1:15" ht="15">
      <c r="A138" s="13" t="s">
        <v>23</v>
      </c>
      <c r="B138" s="14" t="s">
        <v>8</v>
      </c>
      <c r="C138" s="42">
        <v>75.61597064433204</v>
      </c>
      <c r="D138" s="42">
        <v>69.61310766652701</v>
      </c>
      <c r="E138" s="42">
        <v>67.84221116928447</v>
      </c>
      <c r="F138" s="42">
        <v>59.25779680744929</v>
      </c>
      <c r="G138" s="42">
        <v>53.65776632302406</v>
      </c>
      <c r="H138" s="42">
        <v>47.00964399130871</v>
      </c>
      <c r="I138" s="42">
        <v>45.46956215053764</v>
      </c>
      <c r="J138" s="42">
        <v>59.44375335120644</v>
      </c>
      <c r="K138" s="42">
        <v>56.155441150828246</v>
      </c>
      <c r="L138" s="42">
        <v>52.8490408542247</v>
      </c>
      <c r="M138" s="42">
        <v>57.13113636363637</v>
      </c>
      <c r="N138" s="42">
        <v>65.1089761904762</v>
      </c>
      <c r="O138" s="19">
        <f>SUM(O137/O135/O215)</f>
        <v>59.14272901569083</v>
      </c>
    </row>
    <row r="139" spans="1:15" ht="15">
      <c r="A139" s="13" t="s">
        <v>23</v>
      </c>
      <c r="B139" s="14" t="s">
        <v>9</v>
      </c>
      <c r="C139" s="45">
        <v>5.292772646441639</v>
      </c>
      <c r="D139" s="45">
        <v>5.215578030762705</v>
      </c>
      <c r="E139" s="45">
        <v>5.460805025668472</v>
      </c>
      <c r="F139" s="45">
        <v>4.9211616443369435</v>
      </c>
      <c r="G139" s="45">
        <v>4.7187554042783635</v>
      </c>
      <c r="H139" s="45">
        <v>4.711258120151833</v>
      </c>
      <c r="I139" s="45">
        <v>4.679911908515075</v>
      </c>
      <c r="J139" s="45">
        <v>4.87377872045584</v>
      </c>
      <c r="K139" s="45">
        <v>4.6275144147123255</v>
      </c>
      <c r="L139" s="45">
        <v>4.757498691379824</v>
      </c>
      <c r="M139" s="45">
        <v>4.843014319526788</v>
      </c>
      <c r="N139" s="45">
        <v>4.9448514948934745</v>
      </c>
      <c r="O139" s="20">
        <f>SUM(O137/O136)</f>
        <v>0.04942777517432484</v>
      </c>
    </row>
    <row r="140" spans="1:15" ht="15">
      <c r="A140" s="21"/>
      <c r="B140" s="22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3"/>
    </row>
    <row r="141" spans="1:15" ht="15" customHeight="1">
      <c r="A141" s="13" t="s">
        <v>23</v>
      </c>
      <c r="B141" s="24" t="s">
        <v>13</v>
      </c>
      <c r="C141" s="41">
        <v>43</v>
      </c>
      <c r="D141" s="41">
        <v>43</v>
      </c>
      <c r="E141" s="41">
        <v>41</v>
      </c>
      <c r="F141" s="41">
        <v>39</v>
      </c>
      <c r="G141" s="41">
        <v>39</v>
      </c>
      <c r="H141" s="41">
        <v>39</v>
      </c>
      <c r="I141" s="41">
        <v>44</v>
      </c>
      <c r="J141" s="41">
        <v>45</v>
      </c>
      <c r="K141" s="41">
        <v>46</v>
      </c>
      <c r="L141" s="41">
        <v>46</v>
      </c>
      <c r="M141" s="41">
        <v>46</v>
      </c>
      <c r="N141" s="41">
        <v>46</v>
      </c>
      <c r="O141" s="27">
        <f>SUM(C141:N141)</f>
        <v>517</v>
      </c>
    </row>
    <row r="142" spans="1:15" ht="15" customHeight="1">
      <c r="A142" s="13" t="s">
        <v>23</v>
      </c>
      <c r="B142" s="14" t="s">
        <v>7</v>
      </c>
      <c r="C142" s="42">
        <v>1837558.5</v>
      </c>
      <c r="D142" s="42">
        <v>1782628.5</v>
      </c>
      <c r="E142" s="42">
        <v>1615023</v>
      </c>
      <c r="F142" s="42">
        <v>1488474</v>
      </c>
      <c r="G142" s="42">
        <v>1246869</v>
      </c>
      <c r="H142" s="42">
        <v>1197452</v>
      </c>
      <c r="I142" s="42">
        <v>1106845.5</v>
      </c>
      <c r="J142" s="42">
        <v>1241209.5</v>
      </c>
      <c r="K142" s="42">
        <v>1374358.5</v>
      </c>
      <c r="L142" s="42">
        <v>1203004</v>
      </c>
      <c r="M142" s="42">
        <v>1390427</v>
      </c>
      <c r="N142" s="42">
        <v>1523045.5</v>
      </c>
      <c r="O142" s="19">
        <f>SUM(C142:N142)</f>
        <v>17006895</v>
      </c>
    </row>
    <row r="143" spans="1:15" ht="15" customHeight="1">
      <c r="A143" s="13" t="s">
        <v>23</v>
      </c>
      <c r="B143" s="14" t="s">
        <v>0</v>
      </c>
      <c r="C143" s="42">
        <v>129905.25</v>
      </c>
      <c r="D143" s="42">
        <v>125758.9</v>
      </c>
      <c r="E143" s="42">
        <v>114374.82</v>
      </c>
      <c r="F143" s="42">
        <v>103570.37</v>
      </c>
      <c r="G143" s="42">
        <v>116545.79</v>
      </c>
      <c r="H143" s="42">
        <v>77985.45</v>
      </c>
      <c r="I143" s="42">
        <v>53973.75</v>
      </c>
      <c r="J143" s="42">
        <v>67425.93</v>
      </c>
      <c r="K143" s="42">
        <v>88048.19</v>
      </c>
      <c r="L143" s="42">
        <v>68400.04</v>
      </c>
      <c r="M143" s="42">
        <v>110725.71</v>
      </c>
      <c r="N143" s="42">
        <v>95363.72</v>
      </c>
      <c r="O143" s="19">
        <f>SUM(C143:N143)</f>
        <v>1152077.92</v>
      </c>
    </row>
    <row r="144" spans="1:15" ht="15" customHeight="1">
      <c r="A144" s="13" t="s">
        <v>23</v>
      </c>
      <c r="B144" s="14" t="s">
        <v>8</v>
      </c>
      <c r="C144" s="42">
        <v>97.4533008252063</v>
      </c>
      <c r="D144" s="42">
        <v>94.34276069017254</v>
      </c>
      <c r="E144" s="42">
        <v>92.98765853658534</v>
      </c>
      <c r="F144" s="42">
        <v>85.66614557485528</v>
      </c>
      <c r="G144" s="42">
        <v>99.61178632478634</v>
      </c>
      <c r="H144" s="42">
        <v>64.50409429280397</v>
      </c>
      <c r="I144" s="42">
        <v>39.570197947214076</v>
      </c>
      <c r="J144" s="42">
        <v>53.51264285714286</v>
      </c>
      <c r="K144" s="42">
        <v>61.74487377279102</v>
      </c>
      <c r="L144" s="42">
        <v>49.565246376811594</v>
      </c>
      <c r="M144" s="42">
        <v>77.64776297335203</v>
      </c>
      <c r="N144" s="42">
        <v>69.10414492753624</v>
      </c>
      <c r="O144" s="19">
        <f>SUM(O143/O141/O215)</f>
        <v>73.2621554277841</v>
      </c>
    </row>
    <row r="145" spans="1:15" ht="15" customHeight="1">
      <c r="A145" s="13" t="s">
        <v>23</v>
      </c>
      <c r="B145" s="14" t="s">
        <v>9</v>
      </c>
      <c r="C145" s="45">
        <v>7.069448401234573</v>
      </c>
      <c r="D145" s="45">
        <v>7.054689185099419</v>
      </c>
      <c r="E145" s="45">
        <v>7.0819313409158875</v>
      </c>
      <c r="F145" s="45">
        <v>6.958157818006899</v>
      </c>
      <c r="G145" s="45">
        <v>9.347075755352005</v>
      </c>
      <c r="H145" s="45">
        <v>6.51261595454348</v>
      </c>
      <c r="I145" s="45">
        <v>4.876358082496608</v>
      </c>
      <c r="J145" s="45">
        <v>5.432276340134361</v>
      </c>
      <c r="K145" s="45">
        <v>6.406493647763666</v>
      </c>
      <c r="L145" s="45">
        <v>5.685769955877121</v>
      </c>
      <c r="M145" s="45">
        <v>7.9634320967587655</v>
      </c>
      <c r="N145" s="45">
        <v>6.261383523998462</v>
      </c>
      <c r="O145" s="20">
        <f>SUM(O143/O142)</f>
        <v>0.06774181412891653</v>
      </c>
    </row>
    <row r="146" spans="1:15" ht="15">
      <c r="A146" s="21"/>
      <c r="B146" s="22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3"/>
    </row>
    <row r="147" spans="1:15" ht="15">
      <c r="A147" s="13" t="s">
        <v>23</v>
      </c>
      <c r="B147" s="24" t="s">
        <v>14</v>
      </c>
      <c r="C147" s="41">
        <v>558</v>
      </c>
      <c r="D147" s="41">
        <v>553</v>
      </c>
      <c r="E147" s="41">
        <v>549</v>
      </c>
      <c r="F147" s="41">
        <v>548</v>
      </c>
      <c r="G147" s="41">
        <v>546</v>
      </c>
      <c r="H147" s="41">
        <v>544</v>
      </c>
      <c r="I147" s="41">
        <v>542</v>
      </c>
      <c r="J147" s="41">
        <v>543</v>
      </c>
      <c r="K147" s="41">
        <v>534</v>
      </c>
      <c r="L147" s="41">
        <v>520</v>
      </c>
      <c r="M147" s="41">
        <v>522</v>
      </c>
      <c r="N147" s="41">
        <v>516</v>
      </c>
      <c r="O147" s="27">
        <f>SUM(C147:N147)</f>
        <v>6475</v>
      </c>
    </row>
    <row r="148" spans="1:15" ht="15">
      <c r="A148" s="13" t="s">
        <v>23</v>
      </c>
      <c r="B148" s="14" t="s">
        <v>7</v>
      </c>
      <c r="C148" s="42">
        <v>35019031</v>
      </c>
      <c r="D148" s="42">
        <v>32182018</v>
      </c>
      <c r="E148" s="42">
        <v>27135673.37</v>
      </c>
      <c r="F148" s="42">
        <v>28326223.98</v>
      </c>
      <c r="G148" s="42">
        <v>26066197</v>
      </c>
      <c r="H148" s="42">
        <v>24433888</v>
      </c>
      <c r="I148" s="42">
        <v>25010425</v>
      </c>
      <c r="J148" s="42">
        <v>25378248</v>
      </c>
      <c r="K148" s="42">
        <v>28462999.26</v>
      </c>
      <c r="L148" s="42">
        <v>25863212</v>
      </c>
      <c r="M148" s="42">
        <v>28591526</v>
      </c>
      <c r="N148" s="42">
        <v>28015628.53</v>
      </c>
      <c r="O148" s="19">
        <f>SUM(C148:N148)</f>
        <v>334485070.14</v>
      </c>
    </row>
    <row r="149" spans="1:15" ht="15">
      <c r="A149" s="13" t="s">
        <v>23</v>
      </c>
      <c r="B149" s="14" t="s">
        <v>0</v>
      </c>
      <c r="C149" s="42">
        <v>1621934.6300000001</v>
      </c>
      <c r="D149" s="42">
        <v>1609350.4</v>
      </c>
      <c r="E149" s="42">
        <v>1478382.23</v>
      </c>
      <c r="F149" s="42">
        <v>1341391.73</v>
      </c>
      <c r="G149" s="42">
        <v>1379075.39</v>
      </c>
      <c r="H149" s="42">
        <v>1151217.51</v>
      </c>
      <c r="I149" s="42">
        <v>1288238.52</v>
      </c>
      <c r="J149" s="42">
        <v>1451633.49</v>
      </c>
      <c r="K149" s="42">
        <v>1443442.35</v>
      </c>
      <c r="L149" s="42">
        <v>1221759.28</v>
      </c>
      <c r="M149" s="42">
        <v>1440656.22</v>
      </c>
      <c r="N149" s="42">
        <v>1377204.59</v>
      </c>
      <c r="O149" s="19">
        <f>SUM(C149:N149)</f>
        <v>16804286.34</v>
      </c>
    </row>
    <row r="150" spans="1:15" ht="15">
      <c r="A150" s="13" t="s">
        <v>23</v>
      </c>
      <c r="B150" s="14" t="s">
        <v>8</v>
      </c>
      <c r="C150" s="42">
        <v>93.76428662273096</v>
      </c>
      <c r="D150" s="42">
        <v>93.87799101674153</v>
      </c>
      <c r="E150" s="42">
        <v>89.7621268973892</v>
      </c>
      <c r="F150" s="42">
        <v>78.96113315281374</v>
      </c>
      <c r="G150" s="42">
        <v>84.19263675213675</v>
      </c>
      <c r="H150" s="42">
        <v>68.26479542220113</v>
      </c>
      <c r="I150" s="42">
        <v>76.67173669801214</v>
      </c>
      <c r="J150" s="42">
        <v>95.4770777426993</v>
      </c>
      <c r="K150" s="42">
        <v>87.19598586444363</v>
      </c>
      <c r="L150" s="42">
        <v>78.31790256410255</v>
      </c>
      <c r="M150" s="42">
        <v>89.02831664812754</v>
      </c>
      <c r="N150" s="42">
        <v>88.96670478036177</v>
      </c>
      <c r="O150" s="19">
        <f>SUM(O149/O147/O215)</f>
        <v>85.32350392129898</v>
      </c>
    </row>
    <row r="151" spans="1:15" ht="15">
      <c r="A151" s="13" t="s">
        <v>23</v>
      </c>
      <c r="B151" s="14" t="s">
        <v>9</v>
      </c>
      <c r="C151" s="45">
        <v>4.631580554013616</v>
      </c>
      <c r="D151" s="45">
        <v>5.000775277672146</v>
      </c>
      <c r="E151" s="45">
        <v>5.448113300311294</v>
      </c>
      <c r="F151" s="45">
        <v>4.735511979807483</v>
      </c>
      <c r="G151" s="45">
        <v>5.290665876575704</v>
      </c>
      <c r="H151" s="45">
        <v>4.711560886257644</v>
      </c>
      <c r="I151" s="45">
        <v>5.1508061938171785</v>
      </c>
      <c r="J151" s="45">
        <v>5.719990954458321</v>
      </c>
      <c r="K151" s="45">
        <v>5.071293916760619</v>
      </c>
      <c r="L151" s="45">
        <v>4.723927097686087</v>
      </c>
      <c r="M151" s="45">
        <v>5.038752461131316</v>
      </c>
      <c r="N151" s="45">
        <v>4.915843985171516</v>
      </c>
      <c r="O151" s="20">
        <f>SUM(O149/O148)</f>
        <v>0.05023927176470538</v>
      </c>
    </row>
    <row r="152" spans="1:15" ht="15">
      <c r="A152" s="21"/>
      <c r="B152" s="22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3"/>
    </row>
    <row r="153" spans="1:15" ht="15">
      <c r="A153" s="13" t="s">
        <v>23</v>
      </c>
      <c r="B153" s="24" t="s">
        <v>38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27">
        <f>SUM(C153:N153)</f>
        <v>0</v>
      </c>
    </row>
    <row r="154" spans="1:15" ht="15">
      <c r="A154" s="13" t="s">
        <v>23</v>
      </c>
      <c r="B154" s="14" t="s">
        <v>7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19">
        <f>SUM(C154:N154)</f>
        <v>0</v>
      </c>
    </row>
    <row r="155" spans="1:15" ht="15">
      <c r="A155" s="13" t="s">
        <v>23</v>
      </c>
      <c r="B155" s="14" t="s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19">
        <f>SUM(C155:N155)</f>
        <v>0</v>
      </c>
    </row>
    <row r="156" spans="1:15" ht="15">
      <c r="A156" s="13" t="s">
        <v>23</v>
      </c>
      <c r="B156" s="14" t="s">
        <v>8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ht="15">
      <c r="A157" s="13" t="s">
        <v>23</v>
      </c>
      <c r="B157" s="14" t="s">
        <v>9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6">
        <v>0</v>
      </c>
    </row>
    <row r="158" spans="1:15" ht="15">
      <c r="A158" s="21"/>
      <c r="B158" s="22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3"/>
    </row>
    <row r="159" spans="1:15" ht="15">
      <c r="A159" s="13" t="s">
        <v>23</v>
      </c>
      <c r="B159" s="24" t="s">
        <v>15</v>
      </c>
      <c r="C159" s="41">
        <v>41</v>
      </c>
      <c r="D159" s="41">
        <v>41</v>
      </c>
      <c r="E159" s="41">
        <v>41</v>
      </c>
      <c r="F159" s="41">
        <v>41</v>
      </c>
      <c r="G159" s="41">
        <v>43</v>
      </c>
      <c r="H159" s="41">
        <v>43</v>
      </c>
      <c r="I159" s="41">
        <v>43</v>
      </c>
      <c r="J159" s="41">
        <v>43</v>
      </c>
      <c r="K159" s="41">
        <v>43</v>
      </c>
      <c r="L159" s="41">
        <v>43</v>
      </c>
      <c r="M159" s="41">
        <v>45</v>
      </c>
      <c r="N159" s="41">
        <v>45</v>
      </c>
      <c r="O159" s="27">
        <f>SUM(C159:N159)</f>
        <v>512</v>
      </c>
    </row>
    <row r="160" spans="1:15" ht="15">
      <c r="A160" s="13" t="s">
        <v>23</v>
      </c>
      <c r="B160" s="14" t="s">
        <v>7</v>
      </c>
      <c r="C160" s="42">
        <v>4104970</v>
      </c>
      <c r="D160" s="42">
        <v>3903665</v>
      </c>
      <c r="E160" s="42">
        <v>3867740</v>
      </c>
      <c r="F160" s="42">
        <v>4116095</v>
      </c>
      <c r="G160" s="42">
        <v>3908594</v>
      </c>
      <c r="H160" s="42">
        <v>3711720</v>
      </c>
      <c r="I160" s="42">
        <v>3908630</v>
      </c>
      <c r="J160" s="42">
        <v>3080310</v>
      </c>
      <c r="K160" s="42">
        <v>4098475</v>
      </c>
      <c r="L160" s="42">
        <v>3679740</v>
      </c>
      <c r="M160" s="42">
        <v>4217370</v>
      </c>
      <c r="N160" s="42">
        <v>3765670</v>
      </c>
      <c r="O160" s="19">
        <f>SUM(C160:N160)</f>
        <v>46362979</v>
      </c>
    </row>
    <row r="161" spans="1:15" ht="15">
      <c r="A161" s="13" t="s">
        <v>23</v>
      </c>
      <c r="B161" s="14" t="s">
        <v>0</v>
      </c>
      <c r="C161" s="42">
        <v>197244.97</v>
      </c>
      <c r="D161" s="42">
        <v>226663.75</v>
      </c>
      <c r="E161" s="42">
        <v>196295.46</v>
      </c>
      <c r="F161" s="42">
        <v>159539.89</v>
      </c>
      <c r="G161" s="42">
        <v>226993.03</v>
      </c>
      <c r="H161" s="42">
        <v>157620.88</v>
      </c>
      <c r="I161" s="42">
        <v>87714.31</v>
      </c>
      <c r="J161" s="42">
        <v>169958.91</v>
      </c>
      <c r="K161" s="42">
        <v>240294.91</v>
      </c>
      <c r="L161" s="42">
        <v>85023.48</v>
      </c>
      <c r="M161" s="42">
        <v>300980.58</v>
      </c>
      <c r="N161" s="42">
        <v>182199.2</v>
      </c>
      <c r="O161" s="19">
        <f>SUM(C161:N161)</f>
        <v>2230529.37</v>
      </c>
    </row>
    <row r="162" spans="1:15" ht="15">
      <c r="A162" s="13" t="s">
        <v>23</v>
      </c>
      <c r="B162" s="14" t="s">
        <v>8</v>
      </c>
      <c r="C162" s="42">
        <v>155.18880409126672</v>
      </c>
      <c r="D162" s="42">
        <v>178.3349724626279</v>
      </c>
      <c r="E162" s="42">
        <v>159.58980487804877</v>
      </c>
      <c r="F162" s="42">
        <v>125.52312352478363</v>
      </c>
      <c r="G162" s="42">
        <v>175.96358914728683</v>
      </c>
      <c r="H162" s="42">
        <v>118.24522130532633</v>
      </c>
      <c r="I162" s="42">
        <v>65.80218304576144</v>
      </c>
      <c r="J162" s="42">
        <v>141.1618853820598</v>
      </c>
      <c r="K162" s="42">
        <v>180.26624906226556</v>
      </c>
      <c r="L162" s="42">
        <v>65.90967441860465</v>
      </c>
      <c r="M162" s="42">
        <v>215.756688172043</v>
      </c>
      <c r="N162" s="42">
        <v>134.96237037037037</v>
      </c>
      <c r="O162" s="19">
        <f>SUM(O161/O159/O215)</f>
        <v>143.2274852311644</v>
      </c>
    </row>
    <row r="163" spans="1:15" ht="15">
      <c r="A163" s="13" t="s">
        <v>23</v>
      </c>
      <c r="B163" s="14" t="s">
        <v>9</v>
      </c>
      <c r="C163" s="45">
        <v>4.805028294969269</v>
      </c>
      <c r="D163" s="45">
        <v>5.806434466072268</v>
      </c>
      <c r="E163" s="45">
        <v>5.075197919198292</v>
      </c>
      <c r="F163" s="45">
        <v>3.8760011612948686</v>
      </c>
      <c r="G163" s="45">
        <v>5.807536674313065</v>
      </c>
      <c r="H163" s="45">
        <v>4.246572478527476</v>
      </c>
      <c r="I163" s="45">
        <v>2.2441190391518258</v>
      </c>
      <c r="J163" s="45">
        <v>5.5175910866114135</v>
      </c>
      <c r="K163" s="45">
        <v>5.863032225400912</v>
      </c>
      <c r="L163" s="45">
        <v>2.310583899949453</v>
      </c>
      <c r="M163" s="45">
        <v>7.136688979150514</v>
      </c>
      <c r="N163" s="45">
        <v>4.8384271590447385</v>
      </c>
      <c r="O163" s="20">
        <f>SUM(O161/O160)</f>
        <v>0.04811013912630593</v>
      </c>
    </row>
    <row r="164" spans="1:15" ht="15">
      <c r="A164" s="21"/>
      <c r="B164" s="22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0"/>
    </row>
    <row r="165" spans="1:15" ht="15">
      <c r="A165" s="13" t="s">
        <v>23</v>
      </c>
      <c r="B165" s="24" t="s">
        <v>41</v>
      </c>
      <c r="C165" s="41">
        <v>4</v>
      </c>
      <c r="D165" s="41">
        <v>4</v>
      </c>
      <c r="E165" s="41">
        <v>4</v>
      </c>
      <c r="F165" s="41">
        <v>4</v>
      </c>
      <c r="G165" s="41">
        <v>4</v>
      </c>
      <c r="H165" s="41">
        <v>4</v>
      </c>
      <c r="I165" s="41">
        <v>4</v>
      </c>
      <c r="J165" s="41">
        <v>4</v>
      </c>
      <c r="K165" s="41">
        <v>4</v>
      </c>
      <c r="L165" s="41">
        <v>4</v>
      </c>
      <c r="M165" s="41">
        <v>4</v>
      </c>
      <c r="N165" s="41">
        <v>4</v>
      </c>
      <c r="O165" s="27">
        <f>SUM(C165:N165)</f>
        <v>48</v>
      </c>
    </row>
    <row r="166" spans="1:15" ht="15">
      <c r="A166" s="13" t="s">
        <v>23</v>
      </c>
      <c r="B166" s="14" t="s">
        <v>7</v>
      </c>
      <c r="C166" s="42">
        <v>1906435</v>
      </c>
      <c r="D166" s="42">
        <v>1035900</v>
      </c>
      <c r="E166" s="42">
        <v>1331470</v>
      </c>
      <c r="F166" s="42">
        <v>1851775</v>
      </c>
      <c r="G166" s="42">
        <v>1132950</v>
      </c>
      <c r="H166" s="42">
        <v>837405</v>
      </c>
      <c r="I166" s="42">
        <v>1651855</v>
      </c>
      <c r="J166" s="42">
        <v>1322445</v>
      </c>
      <c r="K166" s="42">
        <v>830225</v>
      </c>
      <c r="L166" s="42">
        <v>761150</v>
      </c>
      <c r="M166" s="42">
        <v>954020</v>
      </c>
      <c r="N166" s="42">
        <v>717730</v>
      </c>
      <c r="O166" s="19">
        <f>SUM(C166:N166)</f>
        <v>14333360</v>
      </c>
    </row>
    <row r="167" spans="1:15" ht="15">
      <c r="A167" s="13" t="s">
        <v>23</v>
      </c>
      <c r="B167" s="14" t="s">
        <v>0</v>
      </c>
      <c r="C167" s="42">
        <v>26787.690000000002</v>
      </c>
      <c r="D167" s="42">
        <v>70599.8</v>
      </c>
      <c r="E167" s="42">
        <v>42710.15</v>
      </c>
      <c r="F167" s="42">
        <v>90700</v>
      </c>
      <c r="G167" s="42">
        <v>34760.5</v>
      </c>
      <c r="H167" s="42">
        <v>-22753.5</v>
      </c>
      <c r="I167" s="42">
        <v>-22897.4</v>
      </c>
      <c r="J167" s="42">
        <v>38833.95</v>
      </c>
      <c r="K167" s="42">
        <v>65963.63</v>
      </c>
      <c r="L167" s="42">
        <v>67267.81</v>
      </c>
      <c r="M167" s="42">
        <v>85635.87</v>
      </c>
      <c r="N167" s="42">
        <v>43436.59</v>
      </c>
      <c r="O167" s="19">
        <f>SUM(C167:N167)</f>
        <v>521045.08999999997</v>
      </c>
    </row>
    <row r="168" spans="1:15" ht="15">
      <c r="A168" s="13" t="s">
        <v>23</v>
      </c>
      <c r="B168" s="14" t="s">
        <v>8</v>
      </c>
      <c r="C168" s="42">
        <v>216.02975806451613</v>
      </c>
      <c r="D168" s="42">
        <v>569.3532258064516</v>
      </c>
      <c r="E168" s="42">
        <v>355.91791666666666</v>
      </c>
      <c r="F168" s="42">
        <v>731.4516129032257</v>
      </c>
      <c r="G168" s="42">
        <v>289.67083333333335</v>
      </c>
      <c r="H168" s="42">
        <v>-183.4959677419355</v>
      </c>
      <c r="I168" s="42">
        <v>-184.65645161290323</v>
      </c>
      <c r="J168" s="42">
        <v>346.73169642857147</v>
      </c>
      <c r="K168" s="42">
        <v>531.9647580645161</v>
      </c>
      <c r="L168" s="42">
        <v>560.5650833333333</v>
      </c>
      <c r="M168" s="42">
        <v>690.6118548387097</v>
      </c>
      <c r="N168" s="42">
        <v>361.97158333333334</v>
      </c>
      <c r="O168" s="19">
        <f>SUM(O167/O165/O215)</f>
        <v>356.88019863013693</v>
      </c>
    </row>
    <row r="169" spans="1:15" ht="15">
      <c r="A169" s="13" t="s">
        <v>23</v>
      </c>
      <c r="B169" s="14" t="s">
        <v>9</v>
      </c>
      <c r="C169" s="45">
        <v>1.4051195031564152</v>
      </c>
      <c r="D169" s="45">
        <v>6.815310358142678</v>
      </c>
      <c r="E169" s="45">
        <v>3.2077440723410966</v>
      </c>
      <c r="F169" s="45">
        <v>4.898003267135586</v>
      </c>
      <c r="G169" s="45">
        <v>3.068140694646719</v>
      </c>
      <c r="H169" s="45">
        <v>-2.7171440342486606</v>
      </c>
      <c r="I169" s="45">
        <v>-1.3861628290618728</v>
      </c>
      <c r="J169" s="45">
        <v>2.936526660844118</v>
      </c>
      <c r="K169" s="45">
        <v>7.945271462555331</v>
      </c>
      <c r="L169" s="45">
        <v>8.837654864349997</v>
      </c>
      <c r="M169" s="45">
        <v>8.976318106538647</v>
      </c>
      <c r="N169" s="45">
        <v>6.051940144622629</v>
      </c>
      <c r="O169" s="20">
        <f>SUM(O167/O166)</f>
        <v>0.03635191539178532</v>
      </c>
    </row>
    <row r="170" spans="1:15" ht="15">
      <c r="A170" s="21"/>
      <c r="B170" s="22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0"/>
    </row>
    <row r="171" spans="1:15" ht="15">
      <c r="A171" s="13" t="s">
        <v>23</v>
      </c>
      <c r="B171" s="24" t="s">
        <v>39</v>
      </c>
      <c r="C171" s="41">
        <v>571</v>
      </c>
      <c r="D171" s="41">
        <v>571</v>
      </c>
      <c r="E171" s="41">
        <v>567</v>
      </c>
      <c r="F171" s="41">
        <v>573</v>
      </c>
      <c r="G171" s="41">
        <v>572</v>
      </c>
      <c r="H171" s="41">
        <v>581</v>
      </c>
      <c r="I171" s="41">
        <v>591</v>
      </c>
      <c r="J171" s="41">
        <v>596</v>
      </c>
      <c r="K171" s="41">
        <v>599</v>
      </c>
      <c r="L171" s="41">
        <v>605</v>
      </c>
      <c r="M171" s="41">
        <v>607</v>
      </c>
      <c r="N171" s="41">
        <v>605</v>
      </c>
      <c r="O171" s="27">
        <f>SUM(C171:N171)</f>
        <v>7038</v>
      </c>
    </row>
    <row r="172" spans="1:15" ht="15">
      <c r="A172" s="13" t="s">
        <v>23</v>
      </c>
      <c r="B172" s="14" t="s">
        <v>7</v>
      </c>
      <c r="C172" s="42">
        <v>35778392.99</v>
      </c>
      <c r="D172" s="42">
        <v>32532749.04</v>
      </c>
      <c r="E172" s="42">
        <v>29214368.76</v>
      </c>
      <c r="F172" s="42">
        <v>31243591.17</v>
      </c>
      <c r="G172" s="42">
        <v>26777665.25</v>
      </c>
      <c r="H172" s="42">
        <v>28242341.74</v>
      </c>
      <c r="I172" s="42">
        <v>28693727.91</v>
      </c>
      <c r="J172" s="42">
        <v>26748480.19</v>
      </c>
      <c r="K172" s="42">
        <v>29972309.23</v>
      </c>
      <c r="L172" s="42">
        <v>29205794.82</v>
      </c>
      <c r="M172" s="42">
        <v>29932244.7</v>
      </c>
      <c r="N172" s="42">
        <v>31979989.09</v>
      </c>
      <c r="O172" s="19">
        <f>SUM(C172:N172)</f>
        <v>360321654.89</v>
      </c>
    </row>
    <row r="173" spans="1:15" ht="15">
      <c r="A173" s="13" t="s">
        <v>23</v>
      </c>
      <c r="B173" s="14" t="s">
        <v>0</v>
      </c>
      <c r="C173" s="42">
        <v>1642295.46</v>
      </c>
      <c r="D173" s="42">
        <v>1480277.34</v>
      </c>
      <c r="E173" s="42">
        <v>1293345.87</v>
      </c>
      <c r="F173" s="42">
        <v>1320637.6</v>
      </c>
      <c r="G173" s="42">
        <v>1221096.57</v>
      </c>
      <c r="H173" s="42">
        <v>1310987.22</v>
      </c>
      <c r="I173" s="42">
        <v>1218401.23</v>
      </c>
      <c r="J173" s="42">
        <v>1314110.22</v>
      </c>
      <c r="K173" s="42">
        <v>1224954.11</v>
      </c>
      <c r="L173" s="42">
        <v>1299627.29</v>
      </c>
      <c r="M173" s="42">
        <v>1323698.6</v>
      </c>
      <c r="N173" s="42">
        <v>1482529.32</v>
      </c>
      <c r="O173" s="19">
        <f>SUM(C173:N173)</f>
        <v>16131960.83</v>
      </c>
    </row>
    <row r="174" spans="1:15" ht="15">
      <c r="A174" s="13" t="s">
        <v>23</v>
      </c>
      <c r="B174" s="14" t="s">
        <v>8</v>
      </c>
      <c r="C174" s="42">
        <v>92.77981243997515</v>
      </c>
      <c r="D174" s="42">
        <v>83.62676345969153</v>
      </c>
      <c r="E174" s="42">
        <v>76.03444268077601</v>
      </c>
      <c r="F174" s="42">
        <v>74.34766649777627</v>
      </c>
      <c r="G174" s="42">
        <v>71.15947377622379</v>
      </c>
      <c r="H174" s="42">
        <v>72.78814169118873</v>
      </c>
      <c r="I174" s="42">
        <v>66.50298728235357</v>
      </c>
      <c r="J174" s="42">
        <v>78.74581855225311</v>
      </c>
      <c r="K174" s="42">
        <v>65.96769400613925</v>
      </c>
      <c r="L174" s="42">
        <v>71.6048093663912</v>
      </c>
      <c r="M174" s="42">
        <v>70.34588935537013</v>
      </c>
      <c r="N174" s="42">
        <v>81.68205619834711</v>
      </c>
      <c r="O174" s="19">
        <f>SUM(O173/O171/O215)</f>
        <v>75.35746455056113</v>
      </c>
    </row>
    <row r="175" spans="1:15" ht="15">
      <c r="A175" s="13" t="s">
        <v>23</v>
      </c>
      <c r="B175" s="14" t="s">
        <v>9</v>
      </c>
      <c r="C175" s="45">
        <v>4.590187883673307</v>
      </c>
      <c r="D175" s="45">
        <v>4.550114526688028</v>
      </c>
      <c r="E175" s="45">
        <v>4.427088192885534</v>
      </c>
      <c r="F175" s="45">
        <v>4.226907184946371</v>
      </c>
      <c r="G175" s="45">
        <v>4.560130835155616</v>
      </c>
      <c r="H175" s="45">
        <v>4.641921098714104</v>
      </c>
      <c r="I175" s="45">
        <v>4.246228422537516</v>
      </c>
      <c r="J175" s="45">
        <v>4.912840694744534</v>
      </c>
      <c r="K175" s="45">
        <v>4.086952728933926</v>
      </c>
      <c r="L175" s="45">
        <v>4.449895296497875</v>
      </c>
      <c r="M175" s="45">
        <v>4.422316512733841</v>
      </c>
      <c r="N175" s="45">
        <v>4.6358030824456415</v>
      </c>
      <c r="O175" s="20">
        <f>SUM(O173/O172)</f>
        <v>0.044771000052508114</v>
      </c>
    </row>
    <row r="176" spans="1:15" ht="15">
      <c r="A176" s="21"/>
      <c r="B176" s="22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0"/>
    </row>
    <row r="177" spans="1:15" ht="15">
      <c r="A177" s="13" t="s">
        <v>23</v>
      </c>
      <c r="B177" s="24" t="s">
        <v>16</v>
      </c>
      <c r="C177" s="41">
        <v>70</v>
      </c>
      <c r="D177" s="41">
        <v>71</v>
      </c>
      <c r="E177" s="41">
        <v>70</v>
      </c>
      <c r="F177" s="41">
        <v>65</v>
      </c>
      <c r="G177" s="41">
        <v>66</v>
      </c>
      <c r="H177" s="41">
        <v>66</v>
      </c>
      <c r="I177" s="41">
        <v>66</v>
      </c>
      <c r="J177" s="41">
        <v>65</v>
      </c>
      <c r="K177" s="41">
        <v>65</v>
      </c>
      <c r="L177" s="41">
        <v>65</v>
      </c>
      <c r="M177" s="41">
        <v>65</v>
      </c>
      <c r="N177" s="41">
        <v>64</v>
      </c>
      <c r="O177" s="27">
        <f>SUM(C177:N177)</f>
        <v>798</v>
      </c>
    </row>
    <row r="178" spans="1:15" ht="15">
      <c r="A178" s="13" t="s">
        <v>23</v>
      </c>
      <c r="B178" s="14" t="s">
        <v>0</v>
      </c>
      <c r="C178" s="42">
        <v>836543.34</v>
      </c>
      <c r="D178" s="42">
        <v>1020090.13</v>
      </c>
      <c r="E178" s="42">
        <v>701200.39</v>
      </c>
      <c r="F178" s="42">
        <v>835120</v>
      </c>
      <c r="G178" s="42">
        <v>826710</v>
      </c>
      <c r="H178" s="42">
        <v>658993.43</v>
      </c>
      <c r="I178" s="42">
        <v>724645.25</v>
      </c>
      <c r="J178" s="42">
        <v>790278.54</v>
      </c>
      <c r="K178" s="42">
        <v>886149</v>
      </c>
      <c r="L178" s="42">
        <v>843781.74</v>
      </c>
      <c r="M178" s="42">
        <v>954984.81</v>
      </c>
      <c r="N178" s="42">
        <v>851154.75</v>
      </c>
      <c r="O178" s="19">
        <f>SUM(C178:N178)</f>
        <v>9929651.379999999</v>
      </c>
    </row>
    <row r="179" spans="1:15" ht="15">
      <c r="A179" s="13" t="s">
        <v>23</v>
      </c>
      <c r="B179" s="14" t="s">
        <v>8</v>
      </c>
      <c r="C179" s="42">
        <v>385.5038433179724</v>
      </c>
      <c r="D179" s="42">
        <v>463.4666651522036</v>
      </c>
      <c r="E179" s="42">
        <v>333.9049476190477</v>
      </c>
      <c r="F179" s="42">
        <v>414.45161290322585</v>
      </c>
      <c r="G179" s="42">
        <v>417.53030303030306</v>
      </c>
      <c r="H179" s="42">
        <v>322.0886754643206</v>
      </c>
      <c r="I179" s="42">
        <v>354.1765640273705</v>
      </c>
      <c r="J179" s="42">
        <v>434.21897802197805</v>
      </c>
      <c r="K179" s="42">
        <v>439.77617866004954</v>
      </c>
      <c r="L179" s="42">
        <v>432.7085846153846</v>
      </c>
      <c r="M179" s="42">
        <v>473.9378709677419</v>
      </c>
      <c r="N179" s="42">
        <v>443.309765625</v>
      </c>
      <c r="O179" s="29">
        <f>SUM(O178/O177/O215)</f>
        <v>409.09059141003183</v>
      </c>
    </row>
    <row r="180" spans="1:15" ht="15">
      <c r="A180" s="13"/>
      <c r="B180" s="22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23"/>
    </row>
    <row r="181" spans="1:15" ht="15">
      <c r="A181" s="13" t="s">
        <v>23</v>
      </c>
      <c r="B181" s="24" t="s">
        <v>17</v>
      </c>
      <c r="C181" s="41">
        <v>32</v>
      </c>
      <c r="D181" s="41">
        <v>32</v>
      </c>
      <c r="E181" s="41">
        <v>33</v>
      </c>
      <c r="F181" s="41">
        <v>29</v>
      </c>
      <c r="G181" s="41">
        <v>29</v>
      </c>
      <c r="H181" s="41">
        <v>29</v>
      </c>
      <c r="I181" s="41">
        <v>30</v>
      </c>
      <c r="J181" s="41">
        <v>31</v>
      </c>
      <c r="K181" s="41">
        <v>31</v>
      </c>
      <c r="L181" s="41">
        <v>30</v>
      </c>
      <c r="M181" s="41">
        <v>30</v>
      </c>
      <c r="N181" s="41">
        <v>29</v>
      </c>
      <c r="O181" s="27">
        <f>SUM(C181:N181)</f>
        <v>365</v>
      </c>
    </row>
    <row r="182" spans="1:15" ht="15">
      <c r="A182" s="13" t="s">
        <v>23</v>
      </c>
      <c r="B182" s="24" t="s">
        <v>18</v>
      </c>
      <c r="C182" s="42">
        <v>2437651</v>
      </c>
      <c r="D182" s="42">
        <v>2474068.75</v>
      </c>
      <c r="E182" s="42">
        <v>2087467.5</v>
      </c>
      <c r="F182" s="42">
        <v>1925785.25</v>
      </c>
      <c r="G182" s="42">
        <v>2090485.3</v>
      </c>
      <c r="H182" s="42">
        <v>1841643.5</v>
      </c>
      <c r="I182" s="42">
        <v>1825423</v>
      </c>
      <c r="J182" s="42">
        <v>2042030.25</v>
      </c>
      <c r="K182" s="42">
        <v>2346228.75</v>
      </c>
      <c r="L182" s="42">
        <v>1881386.75</v>
      </c>
      <c r="M182" s="42">
        <v>2091366.85</v>
      </c>
      <c r="N182" s="42">
        <v>2165972.5</v>
      </c>
      <c r="O182" s="19">
        <f>SUM(C182:N182)</f>
        <v>25209509.400000002</v>
      </c>
    </row>
    <row r="183" spans="1:15" ht="15">
      <c r="A183" s="13" t="s">
        <v>23</v>
      </c>
      <c r="B183" s="14" t="s">
        <v>0</v>
      </c>
      <c r="C183" s="42">
        <v>350324</v>
      </c>
      <c r="D183" s="42">
        <v>382234.75</v>
      </c>
      <c r="E183" s="42">
        <v>313204</v>
      </c>
      <c r="F183" s="42">
        <v>334525.75</v>
      </c>
      <c r="G183" s="42">
        <v>372587.3</v>
      </c>
      <c r="H183" s="42">
        <v>314765.25</v>
      </c>
      <c r="I183" s="42">
        <v>284801.5</v>
      </c>
      <c r="J183" s="42">
        <v>343292.5</v>
      </c>
      <c r="K183" s="42">
        <v>335859.5</v>
      </c>
      <c r="L183" s="42">
        <v>388770.75</v>
      </c>
      <c r="M183" s="42">
        <v>429840.6</v>
      </c>
      <c r="N183" s="42">
        <v>416086.5</v>
      </c>
      <c r="O183" s="19">
        <f>SUM(C183:N183)</f>
        <v>4266292.4</v>
      </c>
    </row>
    <row r="184" spans="1:15" ht="15">
      <c r="A184" s="13" t="s">
        <v>23</v>
      </c>
      <c r="B184" s="14" t="s">
        <v>8</v>
      </c>
      <c r="C184" s="42">
        <v>353.14919354838713</v>
      </c>
      <c r="D184" s="42">
        <v>385.3172883064516</v>
      </c>
      <c r="E184" s="42">
        <v>316.3676767676768</v>
      </c>
      <c r="F184" s="42">
        <v>372.1087319243604</v>
      </c>
      <c r="G184" s="42">
        <v>428.2612643678161</v>
      </c>
      <c r="H184" s="42">
        <v>350.1281979977754</v>
      </c>
      <c r="I184" s="42">
        <v>306.23817204301076</v>
      </c>
      <c r="J184" s="42">
        <v>395.49827188940094</v>
      </c>
      <c r="K184" s="42">
        <v>349.4895941727367</v>
      </c>
      <c r="L184" s="42">
        <v>431.9675</v>
      </c>
      <c r="M184" s="42">
        <v>462.19419354838715</v>
      </c>
      <c r="N184" s="42">
        <v>478.2603448275862</v>
      </c>
      <c r="O184" s="19">
        <f>SUM(O183/O181/O215)</f>
        <v>384.27854231563146</v>
      </c>
    </row>
    <row r="185" spans="1:15" ht="15">
      <c r="A185" s="13" t="s">
        <v>23</v>
      </c>
      <c r="B185" s="14" t="s">
        <v>9</v>
      </c>
      <c r="C185" s="20">
        <v>0.1437137637832487</v>
      </c>
      <c r="D185" s="20">
        <v>0.15449641405478323</v>
      </c>
      <c r="E185" s="20">
        <v>0.15004018026627958</v>
      </c>
      <c r="F185" s="20">
        <v>0.17370875075504913</v>
      </c>
      <c r="G185" s="20">
        <v>0.17823005021848273</v>
      </c>
      <c r="H185" s="20">
        <v>0.17091540789517623</v>
      </c>
      <c r="I185" s="20">
        <v>0.15601945412104481</v>
      </c>
      <c r="J185" s="20">
        <v>0.16811332741030646</v>
      </c>
      <c r="K185" s="20">
        <v>0.14314865931124576</v>
      </c>
      <c r="L185" s="20">
        <v>0.2066405272600118</v>
      </c>
      <c r="M185" s="20">
        <v>0.20553094259861676</v>
      </c>
      <c r="N185" s="20">
        <v>0.19210146943232195</v>
      </c>
      <c r="O185" s="20">
        <f>SUM(O183/O182)</f>
        <v>0.16923345600688286</v>
      </c>
    </row>
    <row r="186" spans="1:15" ht="15">
      <c r="A186" s="21"/>
      <c r="B186" s="22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23"/>
    </row>
    <row r="187" spans="1:15" ht="15">
      <c r="A187" s="13" t="s">
        <v>23</v>
      </c>
      <c r="B187" s="24" t="s">
        <v>42</v>
      </c>
      <c r="C187" s="41">
        <v>4</v>
      </c>
      <c r="D187" s="41">
        <v>4</v>
      </c>
      <c r="E187" s="41">
        <v>4</v>
      </c>
      <c r="F187" s="41">
        <v>4</v>
      </c>
      <c r="G187" s="41">
        <v>4</v>
      </c>
      <c r="H187" s="41">
        <v>4</v>
      </c>
      <c r="I187" s="41">
        <v>4</v>
      </c>
      <c r="J187" s="41">
        <v>4</v>
      </c>
      <c r="K187" s="41">
        <v>4</v>
      </c>
      <c r="L187" s="41">
        <v>4</v>
      </c>
      <c r="M187" s="41">
        <v>4</v>
      </c>
      <c r="N187" s="41">
        <v>4</v>
      </c>
      <c r="O187" s="27">
        <f>SUM(C187:N187)</f>
        <v>48</v>
      </c>
    </row>
    <row r="188" spans="1:15" ht="15">
      <c r="A188" s="13" t="s">
        <v>23</v>
      </c>
      <c r="B188" s="24" t="s">
        <v>43</v>
      </c>
      <c r="C188" s="42">
        <v>814765.5</v>
      </c>
      <c r="D188" s="42">
        <v>749052</v>
      </c>
      <c r="E188" s="42">
        <v>711937.25</v>
      </c>
      <c r="F188" s="42">
        <v>673501</v>
      </c>
      <c r="G188" s="42">
        <v>691660</v>
      </c>
      <c r="H188" s="42">
        <v>722646</v>
      </c>
      <c r="I188" s="42">
        <v>620525</v>
      </c>
      <c r="J188" s="42">
        <v>675499.5</v>
      </c>
      <c r="K188" s="42">
        <v>656631</v>
      </c>
      <c r="L188" s="42">
        <v>548797</v>
      </c>
      <c r="M188" s="42">
        <v>764677</v>
      </c>
      <c r="N188" s="42">
        <v>738762</v>
      </c>
      <c r="O188" s="19">
        <f>SUM(C188:N188)</f>
        <v>8368453.25</v>
      </c>
    </row>
    <row r="189" spans="1:15" ht="15">
      <c r="A189" s="13" t="s">
        <v>23</v>
      </c>
      <c r="B189" s="14" t="s">
        <v>0</v>
      </c>
      <c r="C189" s="42">
        <v>148611</v>
      </c>
      <c r="D189" s="42">
        <v>228216.75</v>
      </c>
      <c r="E189" s="42">
        <v>98389.25</v>
      </c>
      <c r="F189" s="42">
        <v>192385</v>
      </c>
      <c r="G189" s="42">
        <v>163753.5</v>
      </c>
      <c r="H189" s="42">
        <v>87887.5</v>
      </c>
      <c r="I189" s="42">
        <v>174672.25</v>
      </c>
      <c r="J189" s="42">
        <v>183717</v>
      </c>
      <c r="K189" s="42">
        <v>181533.5</v>
      </c>
      <c r="L189" s="42">
        <v>134297.25</v>
      </c>
      <c r="M189" s="42">
        <v>180204.75</v>
      </c>
      <c r="N189" s="42">
        <v>84858.25</v>
      </c>
      <c r="O189" s="19">
        <f>SUM(C189:N189)</f>
        <v>1858526</v>
      </c>
    </row>
    <row r="190" spans="1:15" ht="15">
      <c r="A190" s="13" t="s">
        <v>23</v>
      </c>
      <c r="B190" s="14" t="s">
        <v>8</v>
      </c>
      <c r="C190" s="42">
        <v>1198.475806451613</v>
      </c>
      <c r="D190" s="42">
        <v>1840.4576612903227</v>
      </c>
      <c r="E190" s="42">
        <v>819.9104166666667</v>
      </c>
      <c r="F190" s="42">
        <v>1551.491935483871</v>
      </c>
      <c r="G190" s="42">
        <v>1364.6125</v>
      </c>
      <c r="H190" s="42">
        <v>708.7701612903226</v>
      </c>
      <c r="I190" s="42">
        <v>1408.6471774193549</v>
      </c>
      <c r="J190" s="42">
        <v>1640.330357142857</v>
      </c>
      <c r="K190" s="42">
        <v>1463.9798387096773</v>
      </c>
      <c r="L190" s="42">
        <v>1119.14375</v>
      </c>
      <c r="M190" s="42">
        <v>1453.2641129032259</v>
      </c>
      <c r="N190" s="42">
        <v>707.1520833333333</v>
      </c>
      <c r="O190" s="19">
        <f>SUM(O189/O187/O215)</f>
        <v>1272.96301369863</v>
      </c>
    </row>
    <row r="191" spans="1:15" ht="15">
      <c r="A191" s="13" t="s">
        <v>23</v>
      </c>
      <c r="B191" s="14" t="s">
        <v>9</v>
      </c>
      <c r="C191" s="20">
        <v>0.18239726645274007</v>
      </c>
      <c r="D191" s="20">
        <v>0.3046741080726038</v>
      </c>
      <c r="E191" s="20">
        <v>0.1381993286627438</v>
      </c>
      <c r="F191" s="20">
        <v>0.28564916755877123</v>
      </c>
      <c r="G191" s="20">
        <v>0.23675433016221842</v>
      </c>
      <c r="H191" s="20">
        <v>0.1216190223152138</v>
      </c>
      <c r="I191" s="20">
        <v>0.2814910761049112</v>
      </c>
      <c r="J191" s="20">
        <v>0.2719720739985744</v>
      </c>
      <c r="K191" s="20">
        <v>0.2764619702694512</v>
      </c>
      <c r="L191" s="20">
        <v>0.24471207021904273</v>
      </c>
      <c r="M191" s="20">
        <v>0.23566126612935917</v>
      </c>
      <c r="N191" s="20">
        <v>0.11486547765044763</v>
      </c>
      <c r="O191" s="20">
        <f>SUM(O189/O188)</f>
        <v>0.2220871581017675</v>
      </c>
    </row>
    <row r="192" spans="1:15" ht="15">
      <c r="A192" s="21"/>
      <c r="B192" s="22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23"/>
    </row>
    <row r="193" spans="1:15" ht="15">
      <c r="A193" s="13" t="s">
        <v>23</v>
      </c>
      <c r="B193" s="14" t="s">
        <v>36</v>
      </c>
      <c r="C193" s="41">
        <v>9</v>
      </c>
      <c r="D193" s="41">
        <v>10</v>
      </c>
      <c r="E193" s="41">
        <v>11</v>
      </c>
      <c r="F193" s="41">
        <v>11</v>
      </c>
      <c r="G193" s="41">
        <v>12</v>
      </c>
      <c r="H193" s="41">
        <v>12</v>
      </c>
      <c r="I193" s="41">
        <v>11</v>
      </c>
      <c r="J193" s="41">
        <v>9</v>
      </c>
      <c r="K193" s="41">
        <v>9</v>
      </c>
      <c r="L193" s="41">
        <v>10</v>
      </c>
      <c r="M193" s="41">
        <v>10</v>
      </c>
      <c r="N193" s="41">
        <v>11</v>
      </c>
      <c r="O193" s="27">
        <f>SUM(C193:N193)</f>
        <v>125</v>
      </c>
    </row>
    <row r="194" spans="1:15" ht="15">
      <c r="A194" s="13" t="s">
        <v>23</v>
      </c>
      <c r="B194" s="31" t="s">
        <v>37</v>
      </c>
      <c r="C194" s="42">
        <v>491822</v>
      </c>
      <c r="D194" s="42">
        <v>535829.25</v>
      </c>
      <c r="E194" s="42">
        <v>444756</v>
      </c>
      <c r="F194" s="42">
        <v>406749.5</v>
      </c>
      <c r="G194" s="42">
        <v>423256</v>
      </c>
      <c r="H194" s="42">
        <v>365134</v>
      </c>
      <c r="I194" s="42">
        <v>412207.5</v>
      </c>
      <c r="J194" s="42">
        <v>477914</v>
      </c>
      <c r="K194" s="42">
        <v>511556.5</v>
      </c>
      <c r="L194" s="42">
        <v>422351.5</v>
      </c>
      <c r="M194" s="42">
        <v>509072.5</v>
      </c>
      <c r="N194" s="42">
        <v>443027.5</v>
      </c>
      <c r="O194" s="19">
        <f>SUM(C194:N194)</f>
        <v>5443676.25</v>
      </c>
    </row>
    <row r="195" spans="1:15" ht="15">
      <c r="A195" s="13" t="s">
        <v>23</v>
      </c>
      <c r="B195" s="31" t="s">
        <v>0</v>
      </c>
      <c r="C195" s="42">
        <v>134848.59</v>
      </c>
      <c r="D195" s="42">
        <v>160745.13</v>
      </c>
      <c r="E195" s="42">
        <v>126156.14</v>
      </c>
      <c r="F195" s="42">
        <v>121700.25</v>
      </c>
      <c r="G195" s="42">
        <v>105202.2</v>
      </c>
      <c r="H195" s="42">
        <v>83840.18</v>
      </c>
      <c r="I195" s="42">
        <v>105704.5</v>
      </c>
      <c r="J195" s="42">
        <v>114595.54</v>
      </c>
      <c r="K195" s="42">
        <v>166228.5</v>
      </c>
      <c r="L195" s="42">
        <v>130294.24</v>
      </c>
      <c r="M195" s="42">
        <v>121580.46</v>
      </c>
      <c r="N195" s="42">
        <v>125881</v>
      </c>
      <c r="O195" s="19">
        <f>SUM(C195:N195)</f>
        <v>1496776.73</v>
      </c>
    </row>
    <row r="196" spans="1:15" ht="15">
      <c r="A196" s="13" t="s">
        <v>23</v>
      </c>
      <c r="B196" s="14" t="s">
        <v>8</v>
      </c>
      <c r="C196" s="42">
        <v>483.3282795698926</v>
      </c>
      <c r="D196" s="42">
        <v>518.5326774193549</v>
      </c>
      <c r="E196" s="42">
        <v>382.29133333333334</v>
      </c>
      <c r="F196" s="42">
        <v>356.892228739003</v>
      </c>
      <c r="G196" s="42">
        <v>292.2283333333333</v>
      </c>
      <c r="H196" s="42">
        <v>225.37682795698922</v>
      </c>
      <c r="I196" s="42">
        <v>309.98387096774195</v>
      </c>
      <c r="J196" s="42">
        <v>454.74420634920637</v>
      </c>
      <c r="K196" s="42">
        <v>595.8010752688172</v>
      </c>
      <c r="L196" s="42">
        <v>434.3141333333333</v>
      </c>
      <c r="M196" s="42">
        <v>392.19503225806454</v>
      </c>
      <c r="N196" s="42">
        <v>381.45757575757574</v>
      </c>
      <c r="O196" s="19">
        <f>SUM(O195/O193/O215)</f>
        <v>393.67278378082193</v>
      </c>
    </row>
    <row r="197" spans="1:15" ht="15">
      <c r="A197" s="13" t="s">
        <v>23</v>
      </c>
      <c r="B197" s="14" t="s">
        <v>9</v>
      </c>
      <c r="C197" s="20">
        <v>0.27418169581677926</v>
      </c>
      <c r="D197" s="20">
        <v>0.2999931974598251</v>
      </c>
      <c r="E197" s="20">
        <v>0.2836524746152947</v>
      </c>
      <c r="F197" s="20">
        <v>0.29920196582909137</v>
      </c>
      <c r="G197" s="20">
        <v>0.2485545390969059</v>
      </c>
      <c r="H197" s="20">
        <v>0.22961482633772806</v>
      </c>
      <c r="I197" s="20">
        <v>0.25643516918057047</v>
      </c>
      <c r="J197" s="20">
        <v>0.2397827642630264</v>
      </c>
      <c r="K197" s="20">
        <v>0.3249465112846772</v>
      </c>
      <c r="L197" s="20">
        <v>0.30849716409199446</v>
      </c>
      <c r="M197" s="20">
        <v>0.23882739688354804</v>
      </c>
      <c r="N197" s="20">
        <v>0.2841381178369289</v>
      </c>
      <c r="O197" s="20">
        <f>SUM(O195/O194)</f>
        <v>0.27495697048478956</v>
      </c>
    </row>
    <row r="198" spans="1:15" ht="15">
      <c r="A198" s="21"/>
      <c r="B198" s="22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23"/>
    </row>
    <row r="199" spans="1:15" ht="15">
      <c r="A199" s="13" t="s">
        <v>23</v>
      </c>
      <c r="B199" s="31" t="s">
        <v>35</v>
      </c>
      <c r="C199" s="41">
        <v>19</v>
      </c>
      <c r="D199" s="41">
        <v>19</v>
      </c>
      <c r="E199" s="41">
        <v>16</v>
      </c>
      <c r="F199" s="41">
        <v>15</v>
      </c>
      <c r="G199" s="41">
        <v>15</v>
      </c>
      <c r="H199" s="41">
        <v>15</v>
      </c>
      <c r="I199" s="41">
        <v>15</v>
      </c>
      <c r="J199" s="41">
        <v>15</v>
      </c>
      <c r="K199" s="41">
        <v>15</v>
      </c>
      <c r="L199" s="41">
        <v>15</v>
      </c>
      <c r="M199" s="41">
        <v>15</v>
      </c>
      <c r="N199" s="41">
        <v>14</v>
      </c>
      <c r="O199" s="27">
        <f>SUM(C199:N199)</f>
        <v>188</v>
      </c>
    </row>
    <row r="200" spans="1:15" ht="15">
      <c r="A200" s="13" t="s">
        <v>23</v>
      </c>
      <c r="B200" s="31" t="s">
        <v>0</v>
      </c>
      <c r="C200" s="42">
        <v>126482</v>
      </c>
      <c r="D200" s="42">
        <v>133666.5</v>
      </c>
      <c r="E200" s="42">
        <v>98379.5</v>
      </c>
      <c r="F200" s="42">
        <v>105102.5</v>
      </c>
      <c r="G200" s="42">
        <v>97709</v>
      </c>
      <c r="H200" s="42">
        <v>99209</v>
      </c>
      <c r="I200" s="42">
        <v>94425</v>
      </c>
      <c r="J200" s="42">
        <v>94606</v>
      </c>
      <c r="K200" s="42">
        <v>93798</v>
      </c>
      <c r="L200" s="42">
        <v>102072</v>
      </c>
      <c r="M200" s="42">
        <v>123970</v>
      </c>
      <c r="N200" s="42">
        <v>105893</v>
      </c>
      <c r="O200" s="19">
        <f>SUM(C200:N200)</f>
        <v>1275312.5</v>
      </c>
    </row>
    <row r="201" spans="1:15" ht="15">
      <c r="A201" s="13" t="s">
        <v>23</v>
      </c>
      <c r="B201" s="31" t="s">
        <v>8</v>
      </c>
      <c r="C201" s="42">
        <v>214.7402376910017</v>
      </c>
      <c r="D201" s="42">
        <v>226.9380305602716</v>
      </c>
      <c r="E201" s="42">
        <v>204.9572916666667</v>
      </c>
      <c r="F201" s="42">
        <v>226.02688172043014</v>
      </c>
      <c r="G201" s="42">
        <v>217.13111111111112</v>
      </c>
      <c r="H201" s="42">
        <v>213.35268817204303</v>
      </c>
      <c r="I201" s="42">
        <v>203.06451612903228</v>
      </c>
      <c r="J201" s="42">
        <v>225.25238095238095</v>
      </c>
      <c r="K201" s="42">
        <v>201.71612903225807</v>
      </c>
      <c r="L201" s="42">
        <v>226.82666666666668</v>
      </c>
      <c r="M201" s="42">
        <v>266.6021505376344</v>
      </c>
      <c r="N201" s="42">
        <v>252.1261904761905</v>
      </c>
      <c r="O201" s="19">
        <f>SUM(O200/O199/O215)</f>
        <v>223.02171378606818</v>
      </c>
    </row>
    <row r="202" spans="1:15" ht="15">
      <c r="A202" s="21"/>
      <c r="B202" s="21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33"/>
    </row>
    <row r="203" spans="1:15" ht="15">
      <c r="A203" s="13" t="s">
        <v>23</v>
      </c>
      <c r="B203" s="14" t="s">
        <v>44</v>
      </c>
      <c r="C203" s="41">
        <v>6</v>
      </c>
      <c r="D203" s="41">
        <v>6</v>
      </c>
      <c r="E203" s="41">
        <v>6</v>
      </c>
      <c r="F203" s="41">
        <v>6</v>
      </c>
      <c r="G203" s="41">
        <v>6</v>
      </c>
      <c r="H203" s="41">
        <v>6</v>
      </c>
      <c r="I203" s="41">
        <v>6</v>
      </c>
      <c r="J203" s="41">
        <v>6</v>
      </c>
      <c r="K203" s="41">
        <v>6</v>
      </c>
      <c r="L203" s="41">
        <v>6</v>
      </c>
      <c r="M203" s="41">
        <v>6</v>
      </c>
      <c r="N203" s="41">
        <v>6</v>
      </c>
      <c r="O203" s="27">
        <f>SUM(C203:N203)</f>
        <v>72</v>
      </c>
    </row>
    <row r="204" spans="1:15" ht="15">
      <c r="A204" s="13" t="s">
        <v>23</v>
      </c>
      <c r="B204" s="31" t="s">
        <v>45</v>
      </c>
      <c r="C204" s="42">
        <v>338455</v>
      </c>
      <c r="D204" s="42">
        <v>337271.5</v>
      </c>
      <c r="E204" s="42">
        <v>231174.5</v>
      </c>
      <c r="F204" s="42">
        <v>271744.5</v>
      </c>
      <c r="G204" s="42">
        <v>290634</v>
      </c>
      <c r="H204" s="42">
        <v>269659</v>
      </c>
      <c r="I204" s="42">
        <v>217214</v>
      </c>
      <c r="J204" s="42">
        <v>311461.5</v>
      </c>
      <c r="K204" s="42">
        <v>320879.5</v>
      </c>
      <c r="L204" s="42">
        <v>241037</v>
      </c>
      <c r="M204" s="42">
        <v>376228.5</v>
      </c>
      <c r="N204" s="42">
        <v>359463.5</v>
      </c>
      <c r="O204" s="19">
        <f>SUM(C204:N204)</f>
        <v>3565222.5</v>
      </c>
    </row>
    <row r="205" spans="1:15" ht="15">
      <c r="A205" s="13" t="s">
        <v>23</v>
      </c>
      <c r="B205" s="31" t="s">
        <v>0</v>
      </c>
      <c r="C205" s="42">
        <v>76277.75</v>
      </c>
      <c r="D205" s="42">
        <v>115227</v>
      </c>
      <c r="E205" s="42">
        <v>65071.5</v>
      </c>
      <c r="F205" s="42">
        <v>81406.5</v>
      </c>
      <c r="G205" s="42">
        <v>87458</v>
      </c>
      <c r="H205" s="42">
        <v>73291.5</v>
      </c>
      <c r="I205" s="42">
        <v>65042</v>
      </c>
      <c r="J205" s="42">
        <v>54067.5</v>
      </c>
      <c r="K205" s="42">
        <v>108729.5</v>
      </c>
      <c r="L205" s="42">
        <v>88347.5</v>
      </c>
      <c r="M205" s="42">
        <v>99389</v>
      </c>
      <c r="N205" s="42">
        <v>118436</v>
      </c>
      <c r="O205" s="19">
        <f>SUM(C205:N205)</f>
        <v>1032743.75</v>
      </c>
    </row>
    <row r="206" spans="1:15" ht="15">
      <c r="A206" s="13" t="s">
        <v>23</v>
      </c>
      <c r="B206" s="14" t="s">
        <v>8</v>
      </c>
      <c r="C206" s="42">
        <v>410.09543010752685</v>
      </c>
      <c r="D206" s="42">
        <v>619.5</v>
      </c>
      <c r="E206" s="42">
        <v>361.5083333333334</v>
      </c>
      <c r="F206" s="42">
        <v>437.6693548387097</v>
      </c>
      <c r="G206" s="42">
        <v>485.87777777777774</v>
      </c>
      <c r="H206" s="42">
        <v>394.0403225806451</v>
      </c>
      <c r="I206" s="42">
        <v>349.6881720430107</v>
      </c>
      <c r="J206" s="42">
        <v>321.8303571428571</v>
      </c>
      <c r="K206" s="42">
        <v>584.5672043010752</v>
      </c>
      <c r="L206" s="42">
        <v>490.8194444444444</v>
      </c>
      <c r="M206" s="42">
        <v>534.3494623655913</v>
      </c>
      <c r="N206" s="42">
        <v>657.9777777777776</v>
      </c>
      <c r="O206" s="19">
        <f>SUM(O205/O203/O215)</f>
        <v>471.5724885844749</v>
      </c>
    </row>
    <row r="207" spans="1:15" ht="15">
      <c r="A207" s="13" t="s">
        <v>23</v>
      </c>
      <c r="B207" s="14" t="s">
        <v>9</v>
      </c>
      <c r="C207" s="20">
        <v>0.22537043329246131</v>
      </c>
      <c r="D207" s="20">
        <v>0.34164463940771755</v>
      </c>
      <c r="E207" s="20">
        <v>0.28148217039509116</v>
      </c>
      <c r="F207" s="20">
        <v>0.29957000049679017</v>
      </c>
      <c r="G207" s="20">
        <v>0.30092143383086634</v>
      </c>
      <c r="H207" s="20">
        <v>0.27179326482705934</v>
      </c>
      <c r="I207" s="20">
        <v>0.29943742116069866</v>
      </c>
      <c r="J207" s="20">
        <v>0.17359288387168237</v>
      </c>
      <c r="K207" s="20">
        <v>0.3388483838948889</v>
      </c>
      <c r="L207" s="20">
        <v>0.366530864556064</v>
      </c>
      <c r="M207" s="20">
        <v>0.2641719061687246</v>
      </c>
      <c r="N207" s="20">
        <v>0.32947990547023553</v>
      </c>
      <c r="O207" s="20">
        <f>SUM(O205/O204)</f>
        <v>0.28967161236079936</v>
      </c>
    </row>
    <row r="208" spans="1:15" ht="15">
      <c r="A208" s="21"/>
      <c r="B208" s="21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18"/>
    </row>
    <row r="209" spans="1:15" ht="15">
      <c r="A209" s="13" t="s">
        <v>23</v>
      </c>
      <c r="B209" s="22" t="s">
        <v>19</v>
      </c>
      <c r="C209" s="41">
        <v>4009</v>
      </c>
      <c r="D209" s="41">
        <v>4006</v>
      </c>
      <c r="E209" s="41">
        <v>3987</v>
      </c>
      <c r="F209" s="41">
        <v>3994</v>
      </c>
      <c r="G209" s="41">
        <v>3997</v>
      </c>
      <c r="H209" s="41">
        <v>3998</v>
      </c>
      <c r="I209" s="41">
        <v>3993</v>
      </c>
      <c r="J209" s="41">
        <v>3981</v>
      </c>
      <c r="K209" s="41">
        <v>3983</v>
      </c>
      <c r="L209" s="41">
        <v>3948</v>
      </c>
      <c r="M209" s="41">
        <v>3954</v>
      </c>
      <c r="N209" s="41">
        <v>3931</v>
      </c>
      <c r="O209" s="27">
        <f>SUM(C209:N209)</f>
        <v>47781</v>
      </c>
    </row>
    <row r="210" spans="1:15" ht="15">
      <c r="A210" s="13" t="s">
        <v>23</v>
      </c>
      <c r="B210" s="24" t="s">
        <v>20</v>
      </c>
      <c r="C210" s="42">
        <v>12290703.74</v>
      </c>
      <c r="D210" s="42">
        <v>11900672.98</v>
      </c>
      <c r="E210" s="42">
        <v>10569903.76</v>
      </c>
      <c r="F210" s="42">
        <v>10277816.51</v>
      </c>
      <c r="G210" s="42">
        <v>9843982.34</v>
      </c>
      <c r="H210" s="42">
        <v>9108288.28</v>
      </c>
      <c r="I210" s="42">
        <v>8792150.93</v>
      </c>
      <c r="J210" s="42">
        <v>9893566.41</v>
      </c>
      <c r="K210" s="42">
        <v>10647648.91</v>
      </c>
      <c r="L210" s="42">
        <v>9546721.27</v>
      </c>
      <c r="M210" s="42">
        <v>10773219.29</v>
      </c>
      <c r="N210" s="42">
        <v>10582370.44</v>
      </c>
      <c r="O210" s="19">
        <f>SUM(C210:N210)</f>
        <v>124227044.85999998</v>
      </c>
    </row>
    <row r="211" spans="1:15" ht="15">
      <c r="A211" s="13" t="s">
        <v>23</v>
      </c>
      <c r="B211" s="24" t="s">
        <v>8</v>
      </c>
      <c r="C211" s="42">
        <v>98.89606240796917</v>
      </c>
      <c r="D211" s="42">
        <v>95.82942505596444</v>
      </c>
      <c r="E211" s="42">
        <v>88.3697329654711</v>
      </c>
      <c r="F211" s="42">
        <v>83.01013221445069</v>
      </c>
      <c r="G211" s="42">
        <v>82.09475723459262</v>
      </c>
      <c r="H211" s="42">
        <v>73.49068308347722</v>
      </c>
      <c r="I211" s="42">
        <v>71.02874328461905</v>
      </c>
      <c r="J211" s="42">
        <v>88.7570101733233</v>
      </c>
      <c r="K211" s="42">
        <v>86.2346335636131</v>
      </c>
      <c r="L211" s="42">
        <v>80.60386077338737</v>
      </c>
      <c r="M211" s="42">
        <v>87.89155359211578</v>
      </c>
      <c r="N211" s="42">
        <v>89.73433765793268</v>
      </c>
      <c r="O211" s="19">
        <f>SUM(O210/O209/O215)</f>
        <v>85.4770058666639</v>
      </c>
    </row>
    <row r="212" spans="1:15" ht="15">
      <c r="A212" s="21"/>
      <c r="B212" s="2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19"/>
    </row>
    <row r="213" spans="1:15" ht="15">
      <c r="A213" s="13" t="s">
        <v>23</v>
      </c>
      <c r="B213" s="24" t="s">
        <v>21</v>
      </c>
      <c r="C213" s="42">
        <v>31468.52</v>
      </c>
      <c r="D213" s="42">
        <v>123733.81</v>
      </c>
      <c r="E213" s="42">
        <v>214271.67</v>
      </c>
      <c r="F213" s="42">
        <v>445884.03</v>
      </c>
      <c r="G213" s="42">
        <v>593720.33</v>
      </c>
      <c r="H213" s="42">
        <v>640981.23</v>
      </c>
      <c r="I213" s="42">
        <v>724212.35</v>
      </c>
      <c r="J213" s="42">
        <v>1029854.48</v>
      </c>
      <c r="K213" s="42">
        <v>1264859.23</v>
      </c>
      <c r="L213" s="42">
        <v>1219067.6</v>
      </c>
      <c r="M213" s="42">
        <v>1472732.89</v>
      </c>
      <c r="N213" s="42">
        <v>1522298.1</v>
      </c>
      <c r="O213" s="19">
        <f>SUM(C213:N213)</f>
        <v>9283084.24</v>
      </c>
    </row>
    <row r="214" spans="1:15" ht="15">
      <c r="A214" s="13" t="s">
        <v>23</v>
      </c>
      <c r="B214" s="24" t="s">
        <v>46</v>
      </c>
      <c r="C214" s="41">
        <v>14</v>
      </c>
      <c r="D214" s="41">
        <v>14</v>
      </c>
      <c r="E214" s="41">
        <v>14</v>
      </c>
      <c r="F214" s="41">
        <v>14</v>
      </c>
      <c r="G214" s="41">
        <v>14</v>
      </c>
      <c r="H214" s="41">
        <v>14</v>
      </c>
      <c r="I214" s="41">
        <v>14</v>
      </c>
      <c r="J214" s="41">
        <v>14</v>
      </c>
      <c r="K214" s="41">
        <v>14</v>
      </c>
      <c r="L214" s="41">
        <v>14</v>
      </c>
      <c r="M214" s="41">
        <v>14</v>
      </c>
      <c r="N214" s="41">
        <v>14</v>
      </c>
      <c r="O214" s="27">
        <f>AVERAGE(C214:N214)</f>
        <v>14</v>
      </c>
    </row>
    <row r="215" spans="1:15" ht="15">
      <c r="A215" s="13" t="s">
        <v>23</v>
      </c>
      <c r="B215" s="24" t="s">
        <v>22</v>
      </c>
      <c r="C215" s="42">
        <v>31</v>
      </c>
      <c r="D215" s="42">
        <v>31</v>
      </c>
      <c r="E215" s="42">
        <v>30</v>
      </c>
      <c r="F215" s="42">
        <v>31</v>
      </c>
      <c r="G215" s="42">
        <v>30</v>
      </c>
      <c r="H215" s="42">
        <v>31</v>
      </c>
      <c r="I215" s="42">
        <v>31</v>
      </c>
      <c r="J215" s="42">
        <v>28</v>
      </c>
      <c r="K215" s="42">
        <v>31</v>
      </c>
      <c r="L215" s="42">
        <v>30</v>
      </c>
      <c r="M215" s="42">
        <v>31</v>
      </c>
      <c r="N215" s="42">
        <v>30</v>
      </c>
      <c r="O215" s="36">
        <f>(((C214*C215)+(D214*D215)+(E214*E215)+(F214*F215)+(G214*G215)+(H214*H215)+(I214*I215)+(J214*J215)+(K214*K215)+(L214*L215)+(M214*M215)+(N214*N215))/$O$214)/COUNTIF(C215:N215,"&gt;0")</f>
        <v>30.416666666666668</v>
      </c>
    </row>
    <row r="216" spans="1:15" ht="15">
      <c r="A216" s="13"/>
      <c r="B216" s="2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19"/>
    </row>
    <row r="217" spans="1:15" ht="20.25">
      <c r="A217" s="37"/>
      <c r="B217" s="38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1"/>
    </row>
    <row r="218" spans="1:15" ht="15">
      <c r="A218" s="21"/>
      <c r="B218" s="13"/>
      <c r="C218" s="39" t="s">
        <v>31</v>
      </c>
      <c r="D218" s="39" t="s">
        <v>32</v>
      </c>
      <c r="E218" s="39" t="s">
        <v>47</v>
      </c>
      <c r="F218" s="39" t="s">
        <v>1</v>
      </c>
      <c r="G218" s="39" t="s">
        <v>2</v>
      </c>
      <c r="H218" s="39" t="s">
        <v>3</v>
      </c>
      <c r="I218" s="39" t="s">
        <v>4</v>
      </c>
      <c r="J218" s="39" t="s">
        <v>27</v>
      </c>
      <c r="K218" s="39" t="s">
        <v>28</v>
      </c>
      <c r="L218" s="39" t="s">
        <v>29</v>
      </c>
      <c r="M218" s="39" t="s">
        <v>30</v>
      </c>
      <c r="N218" s="39" t="s">
        <v>40</v>
      </c>
      <c r="O218" s="40" t="s">
        <v>26</v>
      </c>
    </row>
    <row r="219" spans="1:15" ht="15">
      <c r="A219" s="13" t="s">
        <v>24</v>
      </c>
      <c r="B219" s="14" t="s">
        <v>6</v>
      </c>
      <c r="C219" s="15">
        <f>SUM(C225+C231+C237+C243+C249+C255+C261+C267+C273+C279)</f>
        <v>8287</v>
      </c>
      <c r="D219" s="15">
        <f aca="true" t="shared" si="91" ref="D219:N221">SUM(D225+D231+D237+D243+D249+D255+D261+D267+D273+D279)</f>
        <v>8390</v>
      </c>
      <c r="E219" s="15">
        <f>SUM(E225+E231+E237+E243+E249+E255+E261+E267+E273+E279)</f>
        <v>8377</v>
      </c>
      <c r="F219" s="15">
        <f t="shared" si="91"/>
        <v>8445</v>
      </c>
      <c r="G219" s="15">
        <f t="shared" si="91"/>
        <v>8444</v>
      </c>
      <c r="H219" s="15">
        <f t="shared" si="91"/>
        <v>8393</v>
      </c>
      <c r="I219" s="15">
        <f t="shared" si="91"/>
        <v>8338</v>
      </c>
      <c r="J219" s="15">
        <f t="shared" si="91"/>
        <v>8282</v>
      </c>
      <c r="K219" s="15">
        <f t="shared" si="91"/>
        <v>8251</v>
      </c>
      <c r="L219" s="15">
        <f t="shared" si="91"/>
        <v>8115</v>
      </c>
      <c r="M219" s="15">
        <f t="shared" si="91"/>
        <v>8282</v>
      </c>
      <c r="N219" s="15">
        <f t="shared" si="91"/>
        <v>8340</v>
      </c>
      <c r="O219" s="16">
        <f>SUM(C219:N219)</f>
        <v>99944</v>
      </c>
    </row>
    <row r="220" spans="1:15" ht="15">
      <c r="A220" s="13" t="s">
        <v>24</v>
      </c>
      <c r="B220" s="14" t="s">
        <v>7</v>
      </c>
      <c r="C220" s="43">
        <f>SUM(C226+C232+C238+C244+C250+C256+C262+C268+C274+C280)</f>
        <v>594440580.9300001</v>
      </c>
      <c r="D220" s="43">
        <f t="shared" si="91"/>
        <v>602176129.03</v>
      </c>
      <c r="E220" s="43">
        <f>SUM(E226+E232+E238+E244+E250+E256+E262+E268+E274+E280)</f>
        <v>522487270.93000007</v>
      </c>
      <c r="F220" s="43">
        <f t="shared" si="91"/>
        <v>532236501.20000005</v>
      </c>
      <c r="G220" s="43">
        <f t="shared" si="91"/>
        <v>555172279.47</v>
      </c>
      <c r="H220" s="43">
        <f t="shared" si="91"/>
        <v>499712375.91999996</v>
      </c>
      <c r="I220" s="43">
        <f t="shared" si="91"/>
        <v>483683138.22</v>
      </c>
      <c r="J220" s="43">
        <f t="shared" si="91"/>
        <v>508625210.47</v>
      </c>
      <c r="K220" s="43">
        <f t="shared" si="91"/>
        <v>600936750.0899999</v>
      </c>
      <c r="L220" s="43">
        <f t="shared" si="91"/>
        <v>543198663.1700001</v>
      </c>
      <c r="M220" s="43">
        <f t="shared" si="91"/>
        <v>596427198.89</v>
      </c>
      <c r="N220" s="43">
        <f t="shared" si="91"/>
        <v>555443428.04</v>
      </c>
      <c r="O220" s="18">
        <f>SUM(C220:N220)</f>
        <v>6594539526.360002</v>
      </c>
    </row>
    <row r="221" spans="1:15" ht="15">
      <c r="A221" s="13" t="s">
        <v>24</v>
      </c>
      <c r="B221" s="14" t="s">
        <v>0</v>
      </c>
      <c r="C221" s="43">
        <f>SUM(C227+C233+C239+C245+C251+C257+C263+C269+C275+C281)</f>
        <v>43459520.36</v>
      </c>
      <c r="D221" s="43">
        <f t="shared" si="91"/>
        <v>43983141.88999999</v>
      </c>
      <c r="E221" s="43">
        <f>SUM(E227+E233+E239+E245+E251+E257+E263+E269+E275+E281)</f>
        <v>38326170.25</v>
      </c>
      <c r="F221" s="43">
        <f t="shared" si="91"/>
        <v>39227164.900000006</v>
      </c>
      <c r="G221" s="43">
        <f t="shared" si="91"/>
        <v>40550893.61</v>
      </c>
      <c r="H221" s="43">
        <f t="shared" si="91"/>
        <v>36688827.21000001</v>
      </c>
      <c r="I221" s="43">
        <f t="shared" si="91"/>
        <v>35445476.32</v>
      </c>
      <c r="J221" s="43">
        <f t="shared" si="91"/>
        <v>37709664.47</v>
      </c>
      <c r="K221" s="43">
        <f t="shared" si="91"/>
        <v>44289586.17000001</v>
      </c>
      <c r="L221" s="43">
        <f t="shared" si="91"/>
        <v>40096516.52</v>
      </c>
      <c r="M221" s="43">
        <f t="shared" si="91"/>
        <v>44283244.68</v>
      </c>
      <c r="N221" s="43">
        <f t="shared" si="91"/>
        <v>40402290.72</v>
      </c>
      <c r="O221" s="18">
        <f>SUM(C221:N221)</f>
        <v>484462497.1</v>
      </c>
    </row>
    <row r="222" spans="1:15" ht="15">
      <c r="A222" s="13" t="s">
        <v>24</v>
      </c>
      <c r="B222" s="14" t="s">
        <v>8</v>
      </c>
      <c r="C222" s="19">
        <f aca="true" t="shared" si="92" ref="C222:N222">SUM(C221/C219/C323)</f>
        <v>169.1709921096782</v>
      </c>
      <c r="D222" s="19">
        <f t="shared" si="92"/>
        <v>169.10739317159442</v>
      </c>
      <c r="E222" s="19">
        <f t="shared" si="92"/>
        <v>152.50555190800208</v>
      </c>
      <c r="F222" s="19">
        <f t="shared" si="92"/>
        <v>149.8392440650127</v>
      </c>
      <c r="G222" s="19">
        <f t="shared" si="92"/>
        <v>160.0777420258961</v>
      </c>
      <c r="H222" s="19">
        <f t="shared" si="92"/>
        <v>141.01162339584064</v>
      </c>
      <c r="I222" s="19">
        <f t="shared" si="92"/>
        <v>137.13150179125495</v>
      </c>
      <c r="J222" s="19">
        <f t="shared" si="92"/>
        <v>162.61455337737607</v>
      </c>
      <c r="K222" s="19">
        <f t="shared" si="92"/>
        <v>173.1543240897487</v>
      </c>
      <c r="L222" s="19">
        <f t="shared" si="92"/>
        <v>164.70123852947216</v>
      </c>
      <c r="M222" s="19">
        <f t="shared" si="92"/>
        <v>172.4814976902883</v>
      </c>
      <c r="N222" s="19">
        <f t="shared" si="92"/>
        <v>161.4799788968825</v>
      </c>
      <c r="O222" s="19">
        <f>SUM(O221/O219/O323)</f>
        <v>159.36458568030974</v>
      </c>
    </row>
    <row r="223" spans="1:15" ht="15">
      <c r="A223" s="13" t="s">
        <v>24</v>
      </c>
      <c r="B223" s="14" t="s">
        <v>9</v>
      </c>
      <c r="C223" s="20">
        <f>SUM(C221/C220)</f>
        <v>0.07310994867141765</v>
      </c>
      <c r="D223" s="20">
        <f aca="true" t="shared" si="93" ref="D223:N223">SUM(D221/D220)</f>
        <v>0.07304032785366155</v>
      </c>
      <c r="E223" s="20">
        <f>SUM(E221/E220)</f>
        <v>0.07335330903235483</v>
      </c>
      <c r="F223" s="20">
        <f t="shared" si="93"/>
        <v>0.07370250783543969</v>
      </c>
      <c r="G223" s="20">
        <f t="shared" si="93"/>
        <v>0.07304199995128045</v>
      </c>
      <c r="H223" s="20">
        <f t="shared" si="93"/>
        <v>0.07341988907609845</v>
      </c>
      <c r="I223" s="20">
        <f t="shared" si="93"/>
        <v>0.07328243124298839</v>
      </c>
      <c r="J223" s="20">
        <f t="shared" si="93"/>
        <v>0.07414037624118949</v>
      </c>
      <c r="K223" s="20">
        <f t="shared" si="93"/>
        <v>0.07370091139103563</v>
      </c>
      <c r="L223" s="20">
        <f t="shared" si="93"/>
        <v>0.0738155655354611</v>
      </c>
      <c r="M223" s="20">
        <f t="shared" si="93"/>
        <v>0.07424752721273402</v>
      </c>
      <c r="N223" s="20">
        <f t="shared" si="93"/>
        <v>0.07273880413450576</v>
      </c>
      <c r="O223" s="20">
        <f>SUM(O221/O220)</f>
        <v>0.07346418884343386</v>
      </c>
    </row>
    <row r="224" spans="1:15" ht="15">
      <c r="A224" s="21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ht="15">
      <c r="A225" s="13" t="s">
        <v>24</v>
      </c>
      <c r="B225" s="24" t="s">
        <v>33</v>
      </c>
      <c r="C225" s="41">
        <v>4963</v>
      </c>
      <c r="D225" s="41">
        <v>5037</v>
      </c>
      <c r="E225" s="41">
        <v>5032</v>
      </c>
      <c r="F225" s="41">
        <v>5076</v>
      </c>
      <c r="G225" s="41">
        <v>5085</v>
      </c>
      <c r="H225" s="41">
        <v>5066</v>
      </c>
      <c r="I225" s="41">
        <v>5039</v>
      </c>
      <c r="J225" s="41">
        <v>5007</v>
      </c>
      <c r="K225" s="41">
        <v>4953</v>
      </c>
      <c r="L225" s="41">
        <v>4855</v>
      </c>
      <c r="M225" s="41">
        <v>4998</v>
      </c>
      <c r="N225" s="41">
        <v>5033</v>
      </c>
      <c r="O225" s="16">
        <f>SUM(C225:N225)</f>
        <v>60144</v>
      </c>
    </row>
    <row r="226" spans="1:15" ht="15">
      <c r="A226" s="13" t="s">
        <v>24</v>
      </c>
      <c r="B226" s="14" t="s">
        <v>7</v>
      </c>
      <c r="C226" s="42">
        <v>235745892.01</v>
      </c>
      <c r="D226" s="42">
        <v>236445936.01</v>
      </c>
      <c r="E226" s="42">
        <v>208234270.55</v>
      </c>
      <c r="F226" s="42">
        <v>211274494.86</v>
      </c>
      <c r="G226" s="42">
        <v>222016926.94</v>
      </c>
      <c r="H226" s="42">
        <v>195706209.88</v>
      </c>
      <c r="I226" s="42">
        <v>195769163.52</v>
      </c>
      <c r="J226" s="42">
        <v>212194614.2</v>
      </c>
      <c r="K226" s="42">
        <v>246092709.72</v>
      </c>
      <c r="L226" s="42">
        <v>220009378.93</v>
      </c>
      <c r="M226" s="42">
        <v>243555014.34</v>
      </c>
      <c r="N226" s="42">
        <v>223948616.46</v>
      </c>
      <c r="O226" s="18">
        <f>SUM(C226:N226)</f>
        <v>2650993227.42</v>
      </c>
    </row>
    <row r="227" spans="1:15" ht="15">
      <c r="A227" s="13" t="s">
        <v>24</v>
      </c>
      <c r="B227" s="14" t="s">
        <v>0</v>
      </c>
      <c r="C227" s="42">
        <v>23974298.27</v>
      </c>
      <c r="D227" s="42">
        <v>24580464.7</v>
      </c>
      <c r="E227" s="42">
        <v>21311597.9</v>
      </c>
      <c r="F227" s="42">
        <v>21507751.26</v>
      </c>
      <c r="G227" s="42">
        <v>22793611.63</v>
      </c>
      <c r="H227" s="42">
        <v>20213433.49</v>
      </c>
      <c r="I227" s="42">
        <v>19746151.17</v>
      </c>
      <c r="J227" s="42">
        <v>21352704.88</v>
      </c>
      <c r="K227" s="42">
        <v>24848177.44</v>
      </c>
      <c r="L227" s="42">
        <v>22240588.42</v>
      </c>
      <c r="M227" s="42">
        <v>25023360.26</v>
      </c>
      <c r="N227" s="42">
        <v>22592811.34</v>
      </c>
      <c r="O227" s="18">
        <f>SUM(C227:N227)</f>
        <v>270184950.76</v>
      </c>
    </row>
    <row r="228" spans="1:15" ht="15">
      <c r="A228" s="13" t="s">
        <v>24</v>
      </c>
      <c r="B228" s="14" t="s">
        <v>8</v>
      </c>
      <c r="C228" s="42">
        <v>155.82600449779986</v>
      </c>
      <c r="D228" s="42">
        <v>157.4187445163852</v>
      </c>
      <c r="E228" s="42">
        <v>141.17380696873343</v>
      </c>
      <c r="F228" s="42">
        <v>136.6821173644475</v>
      </c>
      <c r="G228" s="42">
        <v>149.41731648639788</v>
      </c>
      <c r="H228" s="42">
        <v>128.71027272264178</v>
      </c>
      <c r="I228" s="42">
        <v>126.40853708813192</v>
      </c>
      <c r="J228" s="42">
        <v>152.30609204256896</v>
      </c>
      <c r="K228" s="42">
        <v>161.8320434015227</v>
      </c>
      <c r="L228" s="42">
        <v>152.69885629934777</v>
      </c>
      <c r="M228" s="42">
        <v>161.50563618995983</v>
      </c>
      <c r="N228" s="42">
        <v>149.63117650175508</v>
      </c>
      <c r="O228" s="19">
        <f>SUM(O227/O225/O323)</f>
        <v>147.69208735199902</v>
      </c>
    </row>
    <row r="229" spans="1:15" ht="15">
      <c r="A229" s="13" t="s">
        <v>24</v>
      </c>
      <c r="B229" s="14" t="s">
        <v>9</v>
      </c>
      <c r="C229" s="45">
        <v>10.169550809811373</v>
      </c>
      <c r="D229" s="45">
        <v>10.395807648375238</v>
      </c>
      <c r="E229" s="45">
        <v>10.23443347903811</v>
      </c>
      <c r="F229" s="45">
        <v>10.180003636620693</v>
      </c>
      <c r="G229" s="45">
        <v>10.266609823024876</v>
      </c>
      <c r="H229" s="45">
        <v>10.328457897372878</v>
      </c>
      <c r="I229" s="45">
        <v>10.08644610568748</v>
      </c>
      <c r="J229" s="45">
        <v>10.062793045196903</v>
      </c>
      <c r="K229" s="45">
        <v>10.097079864036536</v>
      </c>
      <c r="L229" s="45">
        <v>10.108927413988223</v>
      </c>
      <c r="M229" s="45">
        <v>10.274212718555518</v>
      </c>
      <c r="N229" s="45">
        <v>10.088390675115136</v>
      </c>
      <c r="O229" s="20">
        <f>SUM(O227/O226)</f>
        <v>0.1019183858960475</v>
      </c>
    </row>
    <row r="230" spans="1:15" ht="15">
      <c r="A230" s="21"/>
      <c r="B230" s="22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23"/>
    </row>
    <row r="231" spans="1:15" ht="15">
      <c r="A231" s="13" t="s">
        <v>24</v>
      </c>
      <c r="B231" s="24" t="s">
        <v>10</v>
      </c>
      <c r="C231" s="41">
        <v>352</v>
      </c>
      <c r="D231" s="41">
        <v>357</v>
      </c>
      <c r="E231" s="41">
        <v>360</v>
      </c>
      <c r="F231" s="41">
        <v>335</v>
      </c>
      <c r="G231" s="41">
        <v>330</v>
      </c>
      <c r="H231" s="41">
        <v>333</v>
      </c>
      <c r="I231" s="41">
        <v>337</v>
      </c>
      <c r="J231" s="41">
        <v>321</v>
      </c>
      <c r="K231" s="41">
        <v>322</v>
      </c>
      <c r="L231" s="41">
        <v>317</v>
      </c>
      <c r="M231" s="41">
        <v>314</v>
      </c>
      <c r="N231" s="41">
        <v>306</v>
      </c>
      <c r="O231" s="27">
        <f>SUM(C231:N231)</f>
        <v>3984</v>
      </c>
    </row>
    <row r="232" spans="1:15" ht="15">
      <c r="A232" s="13" t="s">
        <v>24</v>
      </c>
      <c r="B232" s="14" t="s">
        <v>7</v>
      </c>
      <c r="C232" s="42">
        <v>24211613.55</v>
      </c>
      <c r="D232" s="42">
        <v>24271247.85</v>
      </c>
      <c r="E232" s="42">
        <v>22811677.8</v>
      </c>
      <c r="F232" s="42">
        <v>19243500.1</v>
      </c>
      <c r="G232" s="42">
        <v>19467369.1</v>
      </c>
      <c r="H232" s="42">
        <v>16702889.55</v>
      </c>
      <c r="I232" s="42">
        <v>16271617.15</v>
      </c>
      <c r="J232" s="42">
        <v>17118933.1</v>
      </c>
      <c r="K232" s="42">
        <v>19832097.25</v>
      </c>
      <c r="L232" s="42">
        <v>18668009.35</v>
      </c>
      <c r="M232" s="42">
        <v>18978121.5</v>
      </c>
      <c r="N232" s="42">
        <v>17550116.3</v>
      </c>
      <c r="O232" s="19">
        <f>SUM(C232:N232)</f>
        <v>235127192.6</v>
      </c>
    </row>
    <row r="233" spans="1:15" ht="15" customHeight="1">
      <c r="A233" s="13" t="s">
        <v>24</v>
      </c>
      <c r="B233" s="14" t="s">
        <v>0</v>
      </c>
      <c r="C233" s="42">
        <v>1600627.35</v>
      </c>
      <c r="D233" s="42">
        <v>1416075.49</v>
      </c>
      <c r="E233" s="42">
        <v>1416227.11</v>
      </c>
      <c r="F233" s="42">
        <v>1466288.21</v>
      </c>
      <c r="G233" s="42">
        <v>1279975.37</v>
      </c>
      <c r="H233" s="42">
        <v>1196124.5</v>
      </c>
      <c r="I233" s="42">
        <v>1157594.52</v>
      </c>
      <c r="J233" s="42">
        <v>1176267.67</v>
      </c>
      <c r="K233" s="42">
        <v>1399419.08</v>
      </c>
      <c r="L233" s="42">
        <v>1307605.23</v>
      </c>
      <c r="M233" s="42">
        <v>1324716.33</v>
      </c>
      <c r="N233" s="42">
        <v>1128835.66</v>
      </c>
      <c r="O233" s="19">
        <f>SUM(C233:N233)</f>
        <v>15869756.520000001</v>
      </c>
    </row>
    <row r="234" spans="1:15" ht="15" customHeight="1">
      <c r="A234" s="13" t="s">
        <v>24</v>
      </c>
      <c r="B234" s="14" t="s">
        <v>8</v>
      </c>
      <c r="C234" s="42">
        <v>146.6850577346041</v>
      </c>
      <c r="D234" s="42">
        <v>127.95477455498329</v>
      </c>
      <c r="E234" s="42">
        <v>131.13213981481482</v>
      </c>
      <c r="F234" s="42">
        <v>141.19289455946077</v>
      </c>
      <c r="G234" s="42">
        <v>129.2904414141414</v>
      </c>
      <c r="H234" s="42">
        <v>115.86985372469246</v>
      </c>
      <c r="I234" s="42">
        <v>110.80640566669855</v>
      </c>
      <c r="J234" s="42">
        <v>130.87090231419668</v>
      </c>
      <c r="K234" s="42">
        <v>140.19425766379482</v>
      </c>
      <c r="L234" s="42">
        <v>137.4979211356467</v>
      </c>
      <c r="M234" s="42">
        <v>136.09167146085886</v>
      </c>
      <c r="N234" s="42">
        <v>122.96684749455339</v>
      </c>
      <c r="O234" s="19">
        <f>SUM(O233/O231/O323)</f>
        <v>130.96019574187162</v>
      </c>
    </row>
    <row r="235" spans="1:15" ht="15" customHeight="1">
      <c r="A235" s="13" t="s">
        <v>24</v>
      </c>
      <c r="B235" s="14" t="s">
        <v>9</v>
      </c>
      <c r="C235" s="45">
        <v>6.610989997401474</v>
      </c>
      <c r="D235" s="45">
        <v>5.834374477783597</v>
      </c>
      <c r="E235" s="45">
        <v>6.208342597228863</v>
      </c>
      <c r="F235" s="45">
        <v>7.619654441137763</v>
      </c>
      <c r="G235" s="45">
        <v>6.574978690880219</v>
      </c>
      <c r="H235" s="45">
        <v>7.161183078050109</v>
      </c>
      <c r="I235" s="45">
        <v>7.114194669950183</v>
      </c>
      <c r="J235" s="45">
        <v>6.871150574214231</v>
      </c>
      <c r="K235" s="45">
        <v>7.056334296666481</v>
      </c>
      <c r="L235" s="45">
        <v>7.004524186184853</v>
      </c>
      <c r="M235" s="45">
        <v>6.9802289441555105</v>
      </c>
      <c r="N235" s="45">
        <v>6.43206939887914</v>
      </c>
      <c r="O235" s="20">
        <f>SUM(O233/O232)</f>
        <v>0.06749434782304291</v>
      </c>
    </row>
    <row r="236" spans="1:15" ht="15" customHeight="1">
      <c r="A236" s="21"/>
      <c r="B236" s="22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23"/>
    </row>
    <row r="237" spans="1:15" ht="15" customHeight="1">
      <c r="A237" s="13" t="s">
        <v>24</v>
      </c>
      <c r="B237" s="24" t="s">
        <v>11</v>
      </c>
      <c r="C237" s="41">
        <v>62</v>
      </c>
      <c r="D237" s="41">
        <v>62</v>
      </c>
      <c r="E237" s="41">
        <v>65</v>
      </c>
      <c r="F237" s="41">
        <v>64</v>
      </c>
      <c r="G237" s="41">
        <v>64</v>
      </c>
      <c r="H237" s="41">
        <v>64</v>
      </c>
      <c r="I237" s="41">
        <v>70</v>
      </c>
      <c r="J237" s="41">
        <v>61</v>
      </c>
      <c r="K237" s="41">
        <v>61</v>
      </c>
      <c r="L237" s="41">
        <v>61</v>
      </c>
      <c r="M237" s="41">
        <v>62</v>
      </c>
      <c r="N237" s="41">
        <v>67</v>
      </c>
      <c r="O237" s="27">
        <f>SUM(C237:N237)</f>
        <v>763</v>
      </c>
    </row>
    <row r="238" spans="1:15" ht="15">
      <c r="A238" s="13" t="s">
        <v>24</v>
      </c>
      <c r="B238" s="14" t="s">
        <v>7</v>
      </c>
      <c r="C238" s="42">
        <v>9201435</v>
      </c>
      <c r="D238" s="42">
        <v>9276194.1</v>
      </c>
      <c r="E238" s="42">
        <v>7917584</v>
      </c>
      <c r="F238" s="42">
        <v>7448139.4</v>
      </c>
      <c r="G238" s="42">
        <v>8721518.9</v>
      </c>
      <c r="H238" s="42">
        <v>8179703.7</v>
      </c>
      <c r="I238" s="42">
        <v>7222383.8</v>
      </c>
      <c r="J238" s="42">
        <v>8208250.4</v>
      </c>
      <c r="K238" s="42">
        <v>8844112</v>
      </c>
      <c r="L238" s="42">
        <v>7987770.7</v>
      </c>
      <c r="M238" s="42">
        <v>9741780.2</v>
      </c>
      <c r="N238" s="42">
        <v>8515131.4</v>
      </c>
      <c r="O238" s="19">
        <f>SUM(C238:N238)</f>
        <v>101264003.60000001</v>
      </c>
    </row>
    <row r="239" spans="1:15" ht="15">
      <c r="A239" s="13" t="s">
        <v>24</v>
      </c>
      <c r="B239" s="14" t="s">
        <v>0</v>
      </c>
      <c r="C239" s="42">
        <v>490163.09</v>
      </c>
      <c r="D239" s="42">
        <v>575946.14</v>
      </c>
      <c r="E239" s="42">
        <v>480972.37</v>
      </c>
      <c r="F239" s="42">
        <v>409192.79</v>
      </c>
      <c r="G239" s="42">
        <v>389364.24</v>
      </c>
      <c r="H239" s="42">
        <v>485109.69</v>
      </c>
      <c r="I239" s="42">
        <v>404563.37</v>
      </c>
      <c r="J239" s="42">
        <v>554477.72</v>
      </c>
      <c r="K239" s="42">
        <v>609545.6</v>
      </c>
      <c r="L239" s="42">
        <v>509218.8</v>
      </c>
      <c r="M239" s="42">
        <v>424904.5</v>
      </c>
      <c r="N239" s="42">
        <v>483834.9</v>
      </c>
      <c r="O239" s="19">
        <f>SUM(C239:N239)</f>
        <v>5817293.21</v>
      </c>
    </row>
    <row r="240" spans="1:15" ht="15">
      <c r="A240" s="13" t="s">
        <v>24</v>
      </c>
      <c r="B240" s="14" t="s">
        <v>8</v>
      </c>
      <c r="C240" s="42">
        <v>255.02762226847037</v>
      </c>
      <c r="D240" s="42">
        <v>299.65980228928197</v>
      </c>
      <c r="E240" s="42">
        <v>246.65249743589746</v>
      </c>
      <c r="F240" s="42">
        <v>206.24636592741936</v>
      </c>
      <c r="G240" s="42">
        <v>202.793875</v>
      </c>
      <c r="H240" s="42">
        <v>244.51093245967743</v>
      </c>
      <c r="I240" s="42">
        <v>186.43473271889405</v>
      </c>
      <c r="J240" s="42">
        <v>324.6356674473068</v>
      </c>
      <c r="K240" s="42">
        <v>322.3403490216816</v>
      </c>
      <c r="L240" s="42">
        <v>278.26163934426233</v>
      </c>
      <c r="M240" s="42">
        <v>221.07414151925082</v>
      </c>
      <c r="N240" s="42">
        <v>240.71388059701493</v>
      </c>
      <c r="O240" s="19">
        <f>SUM(O239/O237/O323)</f>
        <v>250.65986290597675</v>
      </c>
    </row>
    <row r="241" spans="1:15" ht="15">
      <c r="A241" s="13" t="s">
        <v>24</v>
      </c>
      <c r="B241" s="14" t="s">
        <v>9</v>
      </c>
      <c r="C241" s="45">
        <v>5.327028773229394</v>
      </c>
      <c r="D241" s="45">
        <v>6.208862533396104</v>
      </c>
      <c r="E241" s="45">
        <v>6.074736561051958</v>
      </c>
      <c r="F241" s="45">
        <v>5.493892743199731</v>
      </c>
      <c r="G241" s="45">
        <v>4.464408602038344</v>
      </c>
      <c r="H241" s="45">
        <v>5.9306511310428025</v>
      </c>
      <c r="I241" s="45">
        <v>5.60152134257944</v>
      </c>
      <c r="J241" s="45">
        <v>6.755126768549848</v>
      </c>
      <c r="K241" s="45">
        <v>6.892106296256763</v>
      </c>
      <c r="L241" s="45">
        <v>6.374980193159526</v>
      </c>
      <c r="M241" s="45">
        <v>4.361672007340096</v>
      </c>
      <c r="N241" s="45">
        <v>5.682060290931036</v>
      </c>
      <c r="O241" s="20">
        <f>SUM(O239/O238)</f>
        <v>0.05744680244896025</v>
      </c>
    </row>
    <row r="242" spans="1:15" ht="15">
      <c r="A242" s="21"/>
      <c r="B242" s="22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23"/>
    </row>
    <row r="243" spans="1:15" ht="15">
      <c r="A243" s="13" t="s">
        <v>24</v>
      </c>
      <c r="B243" s="24" t="s">
        <v>12</v>
      </c>
      <c r="C243" s="41">
        <v>632</v>
      </c>
      <c r="D243" s="41">
        <v>630</v>
      </c>
      <c r="E243" s="41">
        <v>624</v>
      </c>
      <c r="F243" s="41">
        <v>590</v>
      </c>
      <c r="G243" s="41">
        <v>591</v>
      </c>
      <c r="H243" s="41">
        <v>588</v>
      </c>
      <c r="I243" s="41">
        <v>571</v>
      </c>
      <c r="J243" s="41">
        <v>583</v>
      </c>
      <c r="K243" s="41">
        <v>585</v>
      </c>
      <c r="L243" s="41">
        <v>578</v>
      </c>
      <c r="M243" s="41">
        <v>576</v>
      </c>
      <c r="N243" s="41">
        <v>572</v>
      </c>
      <c r="O243" s="27">
        <f>SUM(C243:N243)</f>
        <v>7120</v>
      </c>
    </row>
    <row r="244" spans="1:15" ht="15">
      <c r="A244" s="13" t="s">
        <v>24</v>
      </c>
      <c r="B244" s="14" t="s">
        <v>7</v>
      </c>
      <c r="C244" s="42">
        <v>43321692.17</v>
      </c>
      <c r="D244" s="42">
        <v>42236603.33</v>
      </c>
      <c r="E244" s="42">
        <v>36348252.75</v>
      </c>
      <c r="F244" s="42">
        <v>32960259</v>
      </c>
      <c r="G244" s="42">
        <v>32787216</v>
      </c>
      <c r="H244" s="42">
        <v>28554032.5</v>
      </c>
      <c r="I244" s="42">
        <v>28451728.75</v>
      </c>
      <c r="J244" s="42">
        <v>28946887.75</v>
      </c>
      <c r="K244" s="42">
        <v>36309644.15</v>
      </c>
      <c r="L244" s="42">
        <v>32556169.75</v>
      </c>
      <c r="M244" s="42">
        <v>35154421.5</v>
      </c>
      <c r="N244" s="42">
        <v>33015473</v>
      </c>
      <c r="O244" s="19">
        <f>SUM(C244:N244)</f>
        <v>410642380.65</v>
      </c>
    </row>
    <row r="245" spans="1:15" ht="15">
      <c r="A245" s="13" t="s">
        <v>24</v>
      </c>
      <c r="B245" s="14" t="s">
        <v>0</v>
      </c>
      <c r="C245" s="42">
        <v>2745071.77</v>
      </c>
      <c r="D245" s="42">
        <v>2568685.11</v>
      </c>
      <c r="E245" s="42">
        <v>2289464.3</v>
      </c>
      <c r="F245" s="42">
        <v>1946028.69</v>
      </c>
      <c r="G245" s="42">
        <v>2036234.82</v>
      </c>
      <c r="H245" s="42">
        <v>1818710.78</v>
      </c>
      <c r="I245" s="42">
        <v>1616844.1</v>
      </c>
      <c r="J245" s="42">
        <v>1740262.93</v>
      </c>
      <c r="K245" s="42">
        <v>2204509.39</v>
      </c>
      <c r="L245" s="42">
        <v>2053499.98</v>
      </c>
      <c r="M245" s="42">
        <v>2217597.78</v>
      </c>
      <c r="N245" s="42">
        <v>2087147.6</v>
      </c>
      <c r="O245" s="19">
        <f>SUM(C245:N245)</f>
        <v>25324057.25</v>
      </c>
    </row>
    <row r="246" spans="1:15" ht="15">
      <c r="A246" s="13" t="s">
        <v>24</v>
      </c>
      <c r="B246" s="14" t="s">
        <v>8</v>
      </c>
      <c r="C246" s="42">
        <v>140.11187066149452</v>
      </c>
      <c r="D246" s="42">
        <v>131.52509523809525</v>
      </c>
      <c r="E246" s="42">
        <v>122.30044337606837</v>
      </c>
      <c r="F246" s="42">
        <v>106.3985068343357</v>
      </c>
      <c r="G246" s="42">
        <v>114.84685956006768</v>
      </c>
      <c r="H246" s="42">
        <v>99.77566271669959</v>
      </c>
      <c r="I246" s="42">
        <v>91.34196373086266</v>
      </c>
      <c r="J246" s="42">
        <v>106.60762864493996</v>
      </c>
      <c r="K246" s="42">
        <v>121.56103611800387</v>
      </c>
      <c r="L246" s="42">
        <v>118.42560438292965</v>
      </c>
      <c r="M246" s="42">
        <v>124.19342405913976</v>
      </c>
      <c r="N246" s="42">
        <v>121.628648018648</v>
      </c>
      <c r="O246" s="19">
        <f>SUM(O245/O243/O323)</f>
        <v>116.93423387717408</v>
      </c>
    </row>
    <row r="247" spans="1:15" ht="15">
      <c r="A247" s="13" t="s">
        <v>24</v>
      </c>
      <c r="B247" s="14" t="s">
        <v>9</v>
      </c>
      <c r="C247" s="45">
        <v>6.33648325468908</v>
      </c>
      <c r="D247" s="45">
        <v>6.081656448390354</v>
      </c>
      <c r="E247" s="45">
        <v>6.298691482494987</v>
      </c>
      <c r="F247" s="45">
        <v>5.90416686349461</v>
      </c>
      <c r="G247" s="45">
        <v>6.210453549944588</v>
      </c>
      <c r="H247" s="45">
        <v>6.369365797983175</v>
      </c>
      <c r="I247" s="45">
        <v>5.682762246916191</v>
      </c>
      <c r="J247" s="45">
        <v>6.011917222430933</v>
      </c>
      <c r="K247" s="45">
        <v>6.071415574586402</v>
      </c>
      <c r="L247" s="45">
        <v>6.3075601207663565</v>
      </c>
      <c r="M247" s="45">
        <v>6.308161777032797</v>
      </c>
      <c r="N247" s="45">
        <v>6.321725573945283</v>
      </c>
      <c r="O247" s="20">
        <f>SUM(O245/O244)</f>
        <v>0.061669370828005894</v>
      </c>
    </row>
    <row r="248" spans="1:15" ht="15">
      <c r="A248" s="21"/>
      <c r="B248" s="22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23"/>
    </row>
    <row r="249" spans="1:15" ht="15">
      <c r="A249" s="13" t="s">
        <v>24</v>
      </c>
      <c r="B249" s="24" t="s">
        <v>13</v>
      </c>
      <c r="C249" s="41">
        <v>38</v>
      </c>
      <c r="D249" s="41">
        <v>38</v>
      </c>
      <c r="E249" s="41">
        <v>38</v>
      </c>
      <c r="F249" s="41">
        <v>37</v>
      </c>
      <c r="G249" s="41">
        <v>37</v>
      </c>
      <c r="H249" s="41">
        <v>38</v>
      </c>
      <c r="I249" s="41">
        <v>45</v>
      </c>
      <c r="J249" s="41">
        <v>40</v>
      </c>
      <c r="K249" s="41">
        <v>40</v>
      </c>
      <c r="L249" s="41">
        <v>40</v>
      </c>
      <c r="M249" s="41">
        <v>40</v>
      </c>
      <c r="N249" s="41">
        <v>39</v>
      </c>
      <c r="O249" s="27">
        <f>SUM(C249:N249)</f>
        <v>470</v>
      </c>
    </row>
    <row r="250" spans="1:15" ht="15">
      <c r="A250" s="13" t="s">
        <v>24</v>
      </c>
      <c r="B250" s="14" t="s">
        <v>7</v>
      </c>
      <c r="C250" s="42">
        <v>3029574.5</v>
      </c>
      <c r="D250" s="42">
        <v>2967583</v>
      </c>
      <c r="E250" s="42">
        <v>2751170</v>
      </c>
      <c r="F250" s="42">
        <v>2539383</v>
      </c>
      <c r="G250" s="42">
        <v>2219959</v>
      </c>
      <c r="H250" s="42">
        <v>2189467</v>
      </c>
      <c r="I250" s="42">
        <v>2319376.5</v>
      </c>
      <c r="J250" s="42">
        <v>2389286</v>
      </c>
      <c r="K250" s="42">
        <v>2923298</v>
      </c>
      <c r="L250" s="42">
        <v>2515003</v>
      </c>
      <c r="M250" s="42">
        <v>2790034.5</v>
      </c>
      <c r="N250" s="42">
        <v>2585078.5</v>
      </c>
      <c r="O250" s="19">
        <f>SUM(C250:N250)</f>
        <v>31219213</v>
      </c>
    </row>
    <row r="251" spans="1:15" ht="15">
      <c r="A251" s="13" t="s">
        <v>24</v>
      </c>
      <c r="B251" s="14" t="s">
        <v>0</v>
      </c>
      <c r="C251" s="42">
        <v>253611</v>
      </c>
      <c r="D251" s="42">
        <v>193054.41</v>
      </c>
      <c r="E251" s="42">
        <v>189991.27</v>
      </c>
      <c r="F251" s="42">
        <v>190829.7</v>
      </c>
      <c r="G251" s="42">
        <v>197974.22</v>
      </c>
      <c r="H251" s="42">
        <v>125824.24</v>
      </c>
      <c r="I251" s="42">
        <v>174327.78</v>
      </c>
      <c r="J251" s="42">
        <v>189743.37</v>
      </c>
      <c r="K251" s="42">
        <v>242166.26</v>
      </c>
      <c r="L251" s="42">
        <v>176093.63</v>
      </c>
      <c r="M251" s="42">
        <v>198417.92</v>
      </c>
      <c r="N251" s="42">
        <v>205492.1</v>
      </c>
      <c r="O251" s="19">
        <f>SUM(C251:N251)</f>
        <v>2337525.9000000004</v>
      </c>
    </row>
    <row r="252" spans="1:15" ht="15">
      <c r="A252" s="13" t="s">
        <v>24</v>
      </c>
      <c r="B252" s="14" t="s">
        <v>8</v>
      </c>
      <c r="C252" s="42">
        <v>215.2894736842105</v>
      </c>
      <c r="D252" s="42">
        <v>163.88320033955858</v>
      </c>
      <c r="E252" s="42">
        <v>166.65900877192985</v>
      </c>
      <c r="F252" s="42">
        <v>166.3728857890148</v>
      </c>
      <c r="G252" s="42">
        <v>178.35515315315314</v>
      </c>
      <c r="H252" s="42">
        <v>106.81174872665535</v>
      </c>
      <c r="I252" s="42">
        <v>124.9661505376344</v>
      </c>
      <c r="J252" s="42">
        <v>169.4137232142857</v>
      </c>
      <c r="K252" s="42">
        <v>195.29537096774195</v>
      </c>
      <c r="L252" s="42">
        <v>146.74469166666665</v>
      </c>
      <c r="M252" s="42">
        <v>160.01445161290323</v>
      </c>
      <c r="N252" s="42">
        <v>175.63427350427347</v>
      </c>
      <c r="O252" s="19">
        <f>SUM(O251/O249/O323)</f>
        <v>163.51099271349463</v>
      </c>
    </row>
    <row r="253" spans="1:15" ht="15">
      <c r="A253" s="13" t="s">
        <v>24</v>
      </c>
      <c r="B253" s="14" t="s">
        <v>9</v>
      </c>
      <c r="C253" s="45">
        <v>8.371175556171337</v>
      </c>
      <c r="D253" s="45">
        <v>6.505442644738159</v>
      </c>
      <c r="E253" s="45">
        <v>6.9058353355118</v>
      </c>
      <c r="F253" s="45">
        <v>7.514805761872076</v>
      </c>
      <c r="G253" s="45">
        <v>8.917922358025532</v>
      </c>
      <c r="H253" s="45">
        <v>5.74679773661809</v>
      </c>
      <c r="I253" s="45">
        <v>7.5161484131619</v>
      </c>
      <c r="J253" s="45">
        <v>7.9414255974378944</v>
      </c>
      <c r="K253" s="45">
        <v>8.284008677869995</v>
      </c>
      <c r="L253" s="45">
        <v>7.001726439292518</v>
      </c>
      <c r="M253" s="45">
        <v>7.111665465068622</v>
      </c>
      <c r="N253" s="45">
        <v>7.949162859077587</v>
      </c>
      <c r="O253" s="20">
        <f>SUM(O251/O250)</f>
        <v>0.0748745940520666</v>
      </c>
    </row>
    <row r="254" spans="1:15" ht="15">
      <c r="A254" s="21"/>
      <c r="B254" s="22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23"/>
    </row>
    <row r="255" spans="1:15" ht="15">
      <c r="A255" s="13" t="s">
        <v>24</v>
      </c>
      <c r="B255" s="24" t="s">
        <v>14</v>
      </c>
      <c r="C255" s="41">
        <v>734</v>
      </c>
      <c r="D255" s="41">
        <v>758</v>
      </c>
      <c r="E255" s="41">
        <v>753</v>
      </c>
      <c r="F255" s="41">
        <v>737</v>
      </c>
      <c r="G255" s="41">
        <v>740</v>
      </c>
      <c r="H255" s="41">
        <v>727</v>
      </c>
      <c r="I255" s="41">
        <v>702</v>
      </c>
      <c r="J255" s="41">
        <v>694</v>
      </c>
      <c r="K255" s="41">
        <v>681</v>
      </c>
      <c r="L255" s="41">
        <v>683</v>
      </c>
      <c r="M255" s="41">
        <v>682</v>
      </c>
      <c r="N255" s="41">
        <v>678</v>
      </c>
      <c r="O255" s="27">
        <f>SUM(C255:N255)</f>
        <v>8569</v>
      </c>
    </row>
    <row r="256" spans="1:15" ht="15">
      <c r="A256" s="13" t="s">
        <v>24</v>
      </c>
      <c r="B256" s="14" t="s">
        <v>7</v>
      </c>
      <c r="C256" s="42">
        <v>95996236.06</v>
      </c>
      <c r="D256" s="42">
        <v>97541013.2</v>
      </c>
      <c r="E256" s="42">
        <v>83687774.5</v>
      </c>
      <c r="F256" s="42">
        <v>82882033.88</v>
      </c>
      <c r="G256" s="42">
        <v>84266450.5</v>
      </c>
      <c r="H256" s="42">
        <v>74519533.25</v>
      </c>
      <c r="I256" s="42">
        <v>72677876</v>
      </c>
      <c r="J256" s="42">
        <v>71847713.5</v>
      </c>
      <c r="K256" s="42">
        <v>87052937.27</v>
      </c>
      <c r="L256" s="42">
        <v>78258479</v>
      </c>
      <c r="M256" s="42">
        <v>85824713.5</v>
      </c>
      <c r="N256" s="42">
        <v>81651205</v>
      </c>
      <c r="O256" s="19">
        <f>SUM(C256:N256)</f>
        <v>996205965.66</v>
      </c>
    </row>
    <row r="257" spans="1:15" ht="15">
      <c r="A257" s="13" t="s">
        <v>24</v>
      </c>
      <c r="B257" s="14" t="s">
        <v>0</v>
      </c>
      <c r="C257" s="42">
        <v>5176258.5600000005</v>
      </c>
      <c r="D257" s="42">
        <v>5258484.35</v>
      </c>
      <c r="E257" s="42">
        <v>4701267.07</v>
      </c>
      <c r="F257" s="42">
        <v>4896040.98</v>
      </c>
      <c r="G257" s="42">
        <v>4734454.55</v>
      </c>
      <c r="H257" s="42">
        <v>4288547.96</v>
      </c>
      <c r="I257" s="42">
        <v>4282492.95</v>
      </c>
      <c r="J257" s="42">
        <v>4179310.19</v>
      </c>
      <c r="K257" s="42">
        <v>4949536.3</v>
      </c>
      <c r="L257" s="42">
        <v>4475773.18</v>
      </c>
      <c r="M257" s="42">
        <v>5076515.54</v>
      </c>
      <c r="N257" s="42">
        <v>4653523.95</v>
      </c>
      <c r="O257" s="19">
        <f>SUM(C257:N257)</f>
        <v>56672205.58</v>
      </c>
    </row>
    <row r="258" spans="1:15" ht="15">
      <c r="A258" s="13" t="s">
        <v>24</v>
      </c>
      <c r="B258" s="14" t="s">
        <v>8</v>
      </c>
      <c r="C258" s="42">
        <v>227.4878509273095</v>
      </c>
      <c r="D258" s="42">
        <v>223.7843369648481</v>
      </c>
      <c r="E258" s="42">
        <v>208.11275210270028</v>
      </c>
      <c r="F258" s="42">
        <v>214.2968871186589</v>
      </c>
      <c r="G258" s="42">
        <v>213.2637184684685</v>
      </c>
      <c r="H258" s="42">
        <v>190.28921151883569</v>
      </c>
      <c r="I258" s="42">
        <v>196.78765508684862</v>
      </c>
      <c r="J258" s="42">
        <v>215.07359973240014</v>
      </c>
      <c r="K258" s="42">
        <v>234.45295343659703</v>
      </c>
      <c r="L258" s="42">
        <v>218.43695363591996</v>
      </c>
      <c r="M258" s="42">
        <v>240.11519912969445</v>
      </c>
      <c r="N258" s="42">
        <v>228.78682153392327</v>
      </c>
      <c r="O258" s="19">
        <f>SUM(O257/O255/O323)</f>
        <v>217.43444974797652</v>
      </c>
    </row>
    <row r="259" spans="1:15" ht="15">
      <c r="A259" s="13" t="s">
        <v>24</v>
      </c>
      <c r="B259" s="14" t="s">
        <v>9</v>
      </c>
      <c r="C259" s="45">
        <v>5.392147413743088</v>
      </c>
      <c r="D259" s="45">
        <v>5.391049546735689</v>
      </c>
      <c r="E259" s="45">
        <v>5.617627064512273</v>
      </c>
      <c r="F259" s="45">
        <v>5.907240388295355</v>
      </c>
      <c r="G259" s="45">
        <v>5.6184335781415164</v>
      </c>
      <c r="H259" s="45">
        <v>5.754931321983288</v>
      </c>
      <c r="I259" s="45">
        <v>5.892429974150593</v>
      </c>
      <c r="J259" s="45">
        <v>5.8169007563476605</v>
      </c>
      <c r="K259" s="45">
        <v>5.685662603949492</v>
      </c>
      <c r="L259" s="45">
        <v>5.7192182076526175</v>
      </c>
      <c r="M259" s="45">
        <v>5.914981050300855</v>
      </c>
      <c r="N259" s="45">
        <v>5.69927161515865</v>
      </c>
      <c r="O259" s="20">
        <f>SUM(O257/O256)</f>
        <v>0.05688804076017944</v>
      </c>
    </row>
    <row r="260" spans="1:15" ht="15">
      <c r="A260" s="21"/>
      <c r="B260" s="22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23"/>
    </row>
    <row r="261" spans="1:15" ht="15">
      <c r="A261" s="13" t="s">
        <v>24</v>
      </c>
      <c r="B261" s="24" t="s">
        <v>38</v>
      </c>
      <c r="C261" s="41">
        <v>31</v>
      </c>
      <c r="D261" s="41">
        <v>31</v>
      </c>
      <c r="E261" s="41">
        <v>31</v>
      </c>
      <c r="F261" s="41">
        <v>34</v>
      </c>
      <c r="G261" s="41">
        <v>34</v>
      </c>
      <c r="H261" s="41">
        <v>34</v>
      </c>
      <c r="I261" s="41">
        <v>34</v>
      </c>
      <c r="J261" s="41">
        <v>34</v>
      </c>
      <c r="K261" s="41">
        <v>34</v>
      </c>
      <c r="L261" s="41">
        <v>34</v>
      </c>
      <c r="M261" s="41">
        <v>34</v>
      </c>
      <c r="N261" s="41">
        <v>34</v>
      </c>
      <c r="O261" s="27">
        <f>SUM(C261:N261)</f>
        <v>399</v>
      </c>
    </row>
    <row r="262" spans="1:15" ht="15">
      <c r="A262" s="13" t="s">
        <v>24</v>
      </c>
      <c r="B262" s="14" t="s">
        <v>7</v>
      </c>
      <c r="C262" s="42">
        <v>4931424</v>
      </c>
      <c r="D262" s="42">
        <v>4872974</v>
      </c>
      <c r="E262" s="42">
        <v>4314294</v>
      </c>
      <c r="F262" s="42">
        <v>4165472</v>
      </c>
      <c r="G262" s="42">
        <v>4832310</v>
      </c>
      <c r="H262" s="42">
        <v>4352056</v>
      </c>
      <c r="I262" s="42">
        <v>4193302</v>
      </c>
      <c r="J262" s="42">
        <v>4266466</v>
      </c>
      <c r="K262" s="42">
        <v>5120462</v>
      </c>
      <c r="L262" s="42">
        <v>4139464</v>
      </c>
      <c r="M262" s="42">
        <v>4769056</v>
      </c>
      <c r="N262" s="42">
        <v>5127874</v>
      </c>
      <c r="O262" s="19">
        <f>SUM(C262:N262)</f>
        <v>55085154</v>
      </c>
    </row>
    <row r="263" spans="1:15" ht="15">
      <c r="A263" s="13" t="s">
        <v>24</v>
      </c>
      <c r="B263" s="14" t="s">
        <v>0</v>
      </c>
      <c r="C263" s="42">
        <v>243774.64</v>
      </c>
      <c r="D263" s="42">
        <v>289338.05</v>
      </c>
      <c r="E263" s="42">
        <v>218568.66</v>
      </c>
      <c r="F263" s="42">
        <v>263353.69</v>
      </c>
      <c r="G263" s="42">
        <v>311243.28</v>
      </c>
      <c r="H263" s="42">
        <v>244235.19</v>
      </c>
      <c r="I263" s="42">
        <v>377850.77</v>
      </c>
      <c r="J263" s="42">
        <v>309388.67</v>
      </c>
      <c r="K263" s="42">
        <v>340337.33</v>
      </c>
      <c r="L263" s="42">
        <v>232333.98</v>
      </c>
      <c r="M263" s="42">
        <v>192443.3</v>
      </c>
      <c r="N263" s="42">
        <v>272721.44</v>
      </c>
      <c r="O263" s="19">
        <f>SUM(C263:N263)</f>
        <v>3295589</v>
      </c>
    </row>
    <row r="264" spans="1:15" ht="15">
      <c r="A264" s="13" t="s">
        <v>24</v>
      </c>
      <c r="B264" s="14" t="s">
        <v>8</v>
      </c>
      <c r="C264" s="42">
        <v>253.66767950052028</v>
      </c>
      <c r="D264" s="42">
        <v>301.0801768990634</v>
      </c>
      <c r="E264" s="42">
        <v>235.02006451612905</v>
      </c>
      <c r="F264" s="42">
        <v>249.86118595825425</v>
      </c>
      <c r="G264" s="42">
        <v>305.1404705882353</v>
      </c>
      <c r="H264" s="42">
        <v>231.7221916508539</v>
      </c>
      <c r="I264" s="42">
        <v>358.49219165085384</v>
      </c>
      <c r="J264" s="42">
        <v>324.98809873949574</v>
      </c>
      <c r="K264" s="42">
        <v>322.90069259962047</v>
      </c>
      <c r="L264" s="42">
        <v>227.77841176470588</v>
      </c>
      <c r="M264" s="42">
        <v>182.58377609108157</v>
      </c>
      <c r="N264" s="42">
        <v>267.37396078431374</v>
      </c>
      <c r="O264" s="19">
        <f>SUM(O263/O261/O323)</f>
        <v>271.54920177155213</v>
      </c>
    </row>
    <row r="265" spans="1:15" ht="15">
      <c r="A265" s="13" t="s">
        <v>24</v>
      </c>
      <c r="B265" s="14" t="s">
        <v>9</v>
      </c>
      <c r="C265" s="45">
        <v>4.943291025066999</v>
      </c>
      <c r="D265" s="45">
        <v>5.9376070957899625</v>
      </c>
      <c r="E265" s="45">
        <v>5.066151263683004</v>
      </c>
      <c r="F265" s="45">
        <v>6.3223012902259335</v>
      </c>
      <c r="G265" s="45">
        <v>6.440879827660064</v>
      </c>
      <c r="H265" s="45">
        <v>5.611949616457141</v>
      </c>
      <c r="I265" s="45">
        <v>9.010817012464162</v>
      </c>
      <c r="J265" s="45">
        <v>7.2516380067250035</v>
      </c>
      <c r="K265" s="45">
        <v>6.646613723527292</v>
      </c>
      <c r="L265" s="45">
        <v>5.612658547096919</v>
      </c>
      <c r="M265" s="45">
        <v>4.035249323975227</v>
      </c>
      <c r="N265" s="45">
        <v>5.318411489829898</v>
      </c>
      <c r="O265" s="20">
        <f>SUM(O263/O262)</f>
        <v>0.05982717230853162</v>
      </c>
    </row>
    <row r="266" spans="1:15" ht="15">
      <c r="A266" s="21"/>
      <c r="B266" s="22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23"/>
    </row>
    <row r="267" spans="1:15" ht="15">
      <c r="A267" s="13" t="s">
        <v>24</v>
      </c>
      <c r="B267" s="24" t="s">
        <v>15</v>
      </c>
      <c r="C267" s="41">
        <v>111</v>
      </c>
      <c r="D267" s="41">
        <v>109</v>
      </c>
      <c r="E267" s="41">
        <v>109</v>
      </c>
      <c r="F267" s="41">
        <v>106</v>
      </c>
      <c r="G267" s="41">
        <v>106</v>
      </c>
      <c r="H267" s="41">
        <v>106</v>
      </c>
      <c r="I267" s="41">
        <v>106</v>
      </c>
      <c r="J267" s="41">
        <v>106</v>
      </c>
      <c r="K267" s="41">
        <v>106</v>
      </c>
      <c r="L267" s="41">
        <v>105</v>
      </c>
      <c r="M267" s="41">
        <v>105</v>
      </c>
      <c r="N267" s="41">
        <v>108</v>
      </c>
      <c r="O267" s="27">
        <f>SUM(C267:N267)</f>
        <v>1283</v>
      </c>
    </row>
    <row r="268" spans="1:15" ht="15">
      <c r="A268" s="13" t="s">
        <v>24</v>
      </c>
      <c r="B268" s="14" t="s">
        <v>7</v>
      </c>
      <c r="C268" s="42">
        <v>15935250</v>
      </c>
      <c r="D268" s="42">
        <v>17404031</v>
      </c>
      <c r="E268" s="42">
        <v>14732215</v>
      </c>
      <c r="F268" s="42">
        <v>16867825</v>
      </c>
      <c r="G268" s="42">
        <v>15732030</v>
      </c>
      <c r="H268" s="42">
        <v>13892690</v>
      </c>
      <c r="I268" s="42">
        <v>12378939</v>
      </c>
      <c r="J268" s="42">
        <v>13790865</v>
      </c>
      <c r="K268" s="42">
        <v>15671045</v>
      </c>
      <c r="L268" s="42">
        <v>14626685</v>
      </c>
      <c r="M268" s="42">
        <v>15508780</v>
      </c>
      <c r="N268" s="42">
        <v>15376430</v>
      </c>
      <c r="O268" s="19">
        <f>SUM(C268:N268)</f>
        <v>181916785</v>
      </c>
    </row>
    <row r="269" spans="1:15" ht="15">
      <c r="A269" s="13" t="s">
        <v>24</v>
      </c>
      <c r="B269" s="14" t="s">
        <v>0</v>
      </c>
      <c r="C269" s="42">
        <v>830311.68</v>
      </c>
      <c r="D269" s="42">
        <v>791937.72</v>
      </c>
      <c r="E269" s="42">
        <v>846002.28</v>
      </c>
      <c r="F269" s="42">
        <v>836505.71</v>
      </c>
      <c r="G269" s="42">
        <v>657976.51</v>
      </c>
      <c r="H269" s="42">
        <v>1028516.94</v>
      </c>
      <c r="I269" s="42">
        <v>695629.05</v>
      </c>
      <c r="J269" s="42">
        <v>940517.38</v>
      </c>
      <c r="K269" s="42">
        <v>1016607.29</v>
      </c>
      <c r="L269" s="42">
        <v>887090.51</v>
      </c>
      <c r="M269" s="42">
        <v>726194.05</v>
      </c>
      <c r="N269" s="42">
        <v>661502.31</v>
      </c>
      <c r="O269" s="19">
        <f>SUM(C269:N269)</f>
        <v>9918791.430000002</v>
      </c>
    </row>
    <row r="270" spans="1:15" ht="15">
      <c r="A270" s="13" t="s">
        <v>24</v>
      </c>
      <c r="B270" s="14" t="s">
        <v>8</v>
      </c>
      <c r="C270" s="42">
        <v>241.29952920662595</v>
      </c>
      <c r="D270" s="42">
        <v>234.37044095886355</v>
      </c>
      <c r="E270" s="42">
        <v>258.7162935779816</v>
      </c>
      <c r="F270" s="42">
        <v>254.5665581253804</v>
      </c>
      <c r="G270" s="42">
        <v>206.91085220125788</v>
      </c>
      <c r="H270" s="42">
        <v>312.99967741935484</v>
      </c>
      <c r="I270" s="42">
        <v>211.69478088861837</v>
      </c>
      <c r="J270" s="42">
        <v>316.885909703504</v>
      </c>
      <c r="K270" s="42">
        <v>309.37531649421794</v>
      </c>
      <c r="L270" s="42">
        <v>281.61603492063495</v>
      </c>
      <c r="M270" s="42">
        <v>223.10109062980027</v>
      </c>
      <c r="N270" s="42">
        <v>204.1673796296296</v>
      </c>
      <c r="O270" s="19">
        <f>SUM(O269/O267/O323)</f>
        <v>254.1677727927909</v>
      </c>
    </row>
    <row r="271" spans="1:15" ht="15">
      <c r="A271" s="13" t="s">
        <v>24</v>
      </c>
      <c r="B271" s="14" t="s">
        <v>9</v>
      </c>
      <c r="C271" s="45">
        <v>5.210534381324423</v>
      </c>
      <c r="D271" s="45">
        <v>4.550312051271341</v>
      </c>
      <c r="E271" s="45">
        <v>5.742532809899938</v>
      </c>
      <c r="F271" s="45">
        <v>4.959179443704212</v>
      </c>
      <c r="G271" s="45">
        <v>4.182400554791721</v>
      </c>
      <c r="H271" s="45">
        <v>7.403295833996152</v>
      </c>
      <c r="I271" s="45">
        <v>5.619456158560925</v>
      </c>
      <c r="J271" s="45">
        <v>6.819857782669906</v>
      </c>
      <c r="K271" s="45">
        <v>6.487169745221203</v>
      </c>
      <c r="L271" s="45">
        <v>6.064877379939474</v>
      </c>
      <c r="M271" s="45">
        <v>4.682470510252902</v>
      </c>
      <c r="N271" s="45">
        <v>4.302053922789621</v>
      </c>
      <c r="O271" s="20">
        <f>SUM(O269/O268)</f>
        <v>0.05452378366295337</v>
      </c>
    </row>
    <row r="272" spans="1:15" ht="15">
      <c r="A272" s="21"/>
      <c r="B272" s="22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20"/>
    </row>
    <row r="273" spans="1:15" ht="15">
      <c r="A273" s="13" t="s">
        <v>24</v>
      </c>
      <c r="B273" s="24" t="s">
        <v>41</v>
      </c>
      <c r="C273" s="41">
        <v>22</v>
      </c>
      <c r="D273" s="41">
        <v>22</v>
      </c>
      <c r="E273" s="41">
        <v>22</v>
      </c>
      <c r="F273" s="41">
        <v>22</v>
      </c>
      <c r="G273" s="41">
        <v>22</v>
      </c>
      <c r="H273" s="41">
        <v>22</v>
      </c>
      <c r="I273" s="41">
        <v>22</v>
      </c>
      <c r="J273" s="41">
        <v>22</v>
      </c>
      <c r="K273" s="41">
        <v>22</v>
      </c>
      <c r="L273" s="41">
        <v>22</v>
      </c>
      <c r="M273" s="41">
        <v>22</v>
      </c>
      <c r="N273" s="41">
        <v>22</v>
      </c>
      <c r="O273" s="27">
        <f>SUM(C273:N273)</f>
        <v>264</v>
      </c>
    </row>
    <row r="274" spans="1:15" ht="15">
      <c r="A274" s="13" t="s">
        <v>24</v>
      </c>
      <c r="B274" s="14" t="s">
        <v>7</v>
      </c>
      <c r="C274" s="42">
        <v>6701840</v>
      </c>
      <c r="D274" s="42">
        <v>7495235</v>
      </c>
      <c r="E274" s="42">
        <v>5037780</v>
      </c>
      <c r="F274" s="42">
        <v>5842500</v>
      </c>
      <c r="G274" s="42">
        <v>6024175</v>
      </c>
      <c r="H274" s="42">
        <v>6880490</v>
      </c>
      <c r="I274" s="42">
        <v>5262935</v>
      </c>
      <c r="J274" s="42">
        <v>4459465</v>
      </c>
      <c r="K274" s="42">
        <v>6558015</v>
      </c>
      <c r="L274" s="42">
        <v>7063495</v>
      </c>
      <c r="M274" s="42">
        <v>7666985</v>
      </c>
      <c r="N274" s="42">
        <v>5932910</v>
      </c>
      <c r="O274" s="19">
        <f>SUM(C274:N274)</f>
        <v>74925825</v>
      </c>
    </row>
    <row r="275" spans="1:15" ht="15">
      <c r="A275" s="13" t="s">
        <v>24</v>
      </c>
      <c r="B275" s="14" t="s">
        <v>0</v>
      </c>
      <c r="C275" s="42">
        <v>345839.23</v>
      </c>
      <c r="D275" s="42">
        <v>443235.78</v>
      </c>
      <c r="E275" s="42">
        <v>160869.41</v>
      </c>
      <c r="F275" s="42">
        <v>469124.14</v>
      </c>
      <c r="G275" s="42">
        <v>162181.82</v>
      </c>
      <c r="H275" s="42">
        <v>197476.6</v>
      </c>
      <c r="I275" s="42">
        <v>78529.49</v>
      </c>
      <c r="J275" s="42">
        <v>123746.51</v>
      </c>
      <c r="K275" s="42">
        <v>214871.02</v>
      </c>
      <c r="L275" s="42">
        <v>311056.29</v>
      </c>
      <c r="M275" s="42">
        <v>589080.86</v>
      </c>
      <c r="N275" s="42">
        <v>390817.47</v>
      </c>
      <c r="O275" s="19">
        <f>SUM(C275:N275)</f>
        <v>3486828.62</v>
      </c>
    </row>
    <row r="276" spans="1:15" ht="15">
      <c r="A276" s="13" t="s">
        <v>24</v>
      </c>
      <c r="B276" s="14" t="s">
        <v>8</v>
      </c>
      <c r="C276" s="42">
        <v>507.0956451612903</v>
      </c>
      <c r="D276" s="42">
        <v>649.9058357771261</v>
      </c>
      <c r="E276" s="42">
        <v>243.74153030303032</v>
      </c>
      <c r="F276" s="42">
        <v>687.8653079178886</v>
      </c>
      <c r="G276" s="42">
        <v>245.73003030303033</v>
      </c>
      <c r="H276" s="42">
        <v>289.5551319648094</v>
      </c>
      <c r="I276" s="42">
        <v>115.14587976539589</v>
      </c>
      <c r="J276" s="42">
        <v>200.88719155844154</v>
      </c>
      <c r="K276" s="42">
        <v>315.060146627566</v>
      </c>
      <c r="L276" s="42">
        <v>471.29740909090907</v>
      </c>
      <c r="M276" s="42">
        <v>863.7549266862171</v>
      </c>
      <c r="N276" s="42">
        <v>592.1476818181818</v>
      </c>
      <c r="O276" s="19">
        <f>SUM(O275/O273/O323)</f>
        <v>434.22523287671237</v>
      </c>
    </row>
    <row r="277" spans="1:15" ht="15">
      <c r="A277" s="13" t="s">
        <v>24</v>
      </c>
      <c r="B277" s="14" t="s">
        <v>9</v>
      </c>
      <c r="C277" s="45">
        <v>5.16036237809318</v>
      </c>
      <c r="D277" s="45">
        <v>5.913567486543118</v>
      </c>
      <c r="E277" s="45">
        <v>3.193259927984152</v>
      </c>
      <c r="F277" s="45">
        <v>8.029510312366282</v>
      </c>
      <c r="G277" s="45">
        <v>2.6921830790108188</v>
      </c>
      <c r="H277" s="45">
        <v>2.870095007768342</v>
      </c>
      <c r="I277" s="45">
        <v>1.4921235014302858</v>
      </c>
      <c r="J277" s="45">
        <v>2.7749182917681825</v>
      </c>
      <c r="K277" s="45">
        <v>3.276464295979805</v>
      </c>
      <c r="L277" s="45">
        <v>4.403716432162832</v>
      </c>
      <c r="M277" s="45">
        <v>7.683344365483955</v>
      </c>
      <c r="N277" s="45">
        <v>6.587281283552253</v>
      </c>
      <c r="O277" s="20">
        <f>SUM(O275/O274)</f>
        <v>0.0465370734322912</v>
      </c>
    </row>
    <row r="278" spans="1:15" ht="15">
      <c r="A278" s="21"/>
      <c r="B278" s="22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20"/>
    </row>
    <row r="279" spans="1:15" ht="15">
      <c r="A279" s="13" t="s">
        <v>24</v>
      </c>
      <c r="B279" s="24" t="s">
        <v>39</v>
      </c>
      <c r="C279" s="41">
        <v>1342</v>
      </c>
      <c r="D279" s="41">
        <v>1346</v>
      </c>
      <c r="E279" s="41">
        <v>1343</v>
      </c>
      <c r="F279" s="41">
        <v>1444</v>
      </c>
      <c r="G279" s="41">
        <v>1435</v>
      </c>
      <c r="H279" s="41">
        <v>1415</v>
      </c>
      <c r="I279" s="41">
        <v>1412</v>
      </c>
      <c r="J279" s="41">
        <v>1414</v>
      </c>
      <c r="K279" s="41">
        <v>1447</v>
      </c>
      <c r="L279" s="41">
        <v>1420</v>
      </c>
      <c r="M279" s="41">
        <v>1449</v>
      </c>
      <c r="N279" s="41">
        <v>1481</v>
      </c>
      <c r="O279" s="27">
        <f>SUM(C279:N279)</f>
        <v>16948</v>
      </c>
    </row>
    <row r="280" spans="1:15" ht="15">
      <c r="A280" s="13" t="s">
        <v>24</v>
      </c>
      <c r="B280" s="14" t="s">
        <v>7</v>
      </c>
      <c r="C280" s="42">
        <v>155365623.64000002</v>
      </c>
      <c r="D280" s="42">
        <v>159665311.54</v>
      </c>
      <c r="E280" s="42">
        <v>136652252.33</v>
      </c>
      <c r="F280" s="42">
        <v>149012893.96</v>
      </c>
      <c r="G280" s="42">
        <v>159104324.03</v>
      </c>
      <c r="H280" s="42">
        <v>148735304.04</v>
      </c>
      <c r="I280" s="42">
        <v>139135816.5</v>
      </c>
      <c r="J280" s="42">
        <v>145402729.52</v>
      </c>
      <c r="K280" s="42">
        <v>172532429.7</v>
      </c>
      <c r="L280" s="42">
        <v>157374208.44</v>
      </c>
      <c r="M280" s="42">
        <v>172438292.35</v>
      </c>
      <c r="N280" s="42">
        <v>161740593.38</v>
      </c>
      <c r="O280" s="19">
        <f>SUM(C280:N280)</f>
        <v>1857159779.4299998</v>
      </c>
    </row>
    <row r="281" spans="1:15" ht="15">
      <c r="A281" s="13" t="s">
        <v>24</v>
      </c>
      <c r="B281" s="14" t="s">
        <v>0</v>
      </c>
      <c r="C281" s="42">
        <v>7799564.7700000005</v>
      </c>
      <c r="D281" s="42">
        <v>7865920.14</v>
      </c>
      <c r="E281" s="42">
        <v>6711209.88</v>
      </c>
      <c r="F281" s="42">
        <v>7242049.73</v>
      </c>
      <c r="G281" s="42">
        <v>7987877.17</v>
      </c>
      <c r="H281" s="42">
        <v>7090847.82</v>
      </c>
      <c r="I281" s="42">
        <v>6911493.12</v>
      </c>
      <c r="J281" s="42">
        <v>7143245.15</v>
      </c>
      <c r="K281" s="42">
        <v>8464416.46</v>
      </c>
      <c r="L281" s="42">
        <v>7903256.5</v>
      </c>
      <c r="M281" s="42">
        <v>8510014.14</v>
      </c>
      <c r="N281" s="42">
        <v>7925603.95</v>
      </c>
      <c r="O281" s="19">
        <f>SUM(C281:N281)</f>
        <v>91555498.83</v>
      </c>
    </row>
    <row r="282" spans="1:15" ht="15">
      <c r="A282" s="13" t="s">
        <v>24</v>
      </c>
      <c r="B282" s="14" t="s">
        <v>8</v>
      </c>
      <c r="C282" s="42">
        <v>187.48052425364165</v>
      </c>
      <c r="D282" s="42">
        <v>188.5136399367301</v>
      </c>
      <c r="E282" s="42">
        <v>166.57259568131047</v>
      </c>
      <c r="F282" s="42">
        <v>161.78289987489947</v>
      </c>
      <c r="G282" s="42">
        <v>185.54883089430894</v>
      </c>
      <c r="H282" s="42">
        <v>161.65160879972643</v>
      </c>
      <c r="I282" s="42">
        <v>157.89758567120535</v>
      </c>
      <c r="J282" s="42">
        <v>180.42142730854718</v>
      </c>
      <c r="K282" s="42">
        <v>188.69778317765343</v>
      </c>
      <c r="L282" s="42">
        <v>185.52245305164317</v>
      </c>
      <c r="M282" s="42">
        <v>189.45243972483803</v>
      </c>
      <c r="N282" s="42">
        <v>178.38406369570112</v>
      </c>
      <c r="O282" s="19">
        <f>SUM(O281/O279/O323)</f>
        <v>177.60466114884852</v>
      </c>
    </row>
    <row r="283" spans="1:15" ht="15">
      <c r="A283" s="13" t="s">
        <v>24</v>
      </c>
      <c r="B283" s="14" t="s">
        <v>9</v>
      </c>
      <c r="C283" s="45">
        <v>5.020135463217068</v>
      </c>
      <c r="D283" s="45">
        <v>4.926505365587439</v>
      </c>
      <c r="E283" s="45">
        <v>4.911159359300698</v>
      </c>
      <c r="F283" s="45">
        <v>4.860015490970873</v>
      </c>
      <c r="G283" s="45">
        <v>5.020528020655077</v>
      </c>
      <c r="H283" s="45">
        <v>4.767427522179286</v>
      </c>
      <c r="I283" s="45">
        <v>4.967443533850969</v>
      </c>
      <c r="J283" s="45">
        <v>4.912731125186652</v>
      </c>
      <c r="K283" s="45">
        <v>4.905985775959892</v>
      </c>
      <c r="L283" s="45">
        <v>5.021951549966443</v>
      </c>
      <c r="M283" s="45">
        <v>4.935106944069664</v>
      </c>
      <c r="N283" s="45">
        <v>4.9001946786353505</v>
      </c>
      <c r="O283" s="20">
        <f>SUM(O281/O280)</f>
        <v>0.04929866554513702</v>
      </c>
    </row>
    <row r="284" spans="1:15" ht="15">
      <c r="A284" s="21"/>
      <c r="B284" s="22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20"/>
    </row>
    <row r="285" spans="1:15" ht="15">
      <c r="A285" s="13" t="s">
        <v>24</v>
      </c>
      <c r="B285" s="24" t="s">
        <v>16</v>
      </c>
      <c r="C285" s="41">
        <v>197</v>
      </c>
      <c r="D285" s="41">
        <v>201</v>
      </c>
      <c r="E285" s="41">
        <v>197</v>
      </c>
      <c r="F285" s="41">
        <v>197</v>
      </c>
      <c r="G285" s="41">
        <v>197</v>
      </c>
      <c r="H285" s="41">
        <v>196</v>
      </c>
      <c r="I285" s="41">
        <v>196</v>
      </c>
      <c r="J285" s="41">
        <v>195</v>
      </c>
      <c r="K285" s="41">
        <v>195</v>
      </c>
      <c r="L285" s="41">
        <v>204</v>
      </c>
      <c r="M285" s="41">
        <v>197</v>
      </c>
      <c r="N285" s="41">
        <v>197</v>
      </c>
      <c r="O285" s="27">
        <f>SUM(C285:N285)</f>
        <v>2369</v>
      </c>
    </row>
    <row r="286" spans="1:15" ht="15">
      <c r="A286" s="13" t="s">
        <v>24</v>
      </c>
      <c r="B286" s="14" t="s">
        <v>0</v>
      </c>
      <c r="C286" s="42">
        <v>5749442.29</v>
      </c>
      <c r="D286" s="42">
        <v>5839100.03</v>
      </c>
      <c r="E286" s="42">
        <v>5272642.43</v>
      </c>
      <c r="F286" s="42">
        <v>4823616.41</v>
      </c>
      <c r="G286" s="42">
        <v>5660700.32</v>
      </c>
      <c r="H286" s="42">
        <v>5509566.75</v>
      </c>
      <c r="I286" s="42">
        <v>5310461.84</v>
      </c>
      <c r="J286" s="42">
        <v>5646298.01</v>
      </c>
      <c r="K286" s="42">
        <v>6102652.44</v>
      </c>
      <c r="L286" s="42">
        <v>5801085.09</v>
      </c>
      <c r="M286" s="42">
        <v>6002209.5</v>
      </c>
      <c r="N286" s="42">
        <v>5431356.84</v>
      </c>
      <c r="O286" s="19">
        <f>SUM(C286:N286)</f>
        <v>67149131.95</v>
      </c>
    </row>
    <row r="287" spans="1:15" ht="15">
      <c r="A287" s="13" t="s">
        <v>24</v>
      </c>
      <c r="B287" s="14" t="s">
        <v>8</v>
      </c>
      <c r="C287" s="42">
        <v>941.4511691501554</v>
      </c>
      <c r="D287" s="42">
        <v>937.1048034023431</v>
      </c>
      <c r="E287" s="42">
        <v>892.1560795262267</v>
      </c>
      <c r="F287" s="42">
        <v>789.8504028164402</v>
      </c>
      <c r="G287" s="42">
        <v>957.8173130287647</v>
      </c>
      <c r="H287" s="42">
        <v>906.7753044766293</v>
      </c>
      <c r="I287" s="42">
        <v>874.0062277814352</v>
      </c>
      <c r="J287" s="42">
        <v>1034.1205146520147</v>
      </c>
      <c r="K287" s="42">
        <v>1009.5372109181142</v>
      </c>
      <c r="L287" s="42">
        <v>947.8897205882353</v>
      </c>
      <c r="M287" s="42">
        <v>982.8409202554446</v>
      </c>
      <c r="N287" s="42">
        <v>919.0113096446701</v>
      </c>
      <c r="O287" s="29">
        <f>SUM(O286/O285/O323)</f>
        <v>931.888009390703</v>
      </c>
    </row>
    <row r="288" spans="1:15" ht="15">
      <c r="A288" s="13"/>
      <c r="B288" s="22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23"/>
    </row>
    <row r="289" spans="1:15" ht="15">
      <c r="A289" s="13" t="s">
        <v>24</v>
      </c>
      <c r="B289" s="24" t="s">
        <v>17</v>
      </c>
      <c r="C289" s="41">
        <v>86</v>
      </c>
      <c r="D289" s="41">
        <v>88</v>
      </c>
      <c r="E289" s="41">
        <v>89</v>
      </c>
      <c r="F289" s="41">
        <v>87</v>
      </c>
      <c r="G289" s="41">
        <v>86</v>
      </c>
      <c r="H289" s="41">
        <v>86</v>
      </c>
      <c r="I289" s="41">
        <v>87</v>
      </c>
      <c r="J289" s="41">
        <v>86</v>
      </c>
      <c r="K289" s="41">
        <v>86</v>
      </c>
      <c r="L289" s="41">
        <v>81</v>
      </c>
      <c r="M289" s="41">
        <v>86</v>
      </c>
      <c r="N289" s="41">
        <v>86</v>
      </c>
      <c r="O289" s="27">
        <f>SUM(C289:N289)</f>
        <v>1034</v>
      </c>
    </row>
    <row r="290" spans="1:15" ht="15">
      <c r="A290" s="13" t="s">
        <v>24</v>
      </c>
      <c r="B290" s="24" t="s">
        <v>18</v>
      </c>
      <c r="C290" s="42">
        <v>12373529.66</v>
      </c>
      <c r="D290" s="42">
        <v>11905481.75</v>
      </c>
      <c r="E290" s="42">
        <v>11079722.55</v>
      </c>
      <c r="F290" s="42">
        <v>10972971.71</v>
      </c>
      <c r="G290" s="42">
        <v>11954742.86</v>
      </c>
      <c r="H290" s="42">
        <v>11702099.36</v>
      </c>
      <c r="I290" s="42">
        <v>11067826.71</v>
      </c>
      <c r="J290" s="42">
        <v>11349482.08</v>
      </c>
      <c r="K290" s="42">
        <v>12845572.3</v>
      </c>
      <c r="L290" s="42">
        <v>12008576.57</v>
      </c>
      <c r="M290" s="42">
        <v>12930034.01</v>
      </c>
      <c r="N290" s="42">
        <v>11026865.48</v>
      </c>
      <c r="O290" s="19">
        <f>SUM(C290:N290)</f>
        <v>141216905.04</v>
      </c>
    </row>
    <row r="291" spans="1:15" ht="15">
      <c r="A291" s="13" t="s">
        <v>24</v>
      </c>
      <c r="B291" s="14" t="s">
        <v>0</v>
      </c>
      <c r="C291" s="42">
        <v>2269922.91</v>
      </c>
      <c r="D291" s="42">
        <v>2251991.58</v>
      </c>
      <c r="E291" s="42">
        <v>1984307.57</v>
      </c>
      <c r="F291" s="42">
        <v>1609029.96</v>
      </c>
      <c r="G291" s="42">
        <v>2132382.61</v>
      </c>
      <c r="H291" s="42">
        <v>2170075.61</v>
      </c>
      <c r="I291" s="42">
        <v>1936237.46</v>
      </c>
      <c r="J291" s="42">
        <v>2222789.58</v>
      </c>
      <c r="K291" s="42">
        <v>2277238.55</v>
      </c>
      <c r="L291" s="42">
        <v>2133376.82</v>
      </c>
      <c r="M291" s="42">
        <v>2284989.26</v>
      </c>
      <c r="N291" s="42">
        <v>2194129.98</v>
      </c>
      <c r="O291" s="19">
        <f>SUM(C291:N291)</f>
        <v>25466471.889999997</v>
      </c>
    </row>
    <row r="292" spans="1:15" ht="15">
      <c r="A292" s="13" t="s">
        <v>24</v>
      </c>
      <c r="B292" s="14" t="s">
        <v>8</v>
      </c>
      <c r="C292" s="42">
        <v>851.4339497374343</v>
      </c>
      <c r="D292" s="42">
        <v>825.5101099706745</v>
      </c>
      <c r="E292" s="42">
        <v>743.1863558052435</v>
      </c>
      <c r="F292" s="42">
        <v>596.5999110122358</v>
      </c>
      <c r="G292" s="42">
        <v>826.5048875968992</v>
      </c>
      <c r="H292" s="42">
        <v>813.981849212303</v>
      </c>
      <c r="I292" s="42">
        <v>717.9226770485724</v>
      </c>
      <c r="J292" s="42">
        <v>923.0853737541528</v>
      </c>
      <c r="K292" s="42">
        <v>854.1780007501875</v>
      </c>
      <c r="L292" s="42">
        <v>877.9328477366254</v>
      </c>
      <c r="M292" s="42">
        <v>857.0852438109528</v>
      </c>
      <c r="N292" s="42">
        <v>850.437976744186</v>
      </c>
      <c r="O292" s="19">
        <f>SUM(O291/O289/O323)</f>
        <v>809.7232788744335</v>
      </c>
    </row>
    <row r="293" spans="1:15" ht="15">
      <c r="A293" s="13" t="s">
        <v>24</v>
      </c>
      <c r="B293" s="14" t="s">
        <v>9</v>
      </c>
      <c r="C293" s="20">
        <v>0.18344991060537855</v>
      </c>
      <c r="D293" s="20">
        <v>0.1891558550329137</v>
      </c>
      <c r="E293" s="20">
        <v>0.17909361548047065</v>
      </c>
      <c r="F293" s="20">
        <v>0.14663575214849434</v>
      </c>
      <c r="G293" s="20">
        <v>0.17837126527705174</v>
      </c>
      <c r="H293" s="20">
        <v>0.1854432733170709</v>
      </c>
      <c r="I293" s="20">
        <v>0.17494287819401538</v>
      </c>
      <c r="J293" s="20">
        <v>0.19584942857586327</v>
      </c>
      <c r="K293" s="20">
        <v>0.17727809215631443</v>
      </c>
      <c r="L293" s="20">
        <v>0.17765442952911112</v>
      </c>
      <c r="M293" s="20">
        <v>0.17671950887621832</v>
      </c>
      <c r="N293" s="20">
        <v>0.19898038875867377</v>
      </c>
      <c r="O293" s="20">
        <f>SUM(O291/O290)</f>
        <v>0.18033585910119304</v>
      </c>
    </row>
    <row r="294" spans="1:15" ht="15">
      <c r="A294" s="21"/>
      <c r="B294" s="22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23"/>
    </row>
    <row r="295" spans="1:15" ht="15">
      <c r="A295" s="13" t="s">
        <v>24</v>
      </c>
      <c r="B295" s="24" t="s">
        <v>42</v>
      </c>
      <c r="C295" s="41">
        <v>16</v>
      </c>
      <c r="D295" s="41">
        <v>16</v>
      </c>
      <c r="E295" s="41">
        <v>16</v>
      </c>
      <c r="F295" s="41">
        <v>16</v>
      </c>
      <c r="G295" s="41">
        <v>16</v>
      </c>
      <c r="H295" s="41">
        <v>16</v>
      </c>
      <c r="I295" s="41">
        <v>16</v>
      </c>
      <c r="J295" s="41">
        <v>16</v>
      </c>
      <c r="K295" s="41">
        <v>16</v>
      </c>
      <c r="L295" s="41">
        <v>17</v>
      </c>
      <c r="M295" s="41">
        <v>16</v>
      </c>
      <c r="N295" s="41">
        <v>16</v>
      </c>
      <c r="O295" s="27">
        <f>SUM(C295:N295)</f>
        <v>193</v>
      </c>
    </row>
    <row r="296" spans="1:15" ht="15">
      <c r="A296" s="13" t="s">
        <v>24</v>
      </c>
      <c r="B296" s="24" t="s">
        <v>43</v>
      </c>
      <c r="C296" s="42">
        <v>4859037.5</v>
      </c>
      <c r="D296" s="42">
        <v>4939835.5</v>
      </c>
      <c r="E296" s="42">
        <v>4242825.25</v>
      </c>
      <c r="F296" s="42">
        <v>4224046.25</v>
      </c>
      <c r="G296" s="42">
        <v>4498460.75</v>
      </c>
      <c r="H296" s="42">
        <v>4377268.75</v>
      </c>
      <c r="I296" s="42">
        <v>4299670.75</v>
      </c>
      <c r="J296" s="42">
        <v>4488243.25</v>
      </c>
      <c r="K296" s="42">
        <v>5462871.21</v>
      </c>
      <c r="L296" s="42">
        <v>4752819.26</v>
      </c>
      <c r="M296" s="42">
        <v>5035172.8</v>
      </c>
      <c r="N296" s="42">
        <v>4712562.55</v>
      </c>
      <c r="O296" s="19">
        <f>SUM(C296:N296)</f>
        <v>55892813.81999999</v>
      </c>
    </row>
    <row r="297" spans="1:15" ht="15">
      <c r="A297" s="13" t="s">
        <v>24</v>
      </c>
      <c r="B297" s="14" t="s">
        <v>0</v>
      </c>
      <c r="C297" s="42">
        <v>993351</v>
      </c>
      <c r="D297" s="42">
        <v>1087149</v>
      </c>
      <c r="E297" s="42">
        <v>835105.25</v>
      </c>
      <c r="F297" s="42">
        <v>805287</v>
      </c>
      <c r="G297" s="42">
        <v>892851.75</v>
      </c>
      <c r="H297" s="42">
        <v>851837.75</v>
      </c>
      <c r="I297" s="42">
        <v>1041895.75</v>
      </c>
      <c r="J297" s="42">
        <v>996515.5</v>
      </c>
      <c r="K297" s="42">
        <v>1054960.21</v>
      </c>
      <c r="L297" s="42">
        <v>1110393.01</v>
      </c>
      <c r="M297" s="42">
        <v>1059789.8</v>
      </c>
      <c r="N297" s="42">
        <v>926992.3</v>
      </c>
      <c r="O297" s="19">
        <f>SUM(C297:N297)</f>
        <v>11656128.320000002</v>
      </c>
    </row>
    <row r="298" spans="1:15" ht="15">
      <c r="A298" s="13" t="s">
        <v>24</v>
      </c>
      <c r="B298" s="14" t="s">
        <v>8</v>
      </c>
      <c r="C298" s="42">
        <v>2002.7237903225807</v>
      </c>
      <c r="D298" s="42">
        <v>2191.832661290323</v>
      </c>
      <c r="E298" s="42">
        <v>1739.8026041666665</v>
      </c>
      <c r="F298" s="42">
        <v>1623.5625</v>
      </c>
      <c r="G298" s="42">
        <v>1860.1078125</v>
      </c>
      <c r="H298" s="42">
        <v>1717.414818548387</v>
      </c>
      <c r="I298" s="42">
        <v>2100.5962701612902</v>
      </c>
      <c r="J298" s="42">
        <v>2224.364955357143</v>
      </c>
      <c r="K298" s="42">
        <v>2126.9359072580646</v>
      </c>
      <c r="L298" s="42">
        <v>2177.2411960784316</v>
      </c>
      <c r="M298" s="42">
        <v>2136.672983870968</v>
      </c>
      <c r="N298" s="42">
        <v>1931.2339583333335</v>
      </c>
      <c r="O298" s="19">
        <f>SUM(O297/O295/O323)</f>
        <v>1985.5708686209102</v>
      </c>
    </row>
    <row r="299" spans="1:15" ht="15">
      <c r="A299" s="13" t="s">
        <v>24</v>
      </c>
      <c r="B299" s="14" t="s">
        <v>9</v>
      </c>
      <c r="C299" s="20">
        <v>0.20443369700275005</v>
      </c>
      <c r="D299" s="20">
        <v>0.22007797628078912</v>
      </c>
      <c r="E299" s="20">
        <v>0.1968276327194951</v>
      </c>
      <c r="F299" s="20">
        <v>0.19064350917085723</v>
      </c>
      <c r="G299" s="20">
        <v>0.19847939097834744</v>
      </c>
      <c r="H299" s="20">
        <v>0.19460485491095333</v>
      </c>
      <c r="I299" s="20">
        <v>0.24231989158704767</v>
      </c>
      <c r="J299" s="20">
        <v>0.22202796160836424</v>
      </c>
      <c r="K299" s="20">
        <v>0.19311460392272362</v>
      </c>
      <c r="L299" s="20">
        <v>0.23362828444690323</v>
      </c>
      <c r="M299" s="20">
        <v>0.21047734449153363</v>
      </c>
      <c r="N299" s="20">
        <v>0.1967066304509847</v>
      </c>
      <c r="O299" s="20">
        <f>SUM(O297/O296)</f>
        <v>0.20854431050005784</v>
      </c>
    </row>
    <row r="300" spans="1:15" ht="15">
      <c r="A300" s="21"/>
      <c r="B300" s="22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23"/>
    </row>
    <row r="301" spans="1:15" ht="15">
      <c r="A301" s="13" t="s">
        <v>24</v>
      </c>
      <c r="B301" s="14" t="s">
        <v>36</v>
      </c>
      <c r="C301" s="41">
        <v>26</v>
      </c>
      <c r="D301" s="41">
        <v>25</v>
      </c>
      <c r="E301" s="41">
        <v>24</v>
      </c>
      <c r="F301" s="41">
        <v>26</v>
      </c>
      <c r="G301" s="41">
        <v>27</v>
      </c>
      <c r="H301" s="41">
        <v>26</v>
      </c>
      <c r="I301" s="41">
        <v>25</v>
      </c>
      <c r="J301" s="41">
        <v>25</v>
      </c>
      <c r="K301" s="41">
        <v>25</v>
      </c>
      <c r="L301" s="41">
        <v>33</v>
      </c>
      <c r="M301" s="41">
        <v>26</v>
      </c>
      <c r="N301" s="41">
        <v>26</v>
      </c>
      <c r="O301" s="27">
        <f>SUM(C301:N301)</f>
        <v>314</v>
      </c>
    </row>
    <row r="302" spans="1:15" ht="15">
      <c r="A302" s="13" t="s">
        <v>24</v>
      </c>
      <c r="B302" s="31" t="s">
        <v>37</v>
      </c>
      <c r="C302" s="42">
        <v>3351623.5</v>
      </c>
      <c r="D302" s="42">
        <v>3355122.25</v>
      </c>
      <c r="E302" s="42">
        <v>2917057.75</v>
      </c>
      <c r="F302" s="42">
        <v>3008825.84</v>
      </c>
      <c r="G302" s="42">
        <v>3230420.8</v>
      </c>
      <c r="H302" s="42">
        <v>2933080.5</v>
      </c>
      <c r="I302" s="42">
        <v>2812219.75</v>
      </c>
      <c r="J302" s="42">
        <v>2756798.5</v>
      </c>
      <c r="K302" s="42">
        <v>3345501.4</v>
      </c>
      <c r="L302" s="42">
        <v>3192667</v>
      </c>
      <c r="M302" s="42">
        <v>3436634.52</v>
      </c>
      <c r="N302" s="42">
        <v>3096849.55</v>
      </c>
      <c r="O302" s="19">
        <f>SUM(C302:N302)</f>
        <v>37436801.36</v>
      </c>
    </row>
    <row r="303" spans="1:15" ht="15">
      <c r="A303" s="13" t="s">
        <v>24</v>
      </c>
      <c r="B303" s="31" t="s">
        <v>0</v>
      </c>
      <c r="C303" s="42">
        <v>865763.53</v>
      </c>
      <c r="D303" s="42">
        <v>805901.9</v>
      </c>
      <c r="E303" s="42">
        <v>753702.86</v>
      </c>
      <c r="F303" s="42">
        <v>901156.95</v>
      </c>
      <c r="G303" s="42">
        <v>946626.26</v>
      </c>
      <c r="H303" s="42">
        <v>850156.39</v>
      </c>
      <c r="I303" s="42">
        <v>851442.13</v>
      </c>
      <c r="J303" s="42">
        <v>666201.18</v>
      </c>
      <c r="K303" s="42">
        <v>940884.43</v>
      </c>
      <c r="L303" s="42">
        <v>800740.26</v>
      </c>
      <c r="M303" s="42">
        <v>813768.89</v>
      </c>
      <c r="N303" s="42">
        <v>833019.55</v>
      </c>
      <c r="O303" s="19">
        <f>SUM(C303:N303)</f>
        <v>10029364.33</v>
      </c>
    </row>
    <row r="304" spans="1:15" ht="15">
      <c r="A304" s="13" t="s">
        <v>24</v>
      </c>
      <c r="B304" s="14" t="s">
        <v>8</v>
      </c>
      <c r="C304" s="42">
        <v>1074.148300248139</v>
      </c>
      <c r="D304" s="42">
        <v>1039.8734193548387</v>
      </c>
      <c r="E304" s="42">
        <v>1046.809527777778</v>
      </c>
      <c r="F304" s="42">
        <v>1118.0607320099255</v>
      </c>
      <c r="G304" s="42">
        <v>1168.6743950617283</v>
      </c>
      <c r="H304" s="42">
        <v>1054.7846029776674</v>
      </c>
      <c r="I304" s="42">
        <v>1098.6350064516128</v>
      </c>
      <c r="J304" s="42">
        <v>951.7159714285715</v>
      </c>
      <c r="K304" s="42">
        <v>1214.0444258064517</v>
      </c>
      <c r="L304" s="42">
        <v>808.8285454545454</v>
      </c>
      <c r="M304" s="42">
        <v>1009.6388213399503</v>
      </c>
      <c r="N304" s="42">
        <v>1067.973782051282</v>
      </c>
      <c r="O304" s="19">
        <f>SUM(O303/O301/O323)</f>
        <v>1050.1035857255038</v>
      </c>
    </row>
    <row r="305" spans="1:15" ht="15">
      <c r="A305" s="13" t="s">
        <v>24</v>
      </c>
      <c r="B305" s="14" t="s">
        <v>9</v>
      </c>
      <c r="C305" s="20">
        <v>0.2583116898422511</v>
      </c>
      <c r="D305" s="20">
        <v>0.2402004576733381</v>
      </c>
      <c r="E305" s="20">
        <v>0.25837776437576526</v>
      </c>
      <c r="F305" s="20">
        <v>0.2995045236649523</v>
      </c>
      <c r="G305" s="20">
        <v>0.2930349693142144</v>
      </c>
      <c r="H305" s="20">
        <v>0.28985102522757217</v>
      </c>
      <c r="I305" s="20">
        <v>0.30276514842056707</v>
      </c>
      <c r="J305" s="20">
        <v>0.24165755313636453</v>
      </c>
      <c r="K305" s="20">
        <v>0.2812386896624823</v>
      </c>
      <c r="L305" s="20">
        <v>0.2508060690325674</v>
      </c>
      <c r="M305" s="20">
        <v>0.23679238663993865</v>
      </c>
      <c r="N305" s="20">
        <v>0.26898935080653175</v>
      </c>
      <c r="O305" s="20">
        <f>SUM(O303/O302)</f>
        <v>0.2679012085876559</v>
      </c>
    </row>
    <row r="306" spans="1:15" ht="15">
      <c r="A306" s="21"/>
      <c r="B306" s="22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23"/>
    </row>
    <row r="307" spans="1:15" ht="15">
      <c r="A307" s="13" t="s">
        <v>24</v>
      </c>
      <c r="B307" s="31" t="s">
        <v>35</v>
      </c>
      <c r="C307" s="41">
        <v>55</v>
      </c>
      <c r="D307" s="41">
        <v>58</v>
      </c>
      <c r="E307" s="41">
        <v>54</v>
      </c>
      <c r="F307" s="41">
        <v>54</v>
      </c>
      <c r="G307" s="41">
        <v>54</v>
      </c>
      <c r="H307" s="41">
        <v>54</v>
      </c>
      <c r="I307" s="41">
        <v>54</v>
      </c>
      <c r="J307" s="41">
        <v>54</v>
      </c>
      <c r="K307" s="41">
        <v>54</v>
      </c>
      <c r="L307" s="41">
        <v>58</v>
      </c>
      <c r="M307" s="41">
        <v>54</v>
      </c>
      <c r="N307" s="41">
        <v>54</v>
      </c>
      <c r="O307" s="27">
        <f>SUM(C307:N307)</f>
        <v>657</v>
      </c>
    </row>
    <row r="308" spans="1:15" ht="15">
      <c r="A308" s="13" t="s">
        <v>24</v>
      </c>
      <c r="B308" s="31" t="s">
        <v>0</v>
      </c>
      <c r="C308" s="42">
        <v>1129797</v>
      </c>
      <c r="D308" s="42">
        <v>1236486</v>
      </c>
      <c r="E308" s="42">
        <v>1175323</v>
      </c>
      <c r="F308" s="42">
        <v>980163</v>
      </c>
      <c r="G308" s="42">
        <v>1105557.25</v>
      </c>
      <c r="H308" s="42">
        <v>1093194</v>
      </c>
      <c r="I308" s="42">
        <v>982291</v>
      </c>
      <c r="J308" s="42">
        <v>1160045</v>
      </c>
      <c r="K308" s="42">
        <v>1185710</v>
      </c>
      <c r="L308" s="42">
        <v>1192344</v>
      </c>
      <c r="M308" s="42">
        <v>1160652.2</v>
      </c>
      <c r="N308" s="42">
        <v>911101</v>
      </c>
      <c r="O308" s="19">
        <f>SUM(C308:N308)</f>
        <v>13312663.45</v>
      </c>
    </row>
    <row r="309" spans="1:15" ht="15">
      <c r="A309" s="13" t="s">
        <v>24</v>
      </c>
      <c r="B309" s="31" t="s">
        <v>8</v>
      </c>
      <c r="C309" s="42">
        <v>662.6375366568915</v>
      </c>
      <c r="D309" s="42">
        <v>687.7007786429366</v>
      </c>
      <c r="E309" s="42">
        <v>725.5080246913581</v>
      </c>
      <c r="F309" s="42">
        <v>585.5215053763442</v>
      </c>
      <c r="G309" s="42">
        <v>682.4427469135802</v>
      </c>
      <c r="H309" s="42">
        <v>653.0430107526881</v>
      </c>
      <c r="I309" s="42">
        <v>586.7927120669057</v>
      </c>
      <c r="J309" s="42">
        <v>767.225529100529</v>
      </c>
      <c r="K309" s="42">
        <v>708.3094384707288</v>
      </c>
      <c r="L309" s="42">
        <v>685.255172413793</v>
      </c>
      <c r="M309" s="42">
        <v>693.3406212664278</v>
      </c>
      <c r="N309" s="42">
        <v>562.408024691358</v>
      </c>
      <c r="O309" s="19">
        <f>SUM(O308/O307/O323)</f>
        <v>666.1744392318758</v>
      </c>
    </row>
    <row r="310" spans="1:15" ht="15">
      <c r="A310" s="21"/>
      <c r="B310" s="21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33"/>
    </row>
    <row r="311" spans="1:15" ht="15">
      <c r="A311" s="13" t="s">
        <v>24</v>
      </c>
      <c r="B311" s="14" t="s">
        <v>44</v>
      </c>
      <c r="C311" s="41">
        <v>14</v>
      </c>
      <c r="D311" s="41">
        <v>14</v>
      </c>
      <c r="E311" s="41">
        <v>14</v>
      </c>
      <c r="F311" s="41">
        <v>14</v>
      </c>
      <c r="G311" s="41">
        <v>14</v>
      </c>
      <c r="H311" s="41">
        <v>14</v>
      </c>
      <c r="I311" s="41">
        <v>14</v>
      </c>
      <c r="J311" s="41">
        <v>14</v>
      </c>
      <c r="K311" s="41">
        <v>14</v>
      </c>
      <c r="L311" s="41">
        <v>15</v>
      </c>
      <c r="M311" s="41">
        <v>15</v>
      </c>
      <c r="N311" s="41">
        <v>15</v>
      </c>
      <c r="O311" s="27">
        <f>SUM(C311:N311)</f>
        <v>171</v>
      </c>
    </row>
    <row r="312" spans="1:15" ht="15">
      <c r="A312" s="13" t="s">
        <v>24</v>
      </c>
      <c r="B312" s="31" t="s">
        <v>45</v>
      </c>
      <c r="C312" s="42">
        <v>2309126.85</v>
      </c>
      <c r="D312" s="42">
        <v>2258168.05</v>
      </c>
      <c r="E312" s="42">
        <v>2236940.25</v>
      </c>
      <c r="F312" s="42">
        <v>2322930.5</v>
      </c>
      <c r="G312" s="42">
        <v>2453721.95</v>
      </c>
      <c r="H312" s="42">
        <v>2223350</v>
      </c>
      <c r="I312" s="42">
        <v>2276119.5</v>
      </c>
      <c r="J312" s="42">
        <v>2257261.25</v>
      </c>
      <c r="K312" s="42">
        <v>2672766.25</v>
      </c>
      <c r="L312" s="42">
        <v>2461617.5</v>
      </c>
      <c r="M312" s="42">
        <v>2673350.35</v>
      </c>
      <c r="N312" s="42">
        <v>2138743.51</v>
      </c>
      <c r="O312" s="19">
        <f>SUM(C312:N312)</f>
        <v>28284095.96</v>
      </c>
    </row>
    <row r="313" spans="1:15" ht="15">
      <c r="A313" s="13" t="s">
        <v>24</v>
      </c>
      <c r="B313" s="31" t="s">
        <v>0</v>
      </c>
      <c r="C313" s="42">
        <v>490607.85000000003</v>
      </c>
      <c r="D313" s="42">
        <v>457571.55</v>
      </c>
      <c r="E313" s="42">
        <v>524203.75</v>
      </c>
      <c r="F313" s="42">
        <v>527979.5</v>
      </c>
      <c r="G313" s="42">
        <v>583282.45</v>
      </c>
      <c r="H313" s="42">
        <v>544303</v>
      </c>
      <c r="I313" s="42">
        <v>498595.5</v>
      </c>
      <c r="J313" s="42">
        <v>600746.75</v>
      </c>
      <c r="K313" s="42">
        <v>643859.25</v>
      </c>
      <c r="L313" s="42">
        <v>564231</v>
      </c>
      <c r="M313" s="42">
        <v>683009.35</v>
      </c>
      <c r="N313" s="42">
        <v>566114.01</v>
      </c>
      <c r="O313" s="19">
        <f>SUM(C313:N313)</f>
        <v>6684503.959999999</v>
      </c>
    </row>
    <row r="314" spans="1:15" ht="15">
      <c r="A314" s="13" t="s">
        <v>24</v>
      </c>
      <c r="B314" s="14" t="s">
        <v>8</v>
      </c>
      <c r="C314" s="42">
        <v>1130.4328341013827</v>
      </c>
      <c r="D314" s="42">
        <v>1054.31232718894</v>
      </c>
      <c r="E314" s="42">
        <v>1248.1041666666667</v>
      </c>
      <c r="F314" s="42">
        <v>1216.5426267281105</v>
      </c>
      <c r="G314" s="42">
        <v>1388.767738095238</v>
      </c>
      <c r="H314" s="42">
        <v>1254.1543778801843</v>
      </c>
      <c r="I314" s="42">
        <v>1148.8375576036867</v>
      </c>
      <c r="J314" s="42">
        <v>1532.5172193877554</v>
      </c>
      <c r="K314" s="42">
        <v>1483.546658986175</v>
      </c>
      <c r="L314" s="42">
        <v>1253.8466666666668</v>
      </c>
      <c r="M314" s="42">
        <v>1468.8373118279571</v>
      </c>
      <c r="N314" s="42">
        <v>1258.0311333333332</v>
      </c>
      <c r="O314" s="19">
        <f>SUM(O313/O311/O323)</f>
        <v>1285.1725950492669</v>
      </c>
    </row>
    <row r="315" spans="1:15" ht="15">
      <c r="A315" s="13" t="s">
        <v>24</v>
      </c>
      <c r="B315" s="14" t="s">
        <v>9</v>
      </c>
      <c r="C315" s="20">
        <v>0.21246465953137222</v>
      </c>
      <c r="D315" s="20">
        <v>0.20262953857663515</v>
      </c>
      <c r="E315" s="20">
        <v>0.23433962976883269</v>
      </c>
      <c r="F315" s="20">
        <v>0.2272902697691558</v>
      </c>
      <c r="G315" s="20">
        <v>0.23771334400786528</v>
      </c>
      <c r="H315" s="20">
        <v>0.24481210785526347</v>
      </c>
      <c r="I315" s="20">
        <v>0.21905506279437437</v>
      </c>
      <c r="J315" s="20">
        <v>0.2661396637185882</v>
      </c>
      <c r="K315" s="20">
        <v>0.24089620631807965</v>
      </c>
      <c r="L315" s="20">
        <v>0.22921148391250873</v>
      </c>
      <c r="M315" s="20">
        <v>0.25548815552738907</v>
      </c>
      <c r="N315" s="20">
        <v>0.26469467112491674</v>
      </c>
      <c r="O315" s="20">
        <f>SUM(O313/O312)</f>
        <v>0.23633436859545992</v>
      </c>
    </row>
    <row r="316" spans="1:15" ht="15">
      <c r="A316" s="21"/>
      <c r="B316" s="21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18"/>
    </row>
    <row r="317" spans="1:15" ht="15">
      <c r="A317" s="13" t="s">
        <v>24</v>
      </c>
      <c r="B317" s="22" t="s">
        <v>19</v>
      </c>
      <c r="C317" s="41">
        <v>8484</v>
      </c>
      <c r="D317" s="41">
        <v>8591</v>
      </c>
      <c r="E317" s="41">
        <v>8574</v>
      </c>
      <c r="F317" s="41">
        <v>8642</v>
      </c>
      <c r="G317" s="41">
        <v>8641</v>
      </c>
      <c r="H317" s="41">
        <v>8589</v>
      </c>
      <c r="I317" s="41">
        <v>8534</v>
      </c>
      <c r="J317" s="41">
        <v>8477</v>
      </c>
      <c r="K317" s="41">
        <v>8446</v>
      </c>
      <c r="L317" s="41">
        <v>8319</v>
      </c>
      <c r="M317" s="41">
        <v>8479</v>
      </c>
      <c r="N317" s="41">
        <v>8537</v>
      </c>
      <c r="O317" s="27">
        <f>SUM(C317:N317)</f>
        <v>102313</v>
      </c>
    </row>
    <row r="318" spans="1:15" ht="15">
      <c r="A318" s="13" t="s">
        <v>24</v>
      </c>
      <c r="B318" s="24" t="s">
        <v>20</v>
      </c>
      <c r="C318" s="42">
        <v>49208962.65</v>
      </c>
      <c r="D318" s="42">
        <v>49822241.92</v>
      </c>
      <c r="E318" s="42">
        <v>43598812.68</v>
      </c>
      <c r="F318" s="42">
        <v>44050781.31</v>
      </c>
      <c r="G318" s="42">
        <v>46211593.93</v>
      </c>
      <c r="H318" s="42">
        <v>42198393.96</v>
      </c>
      <c r="I318" s="42">
        <v>40755938.16</v>
      </c>
      <c r="J318" s="42">
        <v>43355962.48</v>
      </c>
      <c r="K318" s="42">
        <v>50392238.61</v>
      </c>
      <c r="L318" s="42">
        <v>45897601.61</v>
      </c>
      <c r="M318" s="42">
        <v>50285454.18</v>
      </c>
      <c r="N318" s="42">
        <v>45833647.56</v>
      </c>
      <c r="O318" s="19">
        <f>SUM(C318:N318)</f>
        <v>551611629.0500001</v>
      </c>
    </row>
    <row r="319" spans="1:15" ht="15">
      <c r="A319" s="13" t="s">
        <v>24</v>
      </c>
      <c r="B319" s="24" t="s">
        <v>8</v>
      </c>
      <c r="C319" s="42">
        <v>187.10347618287176</v>
      </c>
      <c r="D319" s="42">
        <v>187.075904341002</v>
      </c>
      <c r="E319" s="42">
        <v>169.5000881735479</v>
      </c>
      <c r="F319" s="42">
        <v>164.42871389537967</v>
      </c>
      <c r="G319" s="42">
        <v>178.26483790456354</v>
      </c>
      <c r="H319" s="42">
        <v>158.48626322490506</v>
      </c>
      <c r="I319" s="42">
        <v>154.0552709843737</v>
      </c>
      <c r="J319" s="42">
        <v>182.6621719274002</v>
      </c>
      <c r="K319" s="42">
        <v>192.46460859502113</v>
      </c>
      <c r="L319" s="42">
        <v>183.90672600873503</v>
      </c>
      <c r="M319" s="42">
        <v>191.31</v>
      </c>
      <c r="N319" s="42">
        <v>178.96078856741246</v>
      </c>
      <c r="O319" s="19">
        <f>SUM(O318/O317/O323)</f>
        <v>177.25193128419122</v>
      </c>
    </row>
    <row r="320" spans="1:15" ht="15">
      <c r="A320" s="21"/>
      <c r="B320" s="2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19"/>
    </row>
    <row r="321" spans="1:15" ht="15">
      <c r="A321" s="13" t="s">
        <v>24</v>
      </c>
      <c r="B321" s="24" t="s">
        <v>21</v>
      </c>
      <c r="C321" s="42">
        <v>2017193.71</v>
      </c>
      <c r="D321" s="42">
        <v>6152486.95</v>
      </c>
      <c r="E321" s="42">
        <v>6634365.15</v>
      </c>
      <c r="F321" s="42">
        <v>7209518.27</v>
      </c>
      <c r="G321" s="42">
        <v>7839239.95</v>
      </c>
      <c r="H321" s="42">
        <v>7481007.68</v>
      </c>
      <c r="I321" s="42">
        <v>7443166.83</v>
      </c>
      <c r="J321" s="42">
        <v>8010561.34</v>
      </c>
      <c r="K321" s="42">
        <v>9462617.02</v>
      </c>
      <c r="L321" s="42">
        <v>8694353.37</v>
      </c>
      <c r="M321" s="42">
        <v>9553271.63</v>
      </c>
      <c r="N321" s="42">
        <v>8737904.68</v>
      </c>
      <c r="O321" s="19">
        <f>SUM(C321:N321)</f>
        <v>89235686.57999998</v>
      </c>
    </row>
    <row r="322" spans="1:15" ht="15">
      <c r="A322" s="13" t="s">
        <v>24</v>
      </c>
      <c r="B322" s="24" t="s">
        <v>46</v>
      </c>
      <c r="C322" s="41">
        <v>18</v>
      </c>
      <c r="D322" s="41">
        <v>18</v>
      </c>
      <c r="E322" s="41">
        <v>18</v>
      </c>
      <c r="F322" s="41">
        <v>18</v>
      </c>
      <c r="G322" s="41">
        <v>18</v>
      </c>
      <c r="H322" s="41">
        <v>18</v>
      </c>
      <c r="I322" s="41">
        <v>18</v>
      </c>
      <c r="J322" s="41">
        <v>18</v>
      </c>
      <c r="K322" s="41">
        <v>18</v>
      </c>
      <c r="L322" s="41">
        <v>18</v>
      </c>
      <c r="M322" s="41">
        <v>18</v>
      </c>
      <c r="N322" s="41">
        <v>18</v>
      </c>
      <c r="O322" s="27">
        <f>AVERAGE(C322:N322)</f>
        <v>18</v>
      </c>
    </row>
    <row r="323" spans="1:15" ht="15">
      <c r="A323" s="13" t="s">
        <v>24</v>
      </c>
      <c r="B323" s="24" t="s">
        <v>22</v>
      </c>
      <c r="C323" s="42">
        <v>31</v>
      </c>
      <c r="D323" s="42">
        <v>31</v>
      </c>
      <c r="E323" s="42">
        <v>30</v>
      </c>
      <c r="F323" s="42">
        <v>31</v>
      </c>
      <c r="G323" s="42">
        <v>30</v>
      </c>
      <c r="H323" s="42">
        <v>31</v>
      </c>
      <c r="I323" s="42">
        <v>31</v>
      </c>
      <c r="J323" s="42">
        <v>28</v>
      </c>
      <c r="K323" s="42">
        <v>31</v>
      </c>
      <c r="L323" s="42">
        <v>30</v>
      </c>
      <c r="M323" s="42">
        <v>31</v>
      </c>
      <c r="N323" s="42">
        <v>30</v>
      </c>
      <c r="O323" s="36">
        <f>(((C322*C323)+(D322*D323)+(E322*E323)+(F322*F323)+(G322*G323)+(H322*H323)+(I322*I323)+(J322*J323)+(K322*K323)+(L322*L323)+(M322*M323)+(N322*N323))/$O$322)/COUNTIF(C323:N323,"&gt;0")</f>
        <v>30.416666666666668</v>
      </c>
    </row>
    <row r="324" spans="1:15" ht="15">
      <c r="A324" s="13"/>
      <c r="B324" s="24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19"/>
    </row>
    <row r="325" spans="1:15" ht="20.25">
      <c r="A325" s="37"/>
      <c r="B325" s="38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1"/>
    </row>
    <row r="326" spans="1:15" ht="15">
      <c r="A326" s="21"/>
      <c r="B326" s="13"/>
      <c r="C326" s="39" t="s">
        <v>31</v>
      </c>
      <c r="D326" s="39" t="s">
        <v>32</v>
      </c>
      <c r="E326" s="39" t="s">
        <v>48</v>
      </c>
      <c r="F326" s="39" t="s">
        <v>1</v>
      </c>
      <c r="G326" s="39" t="s">
        <v>2</v>
      </c>
      <c r="H326" s="39" t="s">
        <v>3</v>
      </c>
      <c r="I326" s="39" t="s">
        <v>4</v>
      </c>
      <c r="J326" s="39" t="s">
        <v>27</v>
      </c>
      <c r="K326" s="39" t="s">
        <v>28</v>
      </c>
      <c r="L326" s="39" t="s">
        <v>29</v>
      </c>
      <c r="M326" s="39" t="s">
        <v>30</v>
      </c>
      <c r="N326" s="39" t="s">
        <v>40</v>
      </c>
      <c r="O326" s="40" t="s">
        <v>26</v>
      </c>
    </row>
    <row r="327" spans="1:15" ht="15">
      <c r="A327" s="13" t="s">
        <v>25</v>
      </c>
      <c r="B327" s="14" t="s">
        <v>6</v>
      </c>
      <c r="C327" s="15">
        <f>SUM(C333+C339+C345+C351+C357+C363+C369+C375+C381+C387)</f>
        <v>2075</v>
      </c>
      <c r="D327" s="15">
        <f aca="true" t="shared" si="94" ref="D327:N329">SUM(D333+D339+D345+D351+D357+D363+D369+D375+D381+D387)</f>
        <v>2034</v>
      </c>
      <c r="E327" s="15">
        <f>SUM(E333+E339+E345+E351+E357+E363+E369+E375+E381+E387)</f>
        <v>2038</v>
      </c>
      <c r="F327" s="15">
        <f t="shared" si="94"/>
        <v>2020</v>
      </c>
      <c r="G327" s="15">
        <f t="shared" si="94"/>
        <v>2001</v>
      </c>
      <c r="H327" s="15">
        <f t="shared" si="94"/>
        <v>1973</v>
      </c>
      <c r="I327" s="15">
        <f t="shared" si="94"/>
        <v>1933</v>
      </c>
      <c r="J327" s="15">
        <f t="shared" si="94"/>
        <v>1941</v>
      </c>
      <c r="K327" s="15">
        <f t="shared" si="94"/>
        <v>1913</v>
      </c>
      <c r="L327" s="15">
        <f t="shared" si="94"/>
        <v>1909</v>
      </c>
      <c r="M327" s="15">
        <f t="shared" si="94"/>
        <v>1906</v>
      </c>
      <c r="N327" s="15">
        <f t="shared" si="94"/>
        <v>1903</v>
      </c>
      <c r="O327" s="16">
        <f>SUM(C327:N327)</f>
        <v>23646</v>
      </c>
    </row>
    <row r="328" spans="1:15" ht="15">
      <c r="A328" s="13" t="s">
        <v>25</v>
      </c>
      <c r="B328" s="14" t="s">
        <v>7</v>
      </c>
      <c r="C328" s="43">
        <f>SUM(C334+C340+C346+C352+C358+C364+C370+C376+C382+C388)</f>
        <v>77410295.17000002</v>
      </c>
      <c r="D328" s="43">
        <f t="shared" si="94"/>
        <v>77701738.91</v>
      </c>
      <c r="E328" s="43">
        <f>SUM(E334+E340+E346+E352+E358+E364+E370+E376+E382+E388)</f>
        <v>69449780.2</v>
      </c>
      <c r="F328" s="43">
        <f t="shared" si="94"/>
        <v>65536674.76</v>
      </c>
      <c r="G328" s="43">
        <f t="shared" si="94"/>
        <v>67581845.02</v>
      </c>
      <c r="H328" s="43">
        <f t="shared" si="94"/>
        <v>59477194.67</v>
      </c>
      <c r="I328" s="43">
        <f t="shared" si="94"/>
        <v>62196447.34</v>
      </c>
      <c r="J328" s="43">
        <f t="shared" si="94"/>
        <v>63282966.22</v>
      </c>
      <c r="K328" s="43">
        <f t="shared" si="94"/>
        <v>76959445.11</v>
      </c>
      <c r="L328" s="43">
        <f t="shared" si="94"/>
        <v>66710052.70999999</v>
      </c>
      <c r="M328" s="43">
        <f t="shared" si="94"/>
        <v>69370524.85</v>
      </c>
      <c r="N328" s="43">
        <f t="shared" si="94"/>
        <v>65373259.760000005</v>
      </c>
      <c r="O328" s="18">
        <f>SUM(C328:N328)</f>
        <v>821050224.7200001</v>
      </c>
    </row>
    <row r="329" spans="1:15" ht="15">
      <c r="A329" s="13" t="s">
        <v>25</v>
      </c>
      <c r="B329" s="14" t="s">
        <v>0</v>
      </c>
      <c r="C329" s="43">
        <f>SUM(C335+C341+C347+C353+C359+C365+C371+C377+C383+C389)</f>
        <v>5711954.540000001</v>
      </c>
      <c r="D329" s="43">
        <f t="shared" si="94"/>
        <v>5557788.04</v>
      </c>
      <c r="E329" s="43">
        <f>SUM(E335+E341+E347+E353+E359+E365+E371+E377+E383+E389)</f>
        <v>5051352.99</v>
      </c>
      <c r="F329" s="43">
        <f t="shared" si="94"/>
        <v>4886494.14</v>
      </c>
      <c r="G329" s="43">
        <f t="shared" si="94"/>
        <v>5101345.18</v>
      </c>
      <c r="H329" s="43">
        <f t="shared" si="94"/>
        <v>4591293.97</v>
      </c>
      <c r="I329" s="43">
        <f t="shared" si="94"/>
        <v>4398476.35</v>
      </c>
      <c r="J329" s="43">
        <f t="shared" si="94"/>
        <v>4805344.17</v>
      </c>
      <c r="K329" s="43">
        <f t="shared" si="94"/>
        <v>5617988.65</v>
      </c>
      <c r="L329" s="43">
        <f t="shared" si="94"/>
        <v>4932706.28</v>
      </c>
      <c r="M329" s="43">
        <f t="shared" si="94"/>
        <v>5243963.83</v>
      </c>
      <c r="N329" s="43">
        <f t="shared" si="94"/>
        <v>4778618.72</v>
      </c>
      <c r="O329" s="18">
        <f>SUM(C329:N329)</f>
        <v>60677326.86</v>
      </c>
    </row>
    <row r="330" spans="1:15" ht="15">
      <c r="A330" s="13" t="s">
        <v>25</v>
      </c>
      <c r="B330" s="14" t="s">
        <v>8</v>
      </c>
      <c r="C330" s="19">
        <f aca="true" t="shared" si="95" ref="C330:N330">SUM(C329/C327/C431)</f>
        <v>88.79836051301983</v>
      </c>
      <c r="D330" s="19">
        <f t="shared" si="95"/>
        <v>88.14330637231579</v>
      </c>
      <c r="E330" s="19">
        <f t="shared" si="95"/>
        <v>82.61944700686948</v>
      </c>
      <c r="F330" s="19">
        <f t="shared" si="95"/>
        <v>78.03408080485467</v>
      </c>
      <c r="G330" s="19">
        <f t="shared" si="95"/>
        <v>84.97992970181575</v>
      </c>
      <c r="H330" s="19">
        <f t="shared" si="95"/>
        <v>80.24352849677543</v>
      </c>
      <c r="I330" s="19">
        <f t="shared" si="95"/>
        <v>73.40213857784155</v>
      </c>
      <c r="J330" s="19">
        <f t="shared" si="95"/>
        <v>88.41804979024066</v>
      </c>
      <c r="K330" s="19">
        <f t="shared" si="95"/>
        <v>94.73363320574002</v>
      </c>
      <c r="L330" s="19">
        <f t="shared" si="95"/>
        <v>86.13071905011351</v>
      </c>
      <c r="M330" s="19">
        <f t="shared" si="95"/>
        <v>88.7513764681989</v>
      </c>
      <c r="N330" s="19">
        <f t="shared" si="95"/>
        <v>83.70325310912594</v>
      </c>
      <c r="O330" s="19">
        <f>SUM(O329/O327/O431)</f>
        <v>84.81083795087713</v>
      </c>
    </row>
    <row r="331" spans="1:15" ht="15">
      <c r="A331" s="13" t="s">
        <v>25</v>
      </c>
      <c r="B331" s="14" t="s">
        <v>9</v>
      </c>
      <c r="C331" s="20">
        <f>SUM(C329/C328)</f>
        <v>0.07378804753884521</v>
      </c>
      <c r="D331" s="20">
        <f aca="true" t="shared" si="96" ref="D331:N331">SUM(D329/D328)</f>
        <v>0.07152720283953296</v>
      </c>
      <c r="E331" s="20">
        <f>SUM(E329/E328)</f>
        <v>0.07273389455593986</v>
      </c>
      <c r="F331" s="20">
        <f t="shared" si="96"/>
        <v>0.07456121565359689</v>
      </c>
      <c r="G331" s="20">
        <f t="shared" si="96"/>
        <v>0.07548395842833709</v>
      </c>
      <c r="H331" s="20">
        <f t="shared" si="96"/>
        <v>0.07719419174818319</v>
      </c>
      <c r="I331" s="20">
        <f t="shared" si="96"/>
        <v>0.0707190931011784</v>
      </c>
      <c r="J331" s="20">
        <f t="shared" si="96"/>
        <v>0.07593424355764972</v>
      </c>
      <c r="K331" s="20">
        <f t="shared" si="96"/>
        <v>0.07299933935295497</v>
      </c>
      <c r="L331" s="20">
        <f t="shared" si="96"/>
        <v>0.07394247312984922</v>
      </c>
      <c r="M331" s="20">
        <f t="shared" si="96"/>
        <v>0.07559354410737171</v>
      </c>
      <c r="N331" s="20">
        <f t="shared" si="96"/>
        <v>0.07309745203992256</v>
      </c>
      <c r="O331" s="20">
        <f>SUM(O329/O328)</f>
        <v>0.07390208909655019</v>
      </c>
    </row>
    <row r="332" spans="1:15" ht="15">
      <c r="A332" s="21"/>
      <c r="B332" s="22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23"/>
    </row>
    <row r="333" spans="1:15" ht="15">
      <c r="A333" s="13" t="s">
        <v>25</v>
      </c>
      <c r="B333" s="24" t="s">
        <v>33</v>
      </c>
      <c r="C333" s="41">
        <v>1320</v>
      </c>
      <c r="D333" s="41">
        <v>1303</v>
      </c>
      <c r="E333" s="41">
        <v>1322</v>
      </c>
      <c r="F333" s="41">
        <v>1310</v>
      </c>
      <c r="G333" s="41">
        <v>1292</v>
      </c>
      <c r="H333" s="41">
        <v>1267</v>
      </c>
      <c r="I333" s="41">
        <v>1238</v>
      </c>
      <c r="J333" s="41">
        <v>1247</v>
      </c>
      <c r="K333" s="41">
        <v>1229</v>
      </c>
      <c r="L333" s="41">
        <v>1222</v>
      </c>
      <c r="M333" s="41">
        <v>1227</v>
      </c>
      <c r="N333" s="41">
        <v>1217</v>
      </c>
      <c r="O333" s="16">
        <f>SUM(C333:N333)</f>
        <v>15194</v>
      </c>
    </row>
    <row r="334" spans="1:15" ht="15">
      <c r="A334" s="13" t="s">
        <v>25</v>
      </c>
      <c r="B334" s="14" t="s">
        <v>7</v>
      </c>
      <c r="C334" s="42">
        <v>39715125.230000004</v>
      </c>
      <c r="D334" s="42">
        <v>39437042.09</v>
      </c>
      <c r="E334" s="42">
        <v>36300369.29</v>
      </c>
      <c r="F334" s="42">
        <v>36140666.11</v>
      </c>
      <c r="G334" s="42">
        <v>36562441.41</v>
      </c>
      <c r="H334" s="42">
        <v>31647659.83</v>
      </c>
      <c r="I334" s="42">
        <v>33240204.94</v>
      </c>
      <c r="J334" s="42">
        <v>34737224.78</v>
      </c>
      <c r="K334" s="42">
        <v>42030379.87</v>
      </c>
      <c r="L334" s="42">
        <v>36287198.79</v>
      </c>
      <c r="M334" s="42">
        <v>38242282.18</v>
      </c>
      <c r="N334" s="42">
        <v>35597131.59</v>
      </c>
      <c r="O334" s="18">
        <f>SUM(C334:N334)</f>
        <v>439937726.11000013</v>
      </c>
    </row>
    <row r="335" spans="1:15" ht="15">
      <c r="A335" s="13" t="s">
        <v>25</v>
      </c>
      <c r="B335" s="14" t="s">
        <v>0</v>
      </c>
      <c r="C335" s="42">
        <v>3842385.89</v>
      </c>
      <c r="D335" s="42">
        <v>3851741.46</v>
      </c>
      <c r="E335" s="42">
        <v>3449685.43</v>
      </c>
      <c r="F335" s="42">
        <v>3519392.02</v>
      </c>
      <c r="G335" s="42">
        <v>3555217.4</v>
      </c>
      <c r="H335" s="42">
        <v>3134047.94</v>
      </c>
      <c r="I335" s="42">
        <v>3152841.55</v>
      </c>
      <c r="J335" s="42">
        <v>3344698.61</v>
      </c>
      <c r="K335" s="42">
        <v>3914176.28</v>
      </c>
      <c r="L335" s="42">
        <v>3415436.23</v>
      </c>
      <c r="M335" s="42">
        <v>3626016.65</v>
      </c>
      <c r="N335" s="42">
        <v>3341881.14</v>
      </c>
      <c r="O335" s="18">
        <f>SUM(C335:N335)</f>
        <v>42147520.6</v>
      </c>
    </row>
    <row r="336" spans="1:15" ht="15">
      <c r="A336" s="13" t="s">
        <v>25</v>
      </c>
      <c r="B336" s="14" t="s">
        <v>8</v>
      </c>
      <c r="C336" s="42">
        <v>93.89994843597263</v>
      </c>
      <c r="D336" s="42">
        <v>95.35665734161859</v>
      </c>
      <c r="E336" s="42">
        <v>86.9814783156833</v>
      </c>
      <c r="F336" s="42">
        <v>86.66318689977838</v>
      </c>
      <c r="G336" s="42">
        <v>91.72387512899897</v>
      </c>
      <c r="H336" s="42">
        <v>85.29646299975506</v>
      </c>
      <c r="I336" s="42">
        <v>82.15231512845901</v>
      </c>
      <c r="J336" s="42">
        <v>95.79271995646694</v>
      </c>
      <c r="K336" s="42">
        <v>102.73698207302029</v>
      </c>
      <c r="L336" s="42">
        <v>93.16519994544461</v>
      </c>
      <c r="M336" s="42">
        <v>95.32867076793649</v>
      </c>
      <c r="N336" s="42">
        <v>91.53330977814298</v>
      </c>
      <c r="O336" s="19">
        <f>SUM(O335/O333/O431)</f>
        <v>91.6816686894693</v>
      </c>
    </row>
    <row r="337" spans="1:15" ht="15">
      <c r="A337" s="13" t="s">
        <v>25</v>
      </c>
      <c r="B337" s="14" t="s">
        <v>9</v>
      </c>
      <c r="C337" s="45">
        <v>9.674867868973857</v>
      </c>
      <c r="D337" s="45">
        <v>9.766811241091231</v>
      </c>
      <c r="E337" s="45">
        <v>9.503168969000866</v>
      </c>
      <c r="F337" s="45">
        <v>9.73803861082183</v>
      </c>
      <c r="G337" s="45">
        <v>9.723687103202117</v>
      </c>
      <c r="H337" s="45">
        <v>9.902937395166004</v>
      </c>
      <c r="I337" s="45">
        <v>9.485024402499969</v>
      </c>
      <c r="J337" s="45">
        <v>9.628571744527255</v>
      </c>
      <c r="K337" s="45">
        <v>9.312731153290907</v>
      </c>
      <c r="L337" s="45">
        <v>9.412234462532345</v>
      </c>
      <c r="M337" s="45">
        <v>9.481695242279079</v>
      </c>
      <c r="N337" s="45">
        <v>9.388063000387387</v>
      </c>
      <c r="O337" s="20">
        <f>SUM(O335/O334)</f>
        <v>0.09580337874788583</v>
      </c>
    </row>
    <row r="338" spans="1:15" ht="15">
      <c r="A338" s="21"/>
      <c r="B338" s="22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23"/>
    </row>
    <row r="339" spans="1:15" ht="15">
      <c r="A339" s="13" t="s">
        <v>25</v>
      </c>
      <c r="B339" s="24" t="s">
        <v>10</v>
      </c>
      <c r="C339" s="41">
        <v>80</v>
      </c>
      <c r="D339" s="41">
        <v>77</v>
      </c>
      <c r="E339" s="41">
        <v>77</v>
      </c>
      <c r="F339" s="41">
        <v>76</v>
      </c>
      <c r="G339" s="41">
        <v>78</v>
      </c>
      <c r="H339" s="41">
        <v>78</v>
      </c>
      <c r="I339" s="41">
        <v>76</v>
      </c>
      <c r="J339" s="41">
        <v>76</v>
      </c>
      <c r="K339" s="41">
        <v>75</v>
      </c>
      <c r="L339" s="41">
        <v>76</v>
      </c>
      <c r="M339" s="41">
        <v>73</v>
      </c>
      <c r="N339" s="41">
        <v>71</v>
      </c>
      <c r="O339" s="27">
        <f>SUM(C339:N339)</f>
        <v>913</v>
      </c>
    </row>
    <row r="340" spans="1:15" ht="15">
      <c r="A340" s="13" t="s">
        <v>25</v>
      </c>
      <c r="B340" s="14" t="s">
        <v>7</v>
      </c>
      <c r="C340" s="42">
        <v>2635990.45</v>
      </c>
      <c r="D340" s="42">
        <v>2662670.75</v>
      </c>
      <c r="E340" s="42">
        <v>2221299.85</v>
      </c>
      <c r="F340" s="42">
        <v>2033079.15</v>
      </c>
      <c r="G340" s="42">
        <v>2719584.6</v>
      </c>
      <c r="H340" s="42">
        <v>2599938.35</v>
      </c>
      <c r="I340" s="42">
        <v>2571220.2</v>
      </c>
      <c r="J340" s="42">
        <v>2382560.4</v>
      </c>
      <c r="K340" s="42">
        <v>2897675.45</v>
      </c>
      <c r="L340" s="42">
        <v>2950913.65</v>
      </c>
      <c r="M340" s="42">
        <v>2335470.1</v>
      </c>
      <c r="N340" s="42">
        <v>2313064</v>
      </c>
      <c r="O340" s="19">
        <f>SUM(C340:N340)</f>
        <v>30323466.95</v>
      </c>
    </row>
    <row r="341" spans="1:15" ht="15">
      <c r="A341" s="13" t="s">
        <v>25</v>
      </c>
      <c r="B341" s="14" t="s">
        <v>0</v>
      </c>
      <c r="C341" s="42">
        <v>137744.74</v>
      </c>
      <c r="D341" s="42">
        <v>149611.01</v>
      </c>
      <c r="E341" s="42">
        <v>134097.45</v>
      </c>
      <c r="F341" s="42">
        <v>107707.59</v>
      </c>
      <c r="G341" s="42">
        <v>112866.05</v>
      </c>
      <c r="H341" s="42">
        <v>179469.13</v>
      </c>
      <c r="I341" s="42">
        <v>143387.51</v>
      </c>
      <c r="J341" s="42">
        <v>136001.37</v>
      </c>
      <c r="K341" s="42">
        <v>161701.59</v>
      </c>
      <c r="L341" s="42">
        <v>161304.55</v>
      </c>
      <c r="M341" s="42">
        <v>120504</v>
      </c>
      <c r="N341" s="42">
        <v>110771.81</v>
      </c>
      <c r="O341" s="19">
        <f>SUM(C341:N341)</f>
        <v>1655166.8000000003</v>
      </c>
    </row>
    <row r="342" spans="1:15" ht="15">
      <c r="A342" s="13" t="s">
        <v>25</v>
      </c>
      <c r="B342" s="14" t="s">
        <v>8</v>
      </c>
      <c r="C342" s="42">
        <v>55.54223387096774</v>
      </c>
      <c r="D342" s="42">
        <v>62.67742354419774</v>
      </c>
      <c r="E342" s="42">
        <v>58.05084415584415</v>
      </c>
      <c r="F342" s="42">
        <v>45.716294567062825</v>
      </c>
      <c r="G342" s="42">
        <v>48.2333547008547</v>
      </c>
      <c r="H342" s="42">
        <v>79.34090627763041</v>
      </c>
      <c r="I342" s="42">
        <v>60.860573005093386</v>
      </c>
      <c r="J342" s="42">
        <v>63.91041823308271</v>
      </c>
      <c r="K342" s="42">
        <v>69.54907096774194</v>
      </c>
      <c r="L342" s="42">
        <v>70.74760964912281</v>
      </c>
      <c r="M342" s="42">
        <v>53.24966858152894</v>
      </c>
      <c r="N342" s="42">
        <v>52.00554460093897</v>
      </c>
      <c r="O342" s="19">
        <f>SUM(O341/O339/O431)</f>
        <v>59.917486772977895</v>
      </c>
    </row>
    <row r="343" spans="1:15" ht="15">
      <c r="A343" s="13" t="s">
        <v>25</v>
      </c>
      <c r="B343" s="14" t="s">
        <v>9</v>
      </c>
      <c r="C343" s="45">
        <v>5.225540175989636</v>
      </c>
      <c r="D343" s="45">
        <v>5.618832519942618</v>
      </c>
      <c r="E343" s="45">
        <v>6.036890967241545</v>
      </c>
      <c r="F343" s="45">
        <v>5.29775685319482</v>
      </c>
      <c r="G343" s="45">
        <v>4.150120941264339</v>
      </c>
      <c r="H343" s="45">
        <v>6.902822522695585</v>
      </c>
      <c r="I343" s="45">
        <v>5.576632837592051</v>
      </c>
      <c r="J343" s="45">
        <v>5.708202402759654</v>
      </c>
      <c r="K343" s="45">
        <v>5.580389963962321</v>
      </c>
      <c r="L343" s="45">
        <v>5.466257882537498</v>
      </c>
      <c r="M343" s="45">
        <v>5.159732081348418</v>
      </c>
      <c r="N343" s="45">
        <v>4.788964334752519</v>
      </c>
      <c r="O343" s="20">
        <f>SUM(O341/O340)</f>
        <v>0.05458369264732113</v>
      </c>
    </row>
    <row r="344" spans="1:15" ht="15">
      <c r="A344" s="21"/>
      <c r="B344" s="22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23"/>
    </row>
    <row r="345" spans="1:15" ht="15">
      <c r="A345" s="13" t="s">
        <v>25</v>
      </c>
      <c r="B345" s="24" t="s">
        <v>11</v>
      </c>
      <c r="C345" s="41">
        <v>0</v>
      </c>
      <c r="D345" s="41"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27">
        <f>SUM(C345:N345)</f>
        <v>0</v>
      </c>
    </row>
    <row r="346" spans="1:15" ht="15">
      <c r="A346" s="13" t="s">
        <v>25</v>
      </c>
      <c r="B346" s="14" t="s">
        <v>7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19">
        <f>SUM(C346:N346)</f>
        <v>0</v>
      </c>
    </row>
    <row r="347" spans="1:15" ht="15">
      <c r="A347" s="13" t="s">
        <v>25</v>
      </c>
      <c r="B347" s="14" t="s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19">
        <f>SUM(C347:N347)</f>
        <v>0</v>
      </c>
    </row>
    <row r="348" spans="1:15" ht="15">
      <c r="A348" s="13" t="s">
        <v>25</v>
      </c>
      <c r="B348" s="14" t="s">
        <v>8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</row>
    <row r="349" spans="1:15" ht="15">
      <c r="A349" s="13" t="s">
        <v>25</v>
      </c>
      <c r="B349" s="14" t="s">
        <v>9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6">
        <v>0</v>
      </c>
    </row>
    <row r="350" spans="1:15" ht="15">
      <c r="A350" s="21"/>
      <c r="B350" s="22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23"/>
    </row>
    <row r="351" spans="1:15" ht="15">
      <c r="A351" s="13" t="s">
        <v>25</v>
      </c>
      <c r="B351" s="24" t="s">
        <v>12</v>
      </c>
      <c r="C351" s="41">
        <v>202</v>
      </c>
      <c r="D351" s="41">
        <v>194</v>
      </c>
      <c r="E351" s="41">
        <v>189</v>
      </c>
      <c r="F351" s="41">
        <v>180</v>
      </c>
      <c r="G351" s="41">
        <v>187</v>
      </c>
      <c r="H351" s="41">
        <v>186</v>
      </c>
      <c r="I351" s="41">
        <v>178</v>
      </c>
      <c r="J351" s="41">
        <v>175</v>
      </c>
      <c r="K351" s="41">
        <v>173</v>
      </c>
      <c r="L351" s="41">
        <v>172</v>
      </c>
      <c r="M351" s="41">
        <v>172</v>
      </c>
      <c r="N351" s="41">
        <v>169</v>
      </c>
      <c r="O351" s="27">
        <f>SUM(C351:N351)</f>
        <v>2177</v>
      </c>
    </row>
    <row r="352" spans="1:15" ht="15">
      <c r="A352" s="13" t="s">
        <v>25</v>
      </c>
      <c r="B352" s="14" t="s">
        <v>7</v>
      </c>
      <c r="C352" s="42">
        <v>6095396.5</v>
      </c>
      <c r="D352" s="42">
        <v>7545221.75</v>
      </c>
      <c r="E352" s="42">
        <v>5169639.25</v>
      </c>
      <c r="F352" s="42">
        <v>4672456.25</v>
      </c>
      <c r="G352" s="42">
        <v>4539321.75</v>
      </c>
      <c r="H352" s="42">
        <v>3937819.25</v>
      </c>
      <c r="I352" s="42">
        <v>4451081.25</v>
      </c>
      <c r="J352" s="42">
        <v>4241906.25</v>
      </c>
      <c r="K352" s="42">
        <v>4945765.5</v>
      </c>
      <c r="L352" s="42">
        <v>4307559.75</v>
      </c>
      <c r="M352" s="42">
        <v>4760692.75</v>
      </c>
      <c r="N352" s="42">
        <v>4393449</v>
      </c>
      <c r="O352" s="19">
        <f>SUM(C352:N352)</f>
        <v>59060309.25</v>
      </c>
    </row>
    <row r="353" spans="1:15" ht="15">
      <c r="A353" s="13" t="s">
        <v>25</v>
      </c>
      <c r="B353" s="14" t="s">
        <v>0</v>
      </c>
      <c r="C353" s="42">
        <v>392208.66000000003</v>
      </c>
      <c r="D353" s="42">
        <v>322244.18</v>
      </c>
      <c r="E353" s="42">
        <v>292339.29</v>
      </c>
      <c r="F353" s="42">
        <v>267488.31</v>
      </c>
      <c r="G353" s="42">
        <v>269263.33</v>
      </c>
      <c r="H353" s="42">
        <v>255056.74</v>
      </c>
      <c r="I353" s="42">
        <v>243781.8</v>
      </c>
      <c r="J353" s="42">
        <v>246920.3</v>
      </c>
      <c r="K353" s="42">
        <v>294836.38</v>
      </c>
      <c r="L353" s="42">
        <v>230145.17</v>
      </c>
      <c r="M353" s="42">
        <v>256915.95</v>
      </c>
      <c r="N353" s="42">
        <v>272283.77</v>
      </c>
      <c r="O353" s="19">
        <f>SUM(C353:N353)</f>
        <v>3343483.8800000004</v>
      </c>
    </row>
    <row r="354" spans="1:15" ht="15">
      <c r="A354" s="13" t="s">
        <v>25</v>
      </c>
      <c r="B354" s="14" t="s">
        <v>8</v>
      </c>
      <c r="C354" s="42">
        <v>62.63312999041838</v>
      </c>
      <c r="D354" s="42">
        <v>53.58233787828401</v>
      </c>
      <c r="E354" s="42">
        <v>51.55895767195768</v>
      </c>
      <c r="F354" s="42">
        <v>47.93697311827957</v>
      </c>
      <c r="G354" s="42">
        <v>47.997028520499114</v>
      </c>
      <c r="H354" s="42">
        <v>47.285268817204305</v>
      </c>
      <c r="I354" s="42">
        <v>44.17937658571945</v>
      </c>
      <c r="J354" s="42">
        <v>50.39189795918368</v>
      </c>
      <c r="K354" s="42">
        <v>54.97601715457767</v>
      </c>
      <c r="L354" s="42">
        <v>44.601777131782946</v>
      </c>
      <c r="M354" s="42">
        <v>48.18378657164291</v>
      </c>
      <c r="N354" s="42">
        <v>53.704885601577914</v>
      </c>
      <c r="O354" s="19">
        <f>SUM(O353/O351/O431)</f>
        <v>50.76020932242318</v>
      </c>
    </row>
    <row r="355" spans="1:15" ht="15">
      <c r="A355" s="13" t="s">
        <v>25</v>
      </c>
      <c r="B355" s="14" t="s">
        <v>9</v>
      </c>
      <c r="C355" s="45">
        <v>6.434506106370604</v>
      </c>
      <c r="D355" s="45">
        <v>4.270837765636245</v>
      </c>
      <c r="E355" s="45">
        <v>5.654926308445991</v>
      </c>
      <c r="F355" s="45">
        <v>5.724790039500102</v>
      </c>
      <c r="G355" s="45">
        <v>5.931796528853678</v>
      </c>
      <c r="H355" s="45">
        <v>6.47710633239451</v>
      </c>
      <c r="I355" s="45">
        <v>5.47691193010687</v>
      </c>
      <c r="J355" s="45">
        <v>5.8209749449318915</v>
      </c>
      <c r="K355" s="45">
        <v>5.9613902033972295</v>
      </c>
      <c r="L355" s="45">
        <v>5.342820143121636</v>
      </c>
      <c r="M355" s="45">
        <v>5.396608508289051</v>
      </c>
      <c r="N355" s="45">
        <v>6.197494724531911</v>
      </c>
      <c r="O355" s="20">
        <f>SUM(O353/O352)</f>
        <v>0.05661135071012179</v>
      </c>
    </row>
    <row r="356" spans="1:15" ht="15">
      <c r="A356" s="21"/>
      <c r="B356" s="22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23"/>
    </row>
    <row r="357" spans="1:15" ht="15">
      <c r="A357" s="13" t="s">
        <v>25</v>
      </c>
      <c r="B357" s="24" t="s">
        <v>13</v>
      </c>
      <c r="C357" s="41">
        <v>2</v>
      </c>
      <c r="D357" s="41">
        <v>2</v>
      </c>
      <c r="E357" s="41">
        <v>2</v>
      </c>
      <c r="F357" s="41">
        <v>2</v>
      </c>
      <c r="G357" s="41">
        <v>2</v>
      </c>
      <c r="H357" s="41">
        <v>2</v>
      </c>
      <c r="I357" s="41">
        <v>2</v>
      </c>
      <c r="J357" s="41">
        <v>2</v>
      </c>
      <c r="K357" s="41">
        <v>2</v>
      </c>
      <c r="L357" s="41">
        <v>2</v>
      </c>
      <c r="M357" s="41">
        <v>2</v>
      </c>
      <c r="N357" s="41">
        <v>2</v>
      </c>
      <c r="O357" s="27">
        <f>SUM(C357:N357)</f>
        <v>24</v>
      </c>
    </row>
    <row r="358" spans="1:15" ht="15">
      <c r="A358" s="13" t="s">
        <v>25</v>
      </c>
      <c r="B358" s="14" t="s">
        <v>7</v>
      </c>
      <c r="C358" s="42">
        <v>49674.5</v>
      </c>
      <c r="D358" s="42">
        <v>28859.5</v>
      </c>
      <c r="E358" s="42">
        <v>50606</v>
      </c>
      <c r="F358" s="42">
        <v>50837</v>
      </c>
      <c r="G358" s="42">
        <v>87144.5</v>
      </c>
      <c r="H358" s="42">
        <v>75930.5</v>
      </c>
      <c r="I358" s="42">
        <v>35413</v>
      </c>
      <c r="J358" s="42">
        <v>56267</v>
      </c>
      <c r="K358" s="42">
        <v>51596.5</v>
      </c>
      <c r="L358" s="42">
        <v>60246</v>
      </c>
      <c r="M358" s="42">
        <v>79030.5</v>
      </c>
      <c r="N358" s="42">
        <v>39718.5</v>
      </c>
      <c r="O358" s="19">
        <f>SUM(C358:N358)</f>
        <v>665323.5</v>
      </c>
    </row>
    <row r="359" spans="1:15" ht="15">
      <c r="A359" s="13" t="s">
        <v>25</v>
      </c>
      <c r="B359" s="14" t="s">
        <v>0</v>
      </c>
      <c r="C359" s="42">
        <v>4506.5</v>
      </c>
      <c r="D359" s="42">
        <v>1420.5</v>
      </c>
      <c r="E359" s="42">
        <v>2457.5</v>
      </c>
      <c r="F359" s="42">
        <v>4933.5</v>
      </c>
      <c r="G359" s="42">
        <v>12962.5</v>
      </c>
      <c r="H359" s="42">
        <v>7426.5</v>
      </c>
      <c r="I359" s="42">
        <v>2806.5</v>
      </c>
      <c r="J359" s="42">
        <v>4321</v>
      </c>
      <c r="K359" s="42">
        <v>4458</v>
      </c>
      <c r="L359" s="42">
        <v>3201</v>
      </c>
      <c r="M359" s="42">
        <v>14534.5</v>
      </c>
      <c r="N359" s="42">
        <v>2347.5</v>
      </c>
      <c r="O359" s="19">
        <f>SUM(C359:N359)</f>
        <v>65375.5</v>
      </c>
    </row>
    <row r="360" spans="1:15" ht="15">
      <c r="A360" s="13" t="s">
        <v>25</v>
      </c>
      <c r="B360" s="14" t="s">
        <v>8</v>
      </c>
      <c r="C360" s="42">
        <v>72.68548387096774</v>
      </c>
      <c r="D360" s="42">
        <v>22.911290322580644</v>
      </c>
      <c r="E360" s="42">
        <v>40.958333333333336</v>
      </c>
      <c r="F360" s="42">
        <v>79.57258064516128</v>
      </c>
      <c r="G360" s="42">
        <v>216.04166666666669</v>
      </c>
      <c r="H360" s="42">
        <v>128.04310344827587</v>
      </c>
      <c r="I360" s="42">
        <v>45.26612903225807</v>
      </c>
      <c r="J360" s="42">
        <v>77.16071428571428</v>
      </c>
      <c r="K360" s="42">
        <v>71.90322580645162</v>
      </c>
      <c r="L360" s="42">
        <v>53.35</v>
      </c>
      <c r="M360" s="42">
        <v>234.42741935483872</v>
      </c>
      <c r="N360" s="42">
        <v>39.125</v>
      </c>
      <c r="O360" s="19">
        <f>SUM(O359/O357/O431)</f>
        <v>90.02981991525422</v>
      </c>
    </row>
    <row r="361" spans="1:15" ht="15">
      <c r="A361" s="13" t="s">
        <v>25</v>
      </c>
      <c r="B361" s="14" t="s">
        <v>9</v>
      </c>
      <c r="C361" s="45">
        <v>9.072059104772066</v>
      </c>
      <c r="D361" s="45">
        <v>4.922122697898439</v>
      </c>
      <c r="E361" s="45">
        <v>4.856143540291665</v>
      </c>
      <c r="F361" s="45">
        <v>9.704545901607098</v>
      </c>
      <c r="G361" s="45">
        <v>14.874719574958833</v>
      </c>
      <c r="H361" s="45">
        <v>9.780654677632835</v>
      </c>
      <c r="I361" s="45">
        <v>7.925055770479767</v>
      </c>
      <c r="J361" s="45">
        <v>7.679456875255478</v>
      </c>
      <c r="K361" s="45">
        <v>8.640120938435746</v>
      </c>
      <c r="L361" s="45">
        <v>5.313215815157853</v>
      </c>
      <c r="M361" s="45">
        <v>18.39100094267403</v>
      </c>
      <c r="N361" s="45">
        <v>5.91034404622531</v>
      </c>
      <c r="O361" s="20">
        <f>SUM(O359/O358)</f>
        <v>0.09826122179661473</v>
      </c>
    </row>
    <row r="362" spans="1:15" ht="15">
      <c r="A362" s="21"/>
      <c r="B362" s="22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23"/>
    </row>
    <row r="363" spans="1:15" ht="15">
      <c r="A363" s="13" t="s">
        <v>25</v>
      </c>
      <c r="B363" s="24" t="s">
        <v>14</v>
      </c>
      <c r="C363" s="41">
        <v>167</v>
      </c>
      <c r="D363" s="41">
        <v>156</v>
      </c>
      <c r="E363" s="41">
        <v>145</v>
      </c>
      <c r="F363" s="41">
        <v>141</v>
      </c>
      <c r="G363" s="41">
        <v>142</v>
      </c>
      <c r="H363" s="41">
        <v>142</v>
      </c>
      <c r="I363" s="41">
        <v>144</v>
      </c>
      <c r="J363" s="41">
        <v>144</v>
      </c>
      <c r="K363" s="41">
        <v>141</v>
      </c>
      <c r="L363" s="41">
        <v>149</v>
      </c>
      <c r="M363" s="41">
        <v>144</v>
      </c>
      <c r="N363" s="41">
        <v>144</v>
      </c>
      <c r="O363" s="27">
        <f>SUM(C363:N363)</f>
        <v>1759</v>
      </c>
    </row>
    <row r="364" spans="1:15" ht="15">
      <c r="A364" s="13" t="s">
        <v>25</v>
      </c>
      <c r="B364" s="14" t="s">
        <v>7</v>
      </c>
      <c r="C364" s="42">
        <v>9509172</v>
      </c>
      <c r="D364" s="42">
        <v>8817642</v>
      </c>
      <c r="E364" s="42">
        <v>7601560</v>
      </c>
      <c r="F364" s="42">
        <v>6983481.58</v>
      </c>
      <c r="G364" s="42">
        <v>7298572</v>
      </c>
      <c r="H364" s="42">
        <v>6218210</v>
      </c>
      <c r="I364" s="42">
        <v>7153930</v>
      </c>
      <c r="J364" s="42">
        <v>6845964.5</v>
      </c>
      <c r="K364" s="42">
        <v>8782191</v>
      </c>
      <c r="L364" s="42">
        <v>7949766</v>
      </c>
      <c r="M364" s="42">
        <v>8329458.5</v>
      </c>
      <c r="N364" s="42">
        <v>8055243</v>
      </c>
      <c r="O364" s="19">
        <f>SUM(C364:N364)</f>
        <v>93545190.58</v>
      </c>
    </row>
    <row r="365" spans="1:15" ht="15">
      <c r="A365" s="13" t="s">
        <v>25</v>
      </c>
      <c r="B365" s="14" t="s">
        <v>0</v>
      </c>
      <c r="C365" s="42">
        <v>462770.74</v>
      </c>
      <c r="D365" s="42">
        <v>457627.29</v>
      </c>
      <c r="E365" s="42">
        <v>363772.74</v>
      </c>
      <c r="F365" s="42">
        <v>264582.76</v>
      </c>
      <c r="G365" s="42">
        <v>403415.03</v>
      </c>
      <c r="H365" s="42">
        <v>328072.83</v>
      </c>
      <c r="I365" s="42">
        <v>204315.62</v>
      </c>
      <c r="J365" s="42">
        <v>319701.8</v>
      </c>
      <c r="K365" s="42">
        <v>415566.52</v>
      </c>
      <c r="L365" s="42">
        <v>415148.01</v>
      </c>
      <c r="M365" s="42">
        <v>430047.27</v>
      </c>
      <c r="N365" s="42">
        <v>290577.54</v>
      </c>
      <c r="O365" s="19">
        <f>SUM(C365:N365)</f>
        <v>4355598.149999999</v>
      </c>
    </row>
    <row r="366" spans="1:15" ht="15">
      <c r="A366" s="13" t="s">
        <v>25</v>
      </c>
      <c r="B366" s="14" t="s">
        <v>8</v>
      </c>
      <c r="C366" s="42">
        <v>89.38975082093877</v>
      </c>
      <c r="D366" s="42">
        <v>94.62929900744417</v>
      </c>
      <c r="E366" s="42">
        <v>83.6259172413793</v>
      </c>
      <c r="F366" s="42">
        <v>60.53140242507435</v>
      </c>
      <c r="G366" s="42">
        <v>94.69836384976524</v>
      </c>
      <c r="H366" s="42">
        <v>79.66800145701797</v>
      </c>
      <c r="I366" s="42">
        <v>45.769628136200716</v>
      </c>
      <c r="J366" s="42">
        <v>79.29112103174603</v>
      </c>
      <c r="K366" s="42">
        <v>95.07355753832073</v>
      </c>
      <c r="L366" s="42">
        <v>92.87427516778524</v>
      </c>
      <c r="M366" s="42">
        <v>96.33675403225807</v>
      </c>
      <c r="N366" s="42">
        <v>67.26331944444445</v>
      </c>
      <c r="O366" s="19">
        <f>SUM(O365/O363/O431)</f>
        <v>81.83980104739787</v>
      </c>
    </row>
    <row r="367" spans="1:15" ht="15">
      <c r="A367" s="13" t="s">
        <v>25</v>
      </c>
      <c r="B367" s="14" t="s">
        <v>9</v>
      </c>
      <c r="C367" s="45">
        <v>4.866572399784125</v>
      </c>
      <c r="D367" s="45">
        <v>5.189905532567551</v>
      </c>
      <c r="E367" s="45">
        <v>4.785501133977762</v>
      </c>
      <c r="F367" s="45">
        <v>3.788694177381936</v>
      </c>
      <c r="G367" s="45">
        <v>5.527314521251554</v>
      </c>
      <c r="H367" s="45">
        <v>5.276001132158613</v>
      </c>
      <c r="I367" s="45">
        <v>2.855991322252245</v>
      </c>
      <c r="J367" s="45">
        <v>4.669930730724648</v>
      </c>
      <c r="K367" s="45">
        <v>4.731923047449094</v>
      </c>
      <c r="L367" s="45">
        <v>5.222141255478463</v>
      </c>
      <c r="M367" s="45">
        <v>5.162967916821964</v>
      </c>
      <c r="N367" s="45">
        <v>3.6073094256746816</v>
      </c>
      <c r="O367" s="20">
        <f>SUM(O365/O364)</f>
        <v>0.04656143328154412</v>
      </c>
    </row>
    <row r="368" spans="1:15" ht="15">
      <c r="A368" s="21"/>
      <c r="B368" s="22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23"/>
    </row>
    <row r="369" spans="1:15" ht="15">
      <c r="A369" s="13" t="s">
        <v>25</v>
      </c>
      <c r="B369" s="24" t="s">
        <v>38</v>
      </c>
      <c r="C369" s="41">
        <v>0</v>
      </c>
      <c r="D369" s="41">
        <v>0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27">
        <f>SUM(C369:N369)</f>
        <v>0</v>
      </c>
    </row>
    <row r="370" spans="1:15" ht="15">
      <c r="A370" s="13" t="s">
        <v>25</v>
      </c>
      <c r="B370" s="14" t="s">
        <v>7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19">
        <f>SUM(C370:N370)</f>
        <v>0</v>
      </c>
    </row>
    <row r="371" spans="1:15" ht="15">
      <c r="A371" s="13" t="s">
        <v>25</v>
      </c>
      <c r="B371" s="14" t="s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19">
        <f>SUM(C371:N371)</f>
        <v>0</v>
      </c>
    </row>
    <row r="372" spans="1:15" ht="15">
      <c r="A372" s="13" t="s">
        <v>25</v>
      </c>
      <c r="B372" s="14" t="s">
        <v>8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ht="15">
      <c r="A373" s="13" t="s">
        <v>25</v>
      </c>
      <c r="B373" s="14" t="s">
        <v>9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6">
        <v>0</v>
      </c>
    </row>
    <row r="374" spans="1:15" ht="15">
      <c r="A374" s="21"/>
      <c r="B374" s="22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23"/>
    </row>
    <row r="375" spans="1:15" ht="15">
      <c r="A375" s="13" t="s">
        <v>25</v>
      </c>
      <c r="B375" s="24" t="s">
        <v>15</v>
      </c>
      <c r="C375" s="41">
        <v>15</v>
      </c>
      <c r="D375" s="41">
        <v>16</v>
      </c>
      <c r="E375" s="41">
        <v>16</v>
      </c>
      <c r="F375" s="41">
        <v>16</v>
      </c>
      <c r="G375" s="41">
        <v>15</v>
      </c>
      <c r="H375" s="41">
        <v>15</v>
      </c>
      <c r="I375" s="41">
        <v>15</v>
      </c>
      <c r="J375" s="41">
        <v>15</v>
      </c>
      <c r="K375" s="41">
        <v>14</v>
      </c>
      <c r="L375" s="41">
        <v>14</v>
      </c>
      <c r="M375" s="41">
        <v>14</v>
      </c>
      <c r="N375" s="41">
        <v>14</v>
      </c>
      <c r="O375" s="27">
        <f>SUM(C375:N375)</f>
        <v>179</v>
      </c>
    </row>
    <row r="376" spans="1:15" ht="15">
      <c r="A376" s="13" t="s">
        <v>25</v>
      </c>
      <c r="B376" s="14" t="s">
        <v>7</v>
      </c>
      <c r="C376" s="42">
        <v>770700</v>
      </c>
      <c r="D376" s="42">
        <v>617365</v>
      </c>
      <c r="E376" s="42">
        <v>637430</v>
      </c>
      <c r="F376" s="42">
        <v>649260</v>
      </c>
      <c r="G376" s="42">
        <v>630590</v>
      </c>
      <c r="H376" s="42">
        <v>450789</v>
      </c>
      <c r="I376" s="42">
        <v>511915</v>
      </c>
      <c r="J376" s="42">
        <v>573545</v>
      </c>
      <c r="K376" s="42">
        <v>667085</v>
      </c>
      <c r="L376" s="42">
        <v>511715</v>
      </c>
      <c r="M376" s="42">
        <v>662270</v>
      </c>
      <c r="N376" s="42">
        <v>624695</v>
      </c>
      <c r="O376" s="19">
        <f>SUM(C376:N376)</f>
        <v>7307359</v>
      </c>
    </row>
    <row r="377" spans="1:15" ht="15">
      <c r="A377" s="13" t="s">
        <v>25</v>
      </c>
      <c r="B377" s="14" t="s">
        <v>0</v>
      </c>
      <c r="C377" s="42">
        <v>54985.48</v>
      </c>
      <c r="D377" s="42">
        <v>44412.98</v>
      </c>
      <c r="E377" s="42">
        <v>69844.62</v>
      </c>
      <c r="F377" s="42">
        <v>44548.49</v>
      </c>
      <c r="G377" s="42">
        <v>39288.61</v>
      </c>
      <c r="H377" s="42">
        <v>33229.57</v>
      </c>
      <c r="I377" s="42">
        <v>14162.570000000002</v>
      </c>
      <c r="J377" s="42">
        <v>67156.67</v>
      </c>
      <c r="K377" s="42">
        <v>64505.15</v>
      </c>
      <c r="L377" s="42">
        <v>38033.19</v>
      </c>
      <c r="M377" s="42">
        <v>43138.92</v>
      </c>
      <c r="N377" s="42">
        <v>45270.84</v>
      </c>
      <c r="O377" s="19">
        <f>SUM(C377:N377)</f>
        <v>558577.09</v>
      </c>
    </row>
    <row r="378" spans="1:15" ht="15">
      <c r="A378" s="13" t="s">
        <v>25</v>
      </c>
      <c r="B378" s="14" t="s">
        <v>8</v>
      </c>
      <c r="C378" s="42">
        <v>118.2483440860215</v>
      </c>
      <c r="D378" s="42">
        <v>89.54229838709678</v>
      </c>
      <c r="E378" s="42">
        <v>145.509625</v>
      </c>
      <c r="F378" s="42">
        <v>89.81550403225806</v>
      </c>
      <c r="G378" s="42">
        <v>87.30802222222222</v>
      </c>
      <c r="H378" s="42">
        <v>76.38981609195403</v>
      </c>
      <c r="I378" s="42">
        <v>30.45713978494624</v>
      </c>
      <c r="J378" s="42">
        <v>159.89683333333335</v>
      </c>
      <c r="K378" s="42">
        <v>148.62937788018434</v>
      </c>
      <c r="L378" s="42">
        <v>90.55521428571429</v>
      </c>
      <c r="M378" s="42">
        <v>99.39843317972348</v>
      </c>
      <c r="N378" s="42">
        <v>107.78771428571429</v>
      </c>
      <c r="O378" s="19">
        <f>SUM(O377/O375/O431)</f>
        <v>103.13657092131425</v>
      </c>
    </row>
    <row r="379" spans="1:15" ht="15">
      <c r="A379" s="13" t="s">
        <v>25</v>
      </c>
      <c r="B379" s="14" t="s">
        <v>9</v>
      </c>
      <c r="C379" s="45">
        <v>7.134485532632673</v>
      </c>
      <c r="D379" s="45">
        <v>7.193958193289221</v>
      </c>
      <c r="E379" s="45">
        <v>10.957221969471158</v>
      </c>
      <c r="F379" s="45">
        <v>6.86142531497397</v>
      </c>
      <c r="G379" s="45">
        <v>6.230452433435354</v>
      </c>
      <c r="H379" s="45">
        <v>7.371424324905887</v>
      </c>
      <c r="I379" s="45">
        <v>2.766586249670356</v>
      </c>
      <c r="J379" s="45">
        <v>11.70904985659364</v>
      </c>
      <c r="K379" s="45">
        <v>9.669704760262935</v>
      </c>
      <c r="L379" s="45">
        <v>7.432494650342476</v>
      </c>
      <c r="M379" s="45">
        <v>6.513796487837287</v>
      </c>
      <c r="N379" s="45">
        <v>7.246870872986017</v>
      </c>
      <c r="O379" s="20">
        <f>SUM(O377/O376)</f>
        <v>0.076440351432029</v>
      </c>
    </row>
    <row r="380" spans="1:15" ht="15">
      <c r="A380" s="21"/>
      <c r="B380" s="22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20"/>
    </row>
    <row r="381" spans="1:15" ht="15">
      <c r="A381" s="13" t="s">
        <v>25</v>
      </c>
      <c r="B381" s="24" t="s">
        <v>41</v>
      </c>
      <c r="C381" s="41">
        <v>0</v>
      </c>
      <c r="D381" s="41">
        <v>0</v>
      </c>
      <c r="E381" s="41">
        <v>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27">
        <f>SUM(C381:N381)</f>
        <v>0</v>
      </c>
    </row>
    <row r="382" spans="1:15" ht="15">
      <c r="A382" s="13" t="s">
        <v>25</v>
      </c>
      <c r="B382" s="14" t="s">
        <v>7</v>
      </c>
      <c r="C382" s="42">
        <v>0</v>
      </c>
      <c r="D382" s="42">
        <v>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19">
        <f>SUM(C382:N382)</f>
        <v>0</v>
      </c>
    </row>
    <row r="383" spans="1:15" ht="15">
      <c r="A383" s="13" t="s">
        <v>25</v>
      </c>
      <c r="B383" s="14" t="s">
        <v>0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8">
        <f>SUM(C383:N383)</f>
        <v>0</v>
      </c>
    </row>
    <row r="384" spans="1:15" ht="15">
      <c r="A384" s="13" t="s">
        <v>25</v>
      </c>
      <c r="B384" s="14" t="s">
        <v>8</v>
      </c>
      <c r="C384" s="42">
        <v>0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</row>
    <row r="385" spans="1:15" ht="15">
      <c r="A385" s="13" t="s">
        <v>25</v>
      </c>
      <c r="B385" s="14" t="s">
        <v>9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6">
        <v>0</v>
      </c>
    </row>
    <row r="386" spans="1:15" ht="15">
      <c r="A386" s="21"/>
      <c r="B386" s="22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20"/>
    </row>
    <row r="387" spans="1:15" ht="15">
      <c r="A387" s="13" t="s">
        <v>25</v>
      </c>
      <c r="B387" s="24" t="s">
        <v>39</v>
      </c>
      <c r="C387" s="41">
        <v>289</v>
      </c>
      <c r="D387" s="41">
        <v>286</v>
      </c>
      <c r="E387" s="41">
        <v>287</v>
      </c>
      <c r="F387" s="41">
        <v>295</v>
      </c>
      <c r="G387" s="41">
        <v>285</v>
      </c>
      <c r="H387" s="41">
        <v>283</v>
      </c>
      <c r="I387" s="41">
        <v>280</v>
      </c>
      <c r="J387" s="41">
        <v>282</v>
      </c>
      <c r="K387" s="41">
        <v>279</v>
      </c>
      <c r="L387" s="41">
        <v>274</v>
      </c>
      <c r="M387" s="41">
        <v>274</v>
      </c>
      <c r="N387" s="41">
        <v>286</v>
      </c>
      <c r="O387" s="27">
        <f>SUM(C387:N387)</f>
        <v>3400</v>
      </c>
    </row>
    <row r="388" spans="1:15" ht="15">
      <c r="A388" s="13" t="s">
        <v>25</v>
      </c>
      <c r="B388" s="14" t="s">
        <v>7</v>
      </c>
      <c r="C388" s="42">
        <v>18634236.490000002</v>
      </c>
      <c r="D388" s="42">
        <v>18592937.82</v>
      </c>
      <c r="E388" s="42">
        <v>17468875.81</v>
      </c>
      <c r="F388" s="42">
        <v>15006894.67</v>
      </c>
      <c r="G388" s="42">
        <v>15744190.76</v>
      </c>
      <c r="H388" s="42">
        <v>14546847.74</v>
      </c>
      <c r="I388" s="42">
        <v>14232682.95</v>
      </c>
      <c r="J388" s="42">
        <v>14445498.29</v>
      </c>
      <c r="K388" s="42">
        <v>17584751.79</v>
      </c>
      <c r="L388" s="42">
        <v>14642653.52</v>
      </c>
      <c r="M388" s="42">
        <v>14961320.82</v>
      </c>
      <c r="N388" s="42">
        <v>14349958.67</v>
      </c>
      <c r="O388" s="19">
        <f>SUM(C388:N388)</f>
        <v>190210849.32999998</v>
      </c>
    </row>
    <row r="389" spans="1:15" ht="15">
      <c r="A389" s="13" t="s">
        <v>25</v>
      </c>
      <c r="B389" s="14" t="s">
        <v>0</v>
      </c>
      <c r="C389" s="42">
        <v>817352.53</v>
      </c>
      <c r="D389" s="42">
        <v>730730.62</v>
      </c>
      <c r="E389" s="42">
        <v>739155.96</v>
      </c>
      <c r="F389" s="42">
        <v>677841.47</v>
      </c>
      <c r="G389" s="42">
        <v>708332.26</v>
      </c>
      <c r="H389" s="42">
        <v>653991.26</v>
      </c>
      <c r="I389" s="42">
        <v>637180.8</v>
      </c>
      <c r="J389" s="42">
        <v>686544.42</v>
      </c>
      <c r="K389" s="42">
        <v>762744.73</v>
      </c>
      <c r="L389" s="42">
        <v>669438.13</v>
      </c>
      <c r="M389" s="42">
        <v>752806.54</v>
      </c>
      <c r="N389" s="42">
        <v>715486.12</v>
      </c>
      <c r="O389" s="19">
        <f>SUM(C389:N389)</f>
        <v>8551604.839999998</v>
      </c>
    </row>
    <row r="390" spans="1:15" ht="15">
      <c r="A390" s="13" t="s">
        <v>25</v>
      </c>
      <c r="B390" s="14" t="s">
        <v>8</v>
      </c>
      <c r="C390" s="42">
        <v>91.23256278602523</v>
      </c>
      <c r="D390" s="42">
        <v>82.4194247687796</v>
      </c>
      <c r="E390" s="42">
        <v>85.84854355400695</v>
      </c>
      <c r="F390" s="42">
        <v>74.12153854565337</v>
      </c>
      <c r="G390" s="42">
        <v>82.84587836257309</v>
      </c>
      <c r="H390" s="42">
        <v>79.68700621420739</v>
      </c>
      <c r="I390" s="42">
        <v>73.4079262672811</v>
      </c>
      <c r="J390" s="42">
        <v>86.94838145896657</v>
      </c>
      <c r="K390" s="42">
        <v>88.18877673719506</v>
      </c>
      <c r="L390" s="42">
        <v>81.44016180048662</v>
      </c>
      <c r="M390" s="42">
        <v>88.62803626089004</v>
      </c>
      <c r="N390" s="42">
        <v>83.38999067599066</v>
      </c>
      <c r="O390" s="19">
        <f>SUM(O389/O387/O431)</f>
        <v>83.12876090727814</v>
      </c>
    </row>
    <row r="391" spans="1:15" ht="15">
      <c r="A391" s="13" t="s">
        <v>25</v>
      </c>
      <c r="B391" s="14" t="s">
        <v>9</v>
      </c>
      <c r="C391" s="45">
        <v>4.386294713167505</v>
      </c>
      <c r="D391" s="45">
        <v>3.9301514751152973</v>
      </c>
      <c r="E391" s="45">
        <v>4.231273769642765</v>
      </c>
      <c r="F391" s="45">
        <v>4.516866979516156</v>
      </c>
      <c r="G391" s="45">
        <v>4.499007099174655</v>
      </c>
      <c r="H391" s="45">
        <v>4.4957592991208415</v>
      </c>
      <c r="I391" s="45">
        <v>4.476884662143057</v>
      </c>
      <c r="J391" s="45">
        <v>4.752653084146397</v>
      </c>
      <c r="K391" s="45">
        <v>4.337534809184816</v>
      </c>
      <c r="L391" s="45">
        <v>4.571836170852727</v>
      </c>
      <c r="M391" s="45">
        <v>5.031685030065414</v>
      </c>
      <c r="N391" s="45">
        <v>4.985980353349686</v>
      </c>
      <c r="O391" s="20">
        <f>SUM(O389/O388)</f>
        <v>0.044958554520534606</v>
      </c>
    </row>
    <row r="392" spans="1:15" ht="15">
      <c r="A392" s="21"/>
      <c r="B392" s="22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20"/>
    </row>
    <row r="393" spans="1:15" ht="15">
      <c r="A393" s="13" t="s">
        <v>25</v>
      </c>
      <c r="B393" s="24" t="s">
        <v>16</v>
      </c>
      <c r="C393" s="41">
        <v>43</v>
      </c>
      <c r="D393" s="41">
        <v>40</v>
      </c>
      <c r="E393" s="41">
        <v>37</v>
      </c>
      <c r="F393" s="41">
        <v>35</v>
      </c>
      <c r="G393" s="41">
        <v>35</v>
      </c>
      <c r="H393" s="41">
        <v>35</v>
      </c>
      <c r="I393" s="41">
        <v>35</v>
      </c>
      <c r="J393" s="41">
        <v>32</v>
      </c>
      <c r="K393" s="41">
        <v>32</v>
      </c>
      <c r="L393" s="41">
        <v>33</v>
      </c>
      <c r="M393" s="41">
        <v>33</v>
      </c>
      <c r="N393" s="41">
        <v>34</v>
      </c>
      <c r="O393" s="27">
        <f>SUM(C393:N393)</f>
        <v>424</v>
      </c>
    </row>
    <row r="394" spans="1:15" ht="15">
      <c r="A394" s="13" t="s">
        <v>25</v>
      </c>
      <c r="B394" s="14" t="s">
        <v>0</v>
      </c>
      <c r="C394" s="42">
        <v>373173.05</v>
      </c>
      <c r="D394" s="42">
        <v>373850</v>
      </c>
      <c r="E394" s="42">
        <v>369930.52</v>
      </c>
      <c r="F394" s="42">
        <v>338863.5</v>
      </c>
      <c r="G394" s="42">
        <v>391738.18</v>
      </c>
      <c r="H394" s="42">
        <v>350363.3</v>
      </c>
      <c r="I394" s="42">
        <v>262829.13</v>
      </c>
      <c r="J394" s="42">
        <v>362328.75</v>
      </c>
      <c r="K394" s="42">
        <v>324100.02</v>
      </c>
      <c r="L394" s="42">
        <v>341025.5</v>
      </c>
      <c r="M394" s="42">
        <v>304470.51</v>
      </c>
      <c r="N394" s="42">
        <v>338263.93</v>
      </c>
      <c r="O394" s="19">
        <f>SUM(C394:N394)</f>
        <v>4130936.39</v>
      </c>
    </row>
    <row r="395" spans="1:15" ht="15">
      <c r="A395" s="13" t="s">
        <v>25</v>
      </c>
      <c r="B395" s="14" t="s">
        <v>8</v>
      </c>
      <c r="C395" s="42">
        <v>279.9497749437359</v>
      </c>
      <c r="D395" s="42">
        <v>301.491935483871</v>
      </c>
      <c r="E395" s="42">
        <v>333.2707387387387</v>
      </c>
      <c r="F395" s="42">
        <v>312.31658986175114</v>
      </c>
      <c r="G395" s="42">
        <v>373.08398095238095</v>
      </c>
      <c r="H395" s="42">
        <v>345.1855172413793</v>
      </c>
      <c r="I395" s="42">
        <v>242.23882949308754</v>
      </c>
      <c r="J395" s="42">
        <v>404.384765625</v>
      </c>
      <c r="K395" s="42">
        <v>326.71372983870964</v>
      </c>
      <c r="L395" s="42">
        <v>344.47020202020207</v>
      </c>
      <c r="M395" s="42">
        <v>297.6251319648094</v>
      </c>
      <c r="N395" s="42">
        <v>331.6313039215686</v>
      </c>
      <c r="O395" s="29">
        <f>SUM(O394/O393/O431)</f>
        <v>322.0069539694595</v>
      </c>
    </row>
    <row r="396" spans="1:15" ht="15">
      <c r="A396" s="13"/>
      <c r="B396" s="22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23"/>
    </row>
    <row r="397" spans="1:15" ht="15">
      <c r="A397" s="13" t="s">
        <v>25</v>
      </c>
      <c r="B397" s="24" t="s">
        <v>17</v>
      </c>
      <c r="C397" s="41">
        <v>22</v>
      </c>
      <c r="D397" s="41">
        <v>19</v>
      </c>
      <c r="E397" s="41">
        <v>18</v>
      </c>
      <c r="F397" s="41">
        <v>17</v>
      </c>
      <c r="G397" s="41">
        <v>17</v>
      </c>
      <c r="H397" s="41">
        <v>17</v>
      </c>
      <c r="I397" s="41">
        <v>18</v>
      </c>
      <c r="J397" s="41">
        <v>16</v>
      </c>
      <c r="K397" s="41">
        <v>17</v>
      </c>
      <c r="L397" s="41">
        <v>17</v>
      </c>
      <c r="M397" s="41">
        <v>17</v>
      </c>
      <c r="N397" s="41">
        <v>18</v>
      </c>
      <c r="O397" s="27">
        <f>SUM(C397:N397)</f>
        <v>213</v>
      </c>
    </row>
    <row r="398" spans="1:15" ht="15">
      <c r="A398" s="13" t="s">
        <v>25</v>
      </c>
      <c r="B398" s="24" t="s">
        <v>18</v>
      </c>
      <c r="C398" s="42">
        <v>1029912.55</v>
      </c>
      <c r="D398" s="42">
        <v>965949.75</v>
      </c>
      <c r="E398" s="42">
        <v>927018</v>
      </c>
      <c r="F398" s="42">
        <v>942616</v>
      </c>
      <c r="G398" s="42">
        <v>903435.75</v>
      </c>
      <c r="H398" s="42">
        <v>844396.55</v>
      </c>
      <c r="I398" s="42">
        <v>828502.25</v>
      </c>
      <c r="J398" s="42">
        <v>903489.5</v>
      </c>
      <c r="K398" s="42">
        <v>1130131.51</v>
      </c>
      <c r="L398" s="42">
        <v>961002.25</v>
      </c>
      <c r="M398" s="42">
        <v>1042501</v>
      </c>
      <c r="N398" s="42">
        <v>828077.25</v>
      </c>
      <c r="O398" s="19">
        <f>SUM(C398:N398)</f>
        <v>11307032.36</v>
      </c>
    </row>
    <row r="399" spans="1:15" ht="15">
      <c r="A399" s="13" t="s">
        <v>25</v>
      </c>
      <c r="B399" s="14" t="s">
        <v>0</v>
      </c>
      <c r="C399" s="42">
        <v>188183.05000000002</v>
      </c>
      <c r="D399" s="42">
        <v>164284.5</v>
      </c>
      <c r="E399" s="42">
        <v>198492.5</v>
      </c>
      <c r="F399" s="42">
        <v>178651.5</v>
      </c>
      <c r="G399" s="42">
        <v>170976</v>
      </c>
      <c r="H399" s="42">
        <v>177623.3</v>
      </c>
      <c r="I399" s="42">
        <v>134175.25</v>
      </c>
      <c r="J399" s="42">
        <v>157588.25</v>
      </c>
      <c r="K399" s="42">
        <v>139097.26</v>
      </c>
      <c r="L399" s="42">
        <v>184970</v>
      </c>
      <c r="M399" s="42">
        <v>190063.5</v>
      </c>
      <c r="N399" s="42">
        <v>168307.75</v>
      </c>
      <c r="O399" s="19">
        <f>SUM(C399:N399)</f>
        <v>2052412.86</v>
      </c>
    </row>
    <row r="400" spans="1:15" ht="15">
      <c r="A400" s="13" t="s">
        <v>25</v>
      </c>
      <c r="B400" s="14" t="s">
        <v>8</v>
      </c>
      <c r="C400" s="42">
        <v>275.9282258064516</v>
      </c>
      <c r="D400" s="42">
        <v>278.92105263157896</v>
      </c>
      <c r="E400" s="42">
        <v>367.57870370370364</v>
      </c>
      <c r="F400" s="42">
        <v>338.99715370018976</v>
      </c>
      <c r="G400" s="42">
        <v>335.24705882352936</v>
      </c>
      <c r="H400" s="42">
        <v>360.29066937119677</v>
      </c>
      <c r="I400" s="42">
        <v>240.45743727598565</v>
      </c>
      <c r="J400" s="42">
        <v>351.75948660714283</v>
      </c>
      <c r="K400" s="42">
        <v>263.94166982922195</v>
      </c>
      <c r="L400" s="42">
        <v>362.6862745098039</v>
      </c>
      <c r="M400" s="42">
        <v>360.6518026565465</v>
      </c>
      <c r="N400" s="42">
        <v>311.6810185185185</v>
      </c>
      <c r="O400" s="19">
        <f>SUM(O399/O397/O431)</f>
        <v>318.46941012174744</v>
      </c>
    </row>
    <row r="401" spans="1:15" ht="15">
      <c r="A401" s="13" t="s">
        <v>25</v>
      </c>
      <c r="B401" s="14" t="s">
        <v>9</v>
      </c>
      <c r="C401" s="20">
        <v>0.18271750353949956</v>
      </c>
      <c r="D401" s="20">
        <v>0.17007561728754525</v>
      </c>
      <c r="E401" s="20">
        <v>0.21411935906314658</v>
      </c>
      <c r="F401" s="20">
        <v>0.18952733668853491</v>
      </c>
      <c r="G401" s="20">
        <v>0.18925086814419287</v>
      </c>
      <c r="H401" s="20">
        <v>0.2103553123233391</v>
      </c>
      <c r="I401" s="20">
        <v>0.1619491679111312</v>
      </c>
      <c r="J401" s="20">
        <v>0.17442178354037316</v>
      </c>
      <c r="K401" s="20">
        <v>0.12308059616884764</v>
      </c>
      <c r="L401" s="20">
        <v>0.19247613624213677</v>
      </c>
      <c r="M401" s="20">
        <v>0.1823149330312393</v>
      </c>
      <c r="N401" s="20">
        <v>0.20325126671454868</v>
      </c>
      <c r="O401" s="20">
        <f>SUM(O399/O398)</f>
        <v>0.18151649298012623</v>
      </c>
    </row>
    <row r="402" spans="1:15" ht="15">
      <c r="A402" s="21"/>
      <c r="B402" s="22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23"/>
    </row>
    <row r="403" spans="1:15" ht="15">
      <c r="A403" s="13" t="s">
        <v>25</v>
      </c>
      <c r="B403" s="24" t="s">
        <v>42</v>
      </c>
      <c r="C403" s="41">
        <v>4</v>
      </c>
      <c r="D403" s="41">
        <v>4</v>
      </c>
      <c r="E403" s="41">
        <v>4</v>
      </c>
      <c r="F403" s="41">
        <v>3</v>
      </c>
      <c r="G403" s="41">
        <v>3</v>
      </c>
      <c r="H403" s="41">
        <v>3</v>
      </c>
      <c r="I403" s="41">
        <v>3</v>
      </c>
      <c r="J403" s="41">
        <v>3</v>
      </c>
      <c r="K403" s="41">
        <v>3</v>
      </c>
      <c r="L403" s="41">
        <v>3</v>
      </c>
      <c r="M403" s="41">
        <v>3</v>
      </c>
      <c r="N403" s="41">
        <v>3</v>
      </c>
      <c r="O403" s="27">
        <f>SUM(C403:N403)</f>
        <v>39</v>
      </c>
    </row>
    <row r="404" spans="1:15" ht="15">
      <c r="A404" s="13" t="s">
        <v>25</v>
      </c>
      <c r="B404" s="24" t="s">
        <v>43</v>
      </c>
      <c r="C404" s="42">
        <v>532665</v>
      </c>
      <c r="D404" s="42">
        <v>537411</v>
      </c>
      <c r="E404" s="42">
        <v>485747</v>
      </c>
      <c r="F404" s="42">
        <v>490424</v>
      </c>
      <c r="G404" s="42">
        <v>544514</v>
      </c>
      <c r="H404" s="42">
        <v>458325</v>
      </c>
      <c r="I404" s="42">
        <v>475909.5</v>
      </c>
      <c r="J404" s="42">
        <v>466947</v>
      </c>
      <c r="K404" s="42">
        <v>551663.5</v>
      </c>
      <c r="L404" s="42">
        <v>434036</v>
      </c>
      <c r="M404" s="42">
        <v>444454</v>
      </c>
      <c r="N404" s="42">
        <v>407664</v>
      </c>
      <c r="O404" s="19">
        <f>SUM(C404:N404)</f>
        <v>5829760</v>
      </c>
    </row>
    <row r="405" spans="1:15" ht="15">
      <c r="A405" s="13" t="s">
        <v>25</v>
      </c>
      <c r="B405" s="14" t="s">
        <v>0</v>
      </c>
      <c r="C405" s="42">
        <v>86361</v>
      </c>
      <c r="D405" s="42">
        <v>101770</v>
      </c>
      <c r="E405" s="42">
        <v>85216</v>
      </c>
      <c r="F405" s="42">
        <v>89973</v>
      </c>
      <c r="G405" s="42">
        <v>121979</v>
      </c>
      <c r="H405" s="42">
        <v>104900</v>
      </c>
      <c r="I405" s="42">
        <v>49158.5</v>
      </c>
      <c r="J405" s="42">
        <v>126174</v>
      </c>
      <c r="K405" s="42">
        <v>106905.5</v>
      </c>
      <c r="L405" s="42">
        <v>71086</v>
      </c>
      <c r="M405" s="42">
        <v>45401</v>
      </c>
      <c r="N405" s="42">
        <v>93018</v>
      </c>
      <c r="O405" s="19">
        <f>SUM(C405:N405)</f>
        <v>1081942</v>
      </c>
    </row>
    <row r="406" spans="1:15" ht="15">
      <c r="A406" s="13" t="s">
        <v>25</v>
      </c>
      <c r="B406" s="14" t="s">
        <v>8</v>
      </c>
      <c r="C406" s="42">
        <v>696.4596774193549</v>
      </c>
      <c r="D406" s="42">
        <v>820.7258064516129</v>
      </c>
      <c r="E406" s="42">
        <v>710.1333333333333</v>
      </c>
      <c r="F406" s="42">
        <v>967.4516129032257</v>
      </c>
      <c r="G406" s="42">
        <v>1355.322222222222</v>
      </c>
      <c r="H406" s="42">
        <v>1205.7471264367814</v>
      </c>
      <c r="I406" s="42">
        <v>528.5860215053764</v>
      </c>
      <c r="J406" s="42">
        <v>1502.0714285714287</v>
      </c>
      <c r="K406" s="42">
        <v>1149.521505376344</v>
      </c>
      <c r="L406" s="42">
        <v>789.8444444444445</v>
      </c>
      <c r="M406" s="42">
        <v>488.1827956989248</v>
      </c>
      <c r="N406" s="42">
        <v>1033.5333333333333</v>
      </c>
      <c r="O406" s="19">
        <f>SUM(O405/O403/O431)</f>
        <v>916.8999999999999</v>
      </c>
    </row>
    <row r="407" spans="1:15" ht="15">
      <c r="A407" s="13" t="s">
        <v>25</v>
      </c>
      <c r="B407" s="14" t="s">
        <v>9</v>
      </c>
      <c r="C407" s="20">
        <v>0.16213004421165272</v>
      </c>
      <c r="D407" s="20">
        <v>0.189370891180121</v>
      </c>
      <c r="E407" s="20">
        <v>0.17543288996123496</v>
      </c>
      <c r="F407" s="20">
        <v>0.18345961861572843</v>
      </c>
      <c r="G407" s="20">
        <v>0.22401444223656322</v>
      </c>
      <c r="H407" s="20">
        <v>0.2288768886707031</v>
      </c>
      <c r="I407" s="20">
        <v>0.10329379850580836</v>
      </c>
      <c r="J407" s="20">
        <v>0.27021053781264254</v>
      </c>
      <c r="K407" s="20">
        <v>0.1937875172093133</v>
      </c>
      <c r="L407" s="20">
        <v>0.16377904136984028</v>
      </c>
      <c r="M407" s="20">
        <v>0.10215005377384387</v>
      </c>
      <c r="N407" s="20">
        <v>0.2281732014600259</v>
      </c>
      <c r="O407" s="20">
        <f>SUM(O405/O404)</f>
        <v>0.18558945822812603</v>
      </c>
    </row>
    <row r="408" spans="1:15" ht="15">
      <c r="A408" s="21"/>
      <c r="B408" s="22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23"/>
    </row>
    <row r="409" spans="1:15" ht="15">
      <c r="A409" s="13" t="s">
        <v>25</v>
      </c>
      <c r="B409" s="14" t="s">
        <v>36</v>
      </c>
      <c r="C409" s="41">
        <v>5</v>
      </c>
      <c r="D409" s="41">
        <v>5</v>
      </c>
      <c r="E409" s="41">
        <v>5</v>
      </c>
      <c r="F409" s="41">
        <v>5</v>
      </c>
      <c r="G409" s="41">
        <v>5</v>
      </c>
      <c r="H409" s="41">
        <v>5</v>
      </c>
      <c r="I409" s="41">
        <v>5</v>
      </c>
      <c r="J409" s="41">
        <v>5</v>
      </c>
      <c r="K409" s="41">
        <v>5</v>
      </c>
      <c r="L409" s="41">
        <v>5</v>
      </c>
      <c r="M409" s="41">
        <v>5</v>
      </c>
      <c r="N409" s="41">
        <v>5</v>
      </c>
      <c r="O409" s="27">
        <f>SUM(C409:N409)</f>
        <v>60</v>
      </c>
    </row>
    <row r="410" spans="1:15" ht="15">
      <c r="A410" s="13" t="s">
        <v>25</v>
      </c>
      <c r="B410" s="31" t="s">
        <v>37</v>
      </c>
      <c r="C410" s="42">
        <v>126224.75</v>
      </c>
      <c r="D410" s="42">
        <v>117480.5</v>
      </c>
      <c r="E410" s="42">
        <v>115062</v>
      </c>
      <c r="F410" s="42">
        <v>105906.5</v>
      </c>
      <c r="G410" s="42">
        <v>125951.5</v>
      </c>
      <c r="H410" s="42">
        <v>100773</v>
      </c>
      <c r="I410" s="42">
        <v>108232</v>
      </c>
      <c r="J410" s="42">
        <v>113131.5</v>
      </c>
      <c r="K410" s="42">
        <v>110854</v>
      </c>
      <c r="L410" s="42">
        <v>104308</v>
      </c>
      <c r="M410" s="42">
        <v>117441</v>
      </c>
      <c r="N410" s="42">
        <v>97463.5</v>
      </c>
      <c r="O410" s="19">
        <f>SUM(C410:N410)</f>
        <v>1342828.25</v>
      </c>
    </row>
    <row r="411" spans="1:15" ht="15">
      <c r="A411" s="13" t="s">
        <v>25</v>
      </c>
      <c r="B411" s="31" t="s">
        <v>0</v>
      </c>
      <c r="C411" s="42">
        <v>37002.75</v>
      </c>
      <c r="D411" s="42">
        <v>39884.5</v>
      </c>
      <c r="E411" s="42">
        <v>20838.02</v>
      </c>
      <c r="F411" s="42">
        <v>6986.5</v>
      </c>
      <c r="G411" s="42">
        <v>30080.18</v>
      </c>
      <c r="H411" s="42">
        <v>13809</v>
      </c>
      <c r="I411" s="42">
        <v>34391.38</v>
      </c>
      <c r="J411" s="42">
        <v>29437.5</v>
      </c>
      <c r="K411" s="42">
        <v>23918.26</v>
      </c>
      <c r="L411" s="42">
        <v>32434.5</v>
      </c>
      <c r="M411" s="42">
        <v>24911.01</v>
      </c>
      <c r="N411" s="42">
        <v>23194.18</v>
      </c>
      <c r="O411" s="19">
        <f>SUM(C411:N411)</f>
        <v>316887.78</v>
      </c>
    </row>
    <row r="412" spans="1:15" ht="15">
      <c r="A412" s="13" t="s">
        <v>25</v>
      </c>
      <c r="B412" s="14" t="s">
        <v>8</v>
      </c>
      <c r="C412" s="42">
        <v>238.72741935483873</v>
      </c>
      <c r="D412" s="42">
        <v>257.31935483870967</v>
      </c>
      <c r="E412" s="42">
        <v>138.92013333333335</v>
      </c>
      <c r="F412" s="42">
        <v>45.07419354838709</v>
      </c>
      <c r="G412" s="42">
        <v>200.53453333333334</v>
      </c>
      <c r="H412" s="42">
        <v>95.23448275862069</v>
      </c>
      <c r="I412" s="42">
        <v>221.8798709677419</v>
      </c>
      <c r="J412" s="42">
        <v>210.26785714285714</v>
      </c>
      <c r="K412" s="42">
        <v>154.3113548387097</v>
      </c>
      <c r="L412" s="42">
        <v>216.23</v>
      </c>
      <c r="M412" s="42">
        <v>160.71619354838708</v>
      </c>
      <c r="N412" s="42">
        <v>154.62786666666668</v>
      </c>
      <c r="O412" s="19">
        <f>SUM(O411/O409/O431)</f>
        <v>174.5568279661017</v>
      </c>
    </row>
    <row r="413" spans="1:15" ht="15">
      <c r="A413" s="13" t="s">
        <v>25</v>
      </c>
      <c r="B413" s="14" t="s">
        <v>9</v>
      </c>
      <c r="C413" s="20">
        <v>0.29314971905272147</v>
      </c>
      <c r="D413" s="20">
        <v>0.33949889556139107</v>
      </c>
      <c r="E413" s="20">
        <v>0.1811025360240566</v>
      </c>
      <c r="F413" s="20">
        <v>0.06596856661300297</v>
      </c>
      <c r="G413" s="20">
        <v>0.23882351540076935</v>
      </c>
      <c r="H413" s="20">
        <v>0.13703075228483821</v>
      </c>
      <c r="I413" s="20">
        <v>0.3177561164905019</v>
      </c>
      <c r="J413" s="20">
        <v>0.26020604340966047</v>
      </c>
      <c r="K413" s="20">
        <v>0.21576361700976057</v>
      </c>
      <c r="L413" s="20">
        <v>0.310949303984354</v>
      </c>
      <c r="M413" s="20">
        <v>0.21211510460571692</v>
      </c>
      <c r="N413" s="20">
        <v>0.2379781148840335</v>
      </c>
      <c r="O413" s="20">
        <f>SUM(O411/O410)</f>
        <v>0.23598533915264297</v>
      </c>
    </row>
    <row r="414" spans="1:15" ht="15">
      <c r="A414" s="21"/>
      <c r="B414" s="22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23"/>
    </row>
    <row r="415" spans="1:15" ht="15">
      <c r="A415" s="13" t="s">
        <v>25</v>
      </c>
      <c r="B415" s="31" t="s">
        <v>35</v>
      </c>
      <c r="C415" s="41">
        <v>7</v>
      </c>
      <c r="D415" s="41">
        <v>7</v>
      </c>
      <c r="E415" s="41">
        <v>6</v>
      </c>
      <c r="F415" s="41">
        <v>6</v>
      </c>
      <c r="G415" s="41">
        <v>6</v>
      </c>
      <c r="H415" s="41">
        <v>6</v>
      </c>
      <c r="I415" s="41">
        <v>6</v>
      </c>
      <c r="J415" s="41">
        <v>5</v>
      </c>
      <c r="K415" s="41">
        <v>4</v>
      </c>
      <c r="L415" s="41">
        <v>5</v>
      </c>
      <c r="M415" s="41">
        <v>5</v>
      </c>
      <c r="N415" s="41">
        <v>5</v>
      </c>
      <c r="O415" s="27">
        <f>SUM(C415:N415)</f>
        <v>68</v>
      </c>
    </row>
    <row r="416" spans="1:15" ht="15">
      <c r="A416" s="13" t="s">
        <v>25</v>
      </c>
      <c r="B416" s="31" t="s">
        <v>0</v>
      </c>
      <c r="C416" s="42">
        <v>36362</v>
      </c>
      <c r="D416" s="42">
        <v>38164</v>
      </c>
      <c r="E416" s="42">
        <v>38315</v>
      </c>
      <c r="F416" s="42">
        <v>32576</v>
      </c>
      <c r="G416" s="42">
        <v>37204</v>
      </c>
      <c r="H416" s="42">
        <v>23472</v>
      </c>
      <c r="I416" s="42">
        <v>23358</v>
      </c>
      <c r="J416" s="42">
        <v>26333</v>
      </c>
      <c r="K416" s="42">
        <v>30302</v>
      </c>
      <c r="L416" s="42">
        <v>25471</v>
      </c>
      <c r="M416" s="42">
        <v>27504</v>
      </c>
      <c r="N416" s="42">
        <v>23107</v>
      </c>
      <c r="O416" s="19">
        <f>SUM(C416:N416)</f>
        <v>362168</v>
      </c>
    </row>
    <row r="417" spans="1:15" ht="15">
      <c r="A417" s="13" t="s">
        <v>25</v>
      </c>
      <c r="B417" s="31" t="s">
        <v>8</v>
      </c>
      <c r="C417" s="42">
        <v>167.56682027649768</v>
      </c>
      <c r="D417" s="42">
        <v>175.8709677419355</v>
      </c>
      <c r="E417" s="42">
        <v>212.86111111111114</v>
      </c>
      <c r="F417" s="42">
        <v>175.13978494623657</v>
      </c>
      <c r="G417" s="42">
        <v>206.68888888888887</v>
      </c>
      <c r="H417" s="42">
        <v>134.89655172413794</v>
      </c>
      <c r="I417" s="42">
        <v>125.58064516129032</v>
      </c>
      <c r="J417" s="42">
        <v>188.09285714285713</v>
      </c>
      <c r="K417" s="42">
        <v>244.3709677419355</v>
      </c>
      <c r="L417" s="42">
        <v>169.80666666666667</v>
      </c>
      <c r="M417" s="42">
        <v>177.44516129032257</v>
      </c>
      <c r="N417" s="42">
        <v>154.04666666666665</v>
      </c>
      <c r="O417" s="19">
        <f>SUM(O416/O415/O431)</f>
        <v>176.02881355932203</v>
      </c>
    </row>
    <row r="418" spans="1:15" ht="15">
      <c r="A418" s="21"/>
      <c r="B418" s="21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33"/>
    </row>
    <row r="419" spans="1:15" ht="15">
      <c r="A419" s="13" t="s">
        <v>25</v>
      </c>
      <c r="B419" s="14" t="s">
        <v>44</v>
      </c>
      <c r="C419" s="41">
        <v>5</v>
      </c>
      <c r="D419" s="41">
        <v>5</v>
      </c>
      <c r="E419" s="41">
        <v>4</v>
      </c>
      <c r="F419" s="41">
        <v>4</v>
      </c>
      <c r="G419" s="41">
        <v>4</v>
      </c>
      <c r="H419" s="41">
        <v>4</v>
      </c>
      <c r="I419" s="41">
        <v>3</v>
      </c>
      <c r="J419" s="41">
        <v>3</v>
      </c>
      <c r="K419" s="41">
        <v>3</v>
      </c>
      <c r="L419" s="41">
        <v>3</v>
      </c>
      <c r="M419" s="41">
        <v>3</v>
      </c>
      <c r="N419" s="41">
        <v>3</v>
      </c>
      <c r="O419" s="27">
        <f>SUM(C419:N419)</f>
        <v>44</v>
      </c>
    </row>
    <row r="420" spans="1:15" ht="15">
      <c r="A420" s="13" t="s">
        <v>25</v>
      </c>
      <c r="B420" s="31" t="s">
        <v>45</v>
      </c>
      <c r="C420" s="42">
        <v>102428.25</v>
      </c>
      <c r="D420" s="42">
        <v>101043</v>
      </c>
      <c r="E420" s="42">
        <v>104621</v>
      </c>
      <c r="F420" s="42">
        <v>101965.5</v>
      </c>
      <c r="G420" s="42">
        <v>122961</v>
      </c>
      <c r="H420" s="42">
        <v>101460</v>
      </c>
      <c r="I420" s="42">
        <v>79152</v>
      </c>
      <c r="J420" s="42">
        <v>110552</v>
      </c>
      <c r="K420" s="42">
        <v>119661</v>
      </c>
      <c r="L420" s="42">
        <v>107639</v>
      </c>
      <c r="M420" s="42">
        <v>96306</v>
      </c>
      <c r="N420" s="42">
        <v>99745</v>
      </c>
      <c r="O420" s="19">
        <f>SUM(C420:N420)</f>
        <v>1247533.75</v>
      </c>
    </row>
    <row r="421" spans="1:15" ht="15">
      <c r="A421" s="13" t="s">
        <v>25</v>
      </c>
      <c r="B421" s="31" t="s">
        <v>0</v>
      </c>
      <c r="C421" s="42">
        <v>25264.25</v>
      </c>
      <c r="D421" s="42">
        <v>29747</v>
      </c>
      <c r="E421" s="42">
        <v>27069</v>
      </c>
      <c r="F421" s="42">
        <v>30676.5</v>
      </c>
      <c r="G421" s="42">
        <v>31499</v>
      </c>
      <c r="H421" s="42">
        <v>30559</v>
      </c>
      <c r="I421" s="42">
        <v>21746</v>
      </c>
      <c r="J421" s="42">
        <v>22796</v>
      </c>
      <c r="K421" s="42">
        <v>23877</v>
      </c>
      <c r="L421" s="42">
        <v>27064</v>
      </c>
      <c r="M421" s="42">
        <v>16591</v>
      </c>
      <c r="N421" s="42">
        <v>30637</v>
      </c>
      <c r="O421" s="19">
        <f>SUM(C421:N421)</f>
        <v>317525.75</v>
      </c>
    </row>
    <row r="422" spans="1:15" ht="15">
      <c r="A422" s="13" t="s">
        <v>25</v>
      </c>
      <c r="B422" s="14" t="s">
        <v>8</v>
      </c>
      <c r="C422" s="42">
        <v>162.99516129032259</v>
      </c>
      <c r="D422" s="42">
        <v>191.91612903225806</v>
      </c>
      <c r="E422" s="42">
        <v>225.575</v>
      </c>
      <c r="F422" s="42">
        <v>247.39112903225808</v>
      </c>
      <c r="G422" s="42">
        <v>262.4916666666667</v>
      </c>
      <c r="H422" s="42">
        <v>263.4396551724138</v>
      </c>
      <c r="I422" s="42">
        <v>233.8279569892473</v>
      </c>
      <c r="J422" s="42">
        <v>271.38095238095235</v>
      </c>
      <c r="K422" s="42">
        <v>256.741935483871</v>
      </c>
      <c r="L422" s="42">
        <v>300.7111111111111</v>
      </c>
      <c r="M422" s="42">
        <v>178.3978494623656</v>
      </c>
      <c r="N422" s="42">
        <v>340.41111111111115</v>
      </c>
      <c r="O422" s="19">
        <f>SUM(O421/O419/O431)</f>
        <v>238.51125288906007</v>
      </c>
    </row>
    <row r="423" spans="1:15" ht="15">
      <c r="A423" s="13" t="s">
        <v>25</v>
      </c>
      <c r="B423" s="14" t="s">
        <v>9</v>
      </c>
      <c r="C423" s="20">
        <v>0.24665314500638252</v>
      </c>
      <c r="D423" s="20">
        <v>0.2943994141108241</v>
      </c>
      <c r="E423" s="20">
        <v>0.258733906194741</v>
      </c>
      <c r="F423" s="20">
        <v>0.30085175868308395</v>
      </c>
      <c r="G423" s="20">
        <v>0.2561706557363717</v>
      </c>
      <c r="H423" s="20">
        <v>0.3011925882121033</v>
      </c>
      <c r="I423" s="20">
        <v>0.27473721447341826</v>
      </c>
      <c r="J423" s="20">
        <v>0.20620160648382663</v>
      </c>
      <c r="K423" s="20">
        <v>0.1995386968185123</v>
      </c>
      <c r="L423" s="20">
        <v>0.25143303077880697</v>
      </c>
      <c r="M423" s="20">
        <v>0.17227379394845596</v>
      </c>
      <c r="N423" s="20">
        <v>0.30715324076394807</v>
      </c>
      <c r="O423" s="20">
        <f>SUM(O421/O420)</f>
        <v>0.2545227734319813</v>
      </c>
    </row>
    <row r="424" spans="1:15" ht="15">
      <c r="A424" s="21"/>
      <c r="B424" s="21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18"/>
    </row>
    <row r="425" spans="1:15" ht="15">
      <c r="A425" s="13" t="s">
        <v>25</v>
      </c>
      <c r="B425" s="22" t="s">
        <v>19</v>
      </c>
      <c r="C425" s="41">
        <v>2118</v>
      </c>
      <c r="D425" s="41">
        <v>2074</v>
      </c>
      <c r="E425" s="41">
        <v>2075</v>
      </c>
      <c r="F425" s="41">
        <v>2055</v>
      </c>
      <c r="G425" s="41">
        <v>2036</v>
      </c>
      <c r="H425" s="41">
        <v>2008</v>
      </c>
      <c r="I425" s="41">
        <v>1968</v>
      </c>
      <c r="J425" s="41">
        <v>1973</v>
      </c>
      <c r="K425" s="41">
        <v>1945</v>
      </c>
      <c r="L425" s="41">
        <v>1942</v>
      </c>
      <c r="M425" s="41">
        <v>1939</v>
      </c>
      <c r="N425" s="41">
        <v>1937</v>
      </c>
      <c r="O425" s="27">
        <f>SUM(C425:N425)</f>
        <v>24070</v>
      </c>
    </row>
    <row r="426" spans="1:15" ht="15">
      <c r="A426" s="13" t="s">
        <v>25</v>
      </c>
      <c r="B426" s="24" t="s">
        <v>20</v>
      </c>
      <c r="C426" s="42">
        <v>6085127.59</v>
      </c>
      <c r="D426" s="42">
        <v>5931638.04</v>
      </c>
      <c r="E426" s="42">
        <v>5421283.51</v>
      </c>
      <c r="F426" s="42">
        <v>5225357.64</v>
      </c>
      <c r="G426" s="42">
        <v>5493083.36</v>
      </c>
      <c r="H426" s="42">
        <v>4941657.27</v>
      </c>
      <c r="I426" s="42">
        <v>4661305.48</v>
      </c>
      <c r="J426" s="42">
        <v>5167672.92</v>
      </c>
      <c r="K426" s="42">
        <v>5942088.67</v>
      </c>
      <c r="L426" s="42">
        <v>5273731.78</v>
      </c>
      <c r="M426" s="42">
        <v>5548434.34</v>
      </c>
      <c r="N426" s="42">
        <v>5116882.65</v>
      </c>
      <c r="O426" s="19">
        <f>SUM(C426:N426)</f>
        <v>64808263.25000001</v>
      </c>
    </row>
    <row r="427" spans="1:15" ht="15">
      <c r="A427" s="13" t="s">
        <v>25</v>
      </c>
      <c r="B427" s="24" t="s">
        <v>8</v>
      </c>
      <c r="C427" s="42">
        <v>92.67914938012123</v>
      </c>
      <c r="D427" s="42">
        <v>92.25803403116932</v>
      </c>
      <c r="E427" s="42">
        <v>87.08889172690762</v>
      </c>
      <c r="F427" s="42">
        <v>82.0242938544855</v>
      </c>
      <c r="G427" s="42">
        <v>89.93260248853963</v>
      </c>
      <c r="H427" s="42">
        <v>84.8615412487979</v>
      </c>
      <c r="I427" s="42">
        <v>76.40482362968791</v>
      </c>
      <c r="J427" s="42">
        <v>93.54270002172183</v>
      </c>
      <c r="K427" s="42">
        <v>98.55027232772203</v>
      </c>
      <c r="L427" s="42">
        <v>90.5206278750429</v>
      </c>
      <c r="M427" s="42">
        <v>92.30621604085911</v>
      </c>
      <c r="N427" s="42">
        <v>88.05511357769747</v>
      </c>
      <c r="O427" s="19">
        <f>SUM(O426/O425/O431)</f>
        <v>88.9891160228289</v>
      </c>
    </row>
    <row r="428" spans="1:15" ht="15">
      <c r="A428" s="21"/>
      <c r="B428" s="2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19"/>
    </row>
    <row r="429" spans="1:15" ht="15">
      <c r="A429" s="13" t="s">
        <v>25</v>
      </c>
      <c r="B429" s="24" t="s">
        <v>21</v>
      </c>
      <c r="C429" s="42">
        <v>15276.1</v>
      </c>
      <c r="D429" s="42">
        <v>85991.02</v>
      </c>
      <c r="E429" s="42">
        <v>152518.44</v>
      </c>
      <c r="F429" s="42">
        <v>302931.81</v>
      </c>
      <c r="G429" s="42">
        <v>450780.58</v>
      </c>
      <c r="H429" s="42">
        <v>492964.51</v>
      </c>
      <c r="I429" s="42">
        <v>534571.96</v>
      </c>
      <c r="J429" s="42">
        <v>723627.93</v>
      </c>
      <c r="K429" s="42">
        <v>916417.82</v>
      </c>
      <c r="L429" s="42">
        <v>858779.97</v>
      </c>
      <c r="M429" s="42">
        <v>938234.19</v>
      </c>
      <c r="N429" s="42">
        <v>886770.73</v>
      </c>
      <c r="O429" s="19">
        <f>SUM(C429:N429)</f>
        <v>6358865.0600000005</v>
      </c>
    </row>
    <row r="430" spans="1:15" ht="15">
      <c r="A430" s="13" t="s">
        <v>25</v>
      </c>
      <c r="B430" s="24" t="s">
        <v>46</v>
      </c>
      <c r="C430" s="41">
        <v>7</v>
      </c>
      <c r="D430" s="41">
        <v>7</v>
      </c>
      <c r="E430" s="41">
        <v>7</v>
      </c>
      <c r="F430" s="41">
        <v>7</v>
      </c>
      <c r="G430" s="41">
        <v>7</v>
      </c>
      <c r="H430" s="41">
        <v>7</v>
      </c>
      <c r="I430" s="41">
        <v>6</v>
      </c>
      <c r="J430" s="41">
        <v>6</v>
      </c>
      <c r="K430" s="41">
        <v>6</v>
      </c>
      <c r="L430" s="41">
        <v>6</v>
      </c>
      <c r="M430" s="41">
        <v>6</v>
      </c>
      <c r="N430" s="41">
        <v>6</v>
      </c>
      <c r="O430" s="27">
        <f>AVERAGE(C430:N430)</f>
        <v>6.5</v>
      </c>
    </row>
    <row r="431" spans="1:15" ht="15">
      <c r="A431" s="13" t="s">
        <v>25</v>
      </c>
      <c r="B431" s="24" t="s">
        <v>22</v>
      </c>
      <c r="C431" s="42">
        <v>31</v>
      </c>
      <c r="D431" s="42">
        <v>31</v>
      </c>
      <c r="E431" s="42">
        <v>30</v>
      </c>
      <c r="F431" s="42">
        <v>31</v>
      </c>
      <c r="G431" s="42">
        <v>30</v>
      </c>
      <c r="H431" s="42">
        <v>29</v>
      </c>
      <c r="I431" s="42">
        <v>31</v>
      </c>
      <c r="J431" s="42">
        <v>28</v>
      </c>
      <c r="K431" s="42">
        <v>31</v>
      </c>
      <c r="L431" s="42">
        <v>30</v>
      </c>
      <c r="M431" s="42">
        <v>31</v>
      </c>
      <c r="N431" s="42">
        <v>30</v>
      </c>
      <c r="O431" s="36">
        <f>(((C430*C431)+(D430*D431)+(E430*E431)+(F430*F431)+(G430*G431)+(H430*H431)+(I430*I431)+(J430*J431)+(K430*K431)+(L430*L431)+(M430*M431)+(N430*N431))/$O$430)/COUNTIF(C431:N431,"&gt;0")</f>
        <v>30.25641025641026</v>
      </c>
    </row>
    <row r="432" spans="3:14" ht="1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3:14" ht="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</sheetData>
  <sheetProtection/>
  <printOptions/>
  <pageMargins left="1" right="0.25" top="0.25" bottom="0.25" header="0" footer="0"/>
  <pageSetup fitToHeight="6" horizontalDpi="600" verticalDpi="600" orientation="portrait" scale="66" r:id="rId1"/>
  <rowBreaks count="7" manualBreakCount="7">
    <brk id="71" max="14" man="1"/>
    <brk id="108" max="255" man="1"/>
    <brk id="179" max="14" man="1"/>
    <brk id="216" max="255" man="1"/>
    <brk id="287" max="14" man="1"/>
    <brk id="324" max="14" man="1"/>
    <brk id="396" max="14" man="1"/>
  </rowBreaks>
  <colBreaks count="2" manualBreakCount="2">
    <brk id="6" max="430" man="1"/>
    <brk id="13" max="4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Johnson, Stephanie A</cp:lastModifiedBy>
  <cp:lastPrinted>2010-08-17T22:35:02Z</cp:lastPrinted>
  <dcterms:created xsi:type="dcterms:W3CDTF">1997-08-11T22:24:12Z</dcterms:created>
  <dcterms:modified xsi:type="dcterms:W3CDTF">2014-07-17T16:10:33Z</dcterms:modified>
  <cp:category/>
  <cp:version/>
  <cp:contentType/>
  <cp:contentStatus/>
</cp:coreProperties>
</file>