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Audit Industry Statistics\"/>
    </mc:Choice>
  </mc:AlternateContent>
  <xr:revisionPtr revIDLastSave="0" documentId="8_{4367F909-C125-4175-BE7C-5A31A9F712C8}" xr6:coauthVersionLast="36" xr6:coauthVersionMax="36" xr10:uidLastSave="{00000000-0000-0000-0000-000000000000}"/>
  <bookViews>
    <workbookView xWindow="0" yWindow="0" windowWidth="19200" windowHeight="6930"/>
  </bookViews>
  <sheets>
    <sheet name="CALENDAR 2020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'CALENDAR 2020'!$A$1:$N$431</definedName>
  </definedNames>
  <calcPr calcId="191029"/>
</workbook>
</file>

<file path=xl/calcChain.xml><?xml version="1.0" encoding="utf-8"?>
<calcChain xmlns="http://schemas.openxmlformats.org/spreadsheetml/2006/main">
  <c r="N430" i="1" l="1"/>
  <c r="N431" i="1"/>
  <c r="N429" i="1"/>
  <c r="N426" i="1"/>
  <c r="N425" i="1"/>
  <c r="N421" i="1"/>
  <c r="N420" i="1"/>
  <c r="N423" i="1"/>
  <c r="N419" i="1"/>
  <c r="N416" i="1"/>
  <c r="N415" i="1"/>
  <c r="N417" i="1"/>
  <c r="N413" i="1"/>
  <c r="N411" i="1"/>
  <c r="N410" i="1"/>
  <c r="N409" i="1"/>
  <c r="N407" i="1"/>
  <c r="N405" i="1"/>
  <c r="N404" i="1"/>
  <c r="N403" i="1"/>
  <c r="N399" i="1"/>
  <c r="N398" i="1"/>
  <c r="N397" i="1"/>
  <c r="N394" i="1"/>
  <c r="N393" i="1"/>
  <c r="N395" i="1"/>
  <c r="N389" i="1"/>
  <c r="N388" i="1"/>
  <c r="N387" i="1"/>
  <c r="N384" i="1"/>
  <c r="N383" i="1"/>
  <c r="N382" i="1"/>
  <c r="N385" i="1"/>
  <c r="N381" i="1"/>
  <c r="N379" i="1"/>
  <c r="N377" i="1"/>
  <c r="N376" i="1"/>
  <c r="N375" i="1"/>
  <c r="N373" i="1"/>
  <c r="N371" i="1"/>
  <c r="N370" i="1"/>
  <c r="N369" i="1"/>
  <c r="N372" i="1"/>
  <c r="N365" i="1"/>
  <c r="N364" i="1"/>
  <c r="N363" i="1"/>
  <c r="N360" i="1"/>
  <c r="N359" i="1"/>
  <c r="N358" i="1"/>
  <c r="N361" i="1"/>
  <c r="N357" i="1"/>
  <c r="N353" i="1"/>
  <c r="N355" i="1"/>
  <c r="N352" i="1"/>
  <c r="N351" i="1"/>
  <c r="N349" i="1"/>
  <c r="N347" i="1"/>
  <c r="N346" i="1"/>
  <c r="N345" i="1"/>
  <c r="N348" i="1"/>
  <c r="N341" i="1"/>
  <c r="N340" i="1"/>
  <c r="N343" i="1"/>
  <c r="N339" i="1"/>
  <c r="N335" i="1"/>
  <c r="N334" i="1"/>
  <c r="N337" i="1"/>
  <c r="N333" i="1"/>
  <c r="N329" i="1"/>
  <c r="N328" i="1"/>
  <c r="N331" i="1"/>
  <c r="N327" i="1"/>
  <c r="N323" i="1"/>
  <c r="N322" i="1"/>
  <c r="N321" i="1"/>
  <c r="N318" i="1"/>
  <c r="N319" i="1"/>
  <c r="N317" i="1"/>
  <c r="N313" i="1"/>
  <c r="N312" i="1"/>
  <c r="N315" i="1"/>
  <c r="N311" i="1"/>
  <c r="N308" i="1"/>
  <c r="N309" i="1"/>
  <c r="N307" i="1"/>
  <c r="N303" i="1"/>
  <c r="N304" i="1"/>
  <c r="N302" i="1"/>
  <c r="N305" i="1"/>
  <c r="N301" i="1"/>
  <c r="N297" i="1"/>
  <c r="N298" i="1"/>
  <c r="N296" i="1"/>
  <c r="N299" i="1"/>
  <c r="N295" i="1"/>
  <c r="N291" i="1"/>
  <c r="N293" i="1"/>
  <c r="N290" i="1"/>
  <c r="N289" i="1"/>
  <c r="N286" i="1"/>
  <c r="N285" i="1"/>
  <c r="N287" i="1"/>
  <c r="N281" i="1"/>
  <c r="N280" i="1"/>
  <c r="N283" i="1"/>
  <c r="N279" i="1"/>
  <c r="N275" i="1"/>
  <c r="N274" i="1"/>
  <c r="N273" i="1"/>
  <c r="N276" i="1"/>
  <c r="N269" i="1"/>
  <c r="N270" i="1"/>
  <c r="N268" i="1"/>
  <c r="N267" i="1"/>
  <c r="N265" i="1"/>
  <c r="N264" i="1"/>
  <c r="N263" i="1"/>
  <c r="N262" i="1"/>
  <c r="N261" i="1"/>
  <c r="N259" i="1"/>
  <c r="N257" i="1"/>
  <c r="N256" i="1"/>
  <c r="N255" i="1"/>
  <c r="N258" i="1"/>
  <c r="N251" i="1"/>
  <c r="N250" i="1"/>
  <c r="N249" i="1"/>
  <c r="N245" i="1"/>
  <c r="N246" i="1"/>
  <c r="N244" i="1"/>
  <c r="N247" i="1"/>
  <c r="N243" i="1"/>
  <c r="N239" i="1"/>
  <c r="N240" i="1"/>
  <c r="N238" i="1"/>
  <c r="N241" i="1"/>
  <c r="N237" i="1"/>
  <c r="N233" i="1"/>
  <c r="N235" i="1"/>
  <c r="N232" i="1"/>
  <c r="N231" i="1"/>
  <c r="N227" i="1"/>
  <c r="N226" i="1"/>
  <c r="N229" i="1"/>
  <c r="N225" i="1"/>
  <c r="N221" i="1"/>
  <c r="N220" i="1"/>
  <c r="N223" i="1"/>
  <c r="N219" i="1"/>
  <c r="N214" i="1"/>
  <c r="N215" i="1"/>
  <c r="N213" i="1"/>
  <c r="N210" i="1"/>
  <c r="N209" i="1"/>
  <c r="N211" i="1"/>
  <c r="N205" i="1"/>
  <c r="N204" i="1"/>
  <c r="N203" i="1"/>
  <c r="N200" i="1"/>
  <c r="N199" i="1"/>
  <c r="N195" i="1"/>
  <c r="N194" i="1"/>
  <c r="N197" i="1"/>
  <c r="N193" i="1"/>
  <c r="N196" i="1"/>
  <c r="N189" i="1"/>
  <c r="N188" i="1"/>
  <c r="N187" i="1"/>
  <c r="N185" i="1"/>
  <c r="N183" i="1"/>
  <c r="N182" i="1"/>
  <c r="N181" i="1"/>
  <c r="N178" i="1"/>
  <c r="N177" i="1"/>
  <c r="N173" i="1"/>
  <c r="N172" i="1"/>
  <c r="N175" i="1"/>
  <c r="N171" i="1"/>
  <c r="N167" i="1"/>
  <c r="N166" i="1"/>
  <c r="N169" i="1"/>
  <c r="N165" i="1"/>
  <c r="N161" i="1"/>
  <c r="N160" i="1"/>
  <c r="N163" i="1"/>
  <c r="N159" i="1"/>
  <c r="N162" i="1"/>
  <c r="N155" i="1"/>
  <c r="N154" i="1"/>
  <c r="N157" i="1"/>
  <c r="N153" i="1"/>
  <c r="N156" i="1"/>
  <c r="N149" i="1"/>
  <c r="N148" i="1"/>
  <c r="N151" i="1"/>
  <c r="N147" i="1"/>
  <c r="N143" i="1"/>
  <c r="N142" i="1"/>
  <c r="N145" i="1"/>
  <c r="N141" i="1"/>
  <c r="N144" i="1"/>
  <c r="N137" i="1"/>
  <c r="N136" i="1"/>
  <c r="N135" i="1"/>
  <c r="N132" i="1"/>
  <c r="N131" i="1"/>
  <c r="N130" i="1"/>
  <c r="N133" i="1"/>
  <c r="N129" i="1"/>
  <c r="N127" i="1"/>
  <c r="N125" i="1"/>
  <c r="N124" i="1"/>
  <c r="N123" i="1"/>
  <c r="N121" i="1"/>
  <c r="N119" i="1"/>
  <c r="N118" i="1"/>
  <c r="N117" i="1"/>
  <c r="N113" i="1"/>
  <c r="N112" i="1"/>
  <c r="N111" i="1"/>
  <c r="N106" i="1"/>
  <c r="N107" i="1"/>
  <c r="N105" i="1"/>
  <c r="N102" i="1"/>
  <c r="N101" i="1"/>
  <c r="N97" i="1"/>
  <c r="N400" i="1"/>
  <c r="N96" i="1"/>
  <c r="N95" i="1"/>
  <c r="N92" i="1"/>
  <c r="N91" i="1"/>
  <c r="N93" i="1"/>
  <c r="N87" i="1"/>
  <c r="N86" i="1"/>
  <c r="N89" i="1"/>
  <c r="N85" i="1"/>
  <c r="N81" i="1"/>
  <c r="N80" i="1"/>
  <c r="N79" i="1"/>
  <c r="N75" i="1"/>
  <c r="N74" i="1"/>
  <c r="N73" i="1"/>
  <c r="N70" i="1"/>
  <c r="N69" i="1"/>
  <c r="N65" i="1"/>
  <c r="N64" i="1"/>
  <c r="N63" i="1"/>
  <c r="N61" i="1"/>
  <c r="N59" i="1"/>
  <c r="N58" i="1"/>
  <c r="N57" i="1"/>
  <c r="N55" i="1"/>
  <c r="N53" i="1"/>
  <c r="N52" i="1"/>
  <c r="N51" i="1"/>
  <c r="N47" i="1"/>
  <c r="N46" i="1"/>
  <c r="N45" i="1"/>
  <c r="N41" i="1"/>
  <c r="N40" i="1"/>
  <c r="N43" i="1"/>
  <c r="N39" i="1"/>
  <c r="N35" i="1"/>
  <c r="N34" i="1"/>
  <c r="N37" i="1"/>
  <c r="N33" i="1"/>
  <c r="N29" i="1"/>
  <c r="N28" i="1"/>
  <c r="N31" i="1"/>
  <c r="N27" i="1"/>
  <c r="N23" i="1"/>
  <c r="N22" i="1"/>
  <c r="N25" i="1"/>
  <c r="N21" i="1"/>
  <c r="N17" i="1"/>
  <c r="N16" i="1"/>
  <c r="N15" i="1"/>
  <c r="N13" i="1"/>
  <c r="N11" i="1"/>
  <c r="N10" i="1"/>
  <c r="N9" i="1"/>
  <c r="N7" i="1"/>
  <c r="N5" i="1"/>
  <c r="N4" i="1"/>
  <c r="N3" i="1"/>
  <c r="N282" i="1"/>
  <c r="N99" i="1"/>
  <c r="N19" i="1"/>
  <c r="N422" i="1"/>
  <c r="N67" i="1"/>
  <c r="N83" i="1"/>
  <c r="N139" i="1"/>
  <c r="N191" i="1"/>
  <c r="N207" i="1"/>
  <c r="N234" i="1"/>
  <c r="N252" i="1"/>
  <c r="N277" i="1"/>
  <c r="N292" i="1"/>
  <c r="N314" i="1"/>
  <c r="N391" i="1"/>
  <c r="N49" i="1"/>
  <c r="N77" i="1"/>
  <c r="N115" i="1"/>
  <c r="N168" i="1"/>
  <c r="N190" i="1"/>
  <c r="N201" i="1"/>
  <c r="N228" i="1"/>
  <c r="N253" i="1"/>
  <c r="N271" i="1"/>
  <c r="N222" i="1"/>
  <c r="N342" i="1"/>
  <c r="N367" i="1"/>
  <c r="N401" i="1"/>
  <c r="N103" i="1"/>
  <c r="N98" i="1"/>
  <c r="N88" i="1"/>
  <c r="N54" i="1"/>
  <c r="N30" i="1"/>
  <c r="N6" i="1"/>
  <c r="N76" i="1"/>
  <c r="N66" i="1"/>
  <c r="N18" i="1"/>
  <c r="N60" i="1"/>
  <c r="N82" i="1"/>
  <c r="N48" i="1"/>
  <c r="N24" i="1"/>
  <c r="N71" i="1"/>
  <c r="N42" i="1"/>
  <c r="N36" i="1"/>
  <c r="N12" i="1"/>
  <c r="N120" i="1"/>
  <c r="N138" i="1"/>
  <c r="N206" i="1"/>
  <c r="N390" i="1"/>
  <c r="N406" i="1"/>
  <c r="N336" i="1"/>
  <c r="N366" i="1"/>
  <c r="N114" i="1"/>
  <c r="N184" i="1"/>
  <c r="N179" i="1"/>
  <c r="N174" i="1"/>
  <c r="N150" i="1"/>
  <c r="N126" i="1"/>
  <c r="N427" i="1"/>
  <c r="N412" i="1"/>
  <c r="N378" i="1"/>
  <c r="N354" i="1"/>
  <c r="N330" i="1"/>
</calcChain>
</file>

<file path=xl/sharedStrings.xml><?xml version="1.0" encoding="utf-8"?>
<sst xmlns="http://schemas.openxmlformats.org/spreadsheetml/2006/main" count="409" uniqueCount="48">
  <si>
    <t>AGP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</si>
  <si>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</si>
  <si>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</si>
  <si>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</si>
  <si>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</si>
  <si>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</si>
  <si>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</si>
  <si>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</si>
  <si>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</si>
  <si>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</si>
  <si>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</si>
  <si>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</si>
  <si>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</si>
  <si>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</si>
  <si>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</si>
  <si>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</si>
  <si>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</si>
  <si>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</si>
  <si>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</si>
  <si>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</si>
  <si>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</si>
  <si>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</si>
  <si>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</si>
  <si>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</si>
  <si>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 xml:space="preserve"> </t>
  </si>
  <si>
    <t>FEBRUARY</t>
  </si>
  <si>
    <t>MARCH</t>
  </si>
  <si>
    <t>APRIL</t>
  </si>
  <si>
    <t>MAY</t>
  </si>
  <si>
    <t>JUNE</t>
  </si>
  <si>
    <t>1¢ Slots</t>
  </si>
  <si>
    <t>PB Poker Tables</t>
  </si>
  <si>
    <t>HB Poker Tables</t>
  </si>
  <si>
    <t>HB Drop</t>
  </si>
  <si>
    <t>$2 Slots</t>
  </si>
  <si>
    <t>Multi-Denom Slots</t>
  </si>
  <si>
    <t>High Denom Slots</t>
  </si>
  <si>
    <t>Craps Tables</t>
  </si>
  <si>
    <t>Craps Drop</t>
  </si>
  <si>
    <t>Roulette Tables</t>
  </si>
  <si>
    <t>Roulette Drop</t>
  </si>
  <si>
    <t># of Casinos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</si>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</sst>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%"/>
    <numFmt numFmtId="178" formatCode="_(* #,##0_);_(* \(#,##0\);_(* &quot;-&quot;??_);_(@_)"/>
    <numFmt numFmtId="181" formatCode="#,##0.00_);\-#,##0.00"/>
    <numFmt numFmtId="185" formatCode="#.00"/>
    <numFmt numFmtId="187" formatCode="[$$]#,##0.00"/>
    <numFmt numFmtId="193" formatCode="[$$]0.00"/>
    <numFmt numFmtId="194" formatCode="[$$]00.00"/>
  </numFmts>
  <fonts count="28" x14ac:knownFonts="1">
    <font>
      <sz val="12"/>
      <name val="Courier"/>
    </font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name val="Courier"/>
      <family val="3"/>
    </font>
    <font>
      <sz val="12"/>
      <color indexed="9"/>
      <name val="Courier"/>
      <family val="3"/>
    </font>
    <font>
      <sz val="9.85"/>
      <color indexed="8"/>
      <name val="Helvetica"/>
      <family val="2"/>
    </font>
    <font>
      <sz val="12"/>
      <name val="Helvetica"/>
      <family val="2"/>
    </font>
    <font>
      <sz val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"/>
      <color indexed="8"/>
      <name val="Courier"/>
    </font>
    <font>
      <b/>
      <sz val="1"/>
      <color indexed="8"/>
      <name val="Courier"/>
    </font>
    <font>
      <i/>
      <sz val="1"/>
      <color indexed="8"/>
      <name val="Courie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8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3" fillId="0" borderId="0" applyFont="0" applyFill="0" applyBorder="0" applyAlignment="0" applyProtection="0"/>
    <xf numFmtId="0" fontId="17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>
      <protection locked="0"/>
    </xf>
    <xf numFmtId="0" fontId="3" fillId="0" borderId="0">
      <protection locked="0"/>
    </xf>
    <xf numFmtId="0" fontId="25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4" fillId="0" borderId="0">
      <protection locked="0"/>
    </xf>
    <xf numFmtId="0" fontId="3" fillId="0" borderId="0">
      <protection locked="0"/>
    </xf>
    <xf numFmtId="0" fontId="25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4" fillId="0" borderId="0">
      <protection locked="0"/>
    </xf>
    <xf numFmtId="0" fontId="3" fillId="0" borderId="0">
      <protection locked="0"/>
    </xf>
    <xf numFmtId="0" fontId="25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4" fillId="0" borderId="0">
      <protection locked="0"/>
    </xf>
    <xf numFmtId="0" fontId="3" fillId="0" borderId="0">
      <protection locked="0"/>
    </xf>
    <xf numFmtId="0" fontId="16" fillId="0" borderId="0">
      <protection locked="0"/>
    </xf>
    <xf numFmtId="0" fontId="23" fillId="0" borderId="0">
      <protection locked="0"/>
    </xf>
    <xf numFmtId="0" fontId="16" fillId="0" borderId="0">
      <protection locked="0"/>
    </xf>
    <xf numFmtId="0" fontId="2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4" fillId="0" borderId="0">
      <protection locked="0"/>
    </xf>
    <xf numFmtId="0" fontId="3" fillId="0" borderId="0">
      <protection locked="0"/>
    </xf>
    <xf numFmtId="0" fontId="14" fillId="0" borderId="0">
      <protection locked="0"/>
    </xf>
    <xf numFmtId="0" fontId="3" fillId="0" borderId="0">
      <protection locked="0"/>
    </xf>
    <xf numFmtId="0" fontId="25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4" fillId="0" borderId="0">
      <protection locked="0"/>
    </xf>
    <xf numFmtId="0" fontId="3" fillId="0" borderId="0">
      <protection locked="0"/>
    </xf>
    <xf numFmtId="0" fontId="25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4" fillId="0" borderId="0">
      <protection locked="0"/>
    </xf>
    <xf numFmtId="0" fontId="3" fillId="0" borderId="0">
      <protection locked="0"/>
    </xf>
    <xf numFmtId="0" fontId="25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4" fillId="0" borderId="0">
      <protection locked="0"/>
    </xf>
    <xf numFmtId="0" fontId="3" fillId="0" borderId="0">
      <protection locked="0"/>
    </xf>
    <xf numFmtId="0" fontId="16" fillId="0" borderId="0">
      <protection locked="0"/>
    </xf>
    <xf numFmtId="0" fontId="23" fillId="0" borderId="0">
      <protection locked="0"/>
    </xf>
    <xf numFmtId="0" fontId="16" fillId="0" borderId="0">
      <protection locked="0"/>
    </xf>
    <xf numFmtId="0" fontId="2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4" fillId="0" borderId="0">
      <protection locked="0"/>
    </xf>
    <xf numFmtId="185" fontId="14" fillId="0" borderId="0">
      <protection locked="0"/>
    </xf>
    <xf numFmtId="185" fontId="3" fillId="0" borderId="0">
      <protection locked="0"/>
    </xf>
    <xf numFmtId="185" fontId="25" fillId="0" borderId="0">
      <protection locked="0"/>
    </xf>
    <xf numFmtId="185" fontId="3" fillId="0" borderId="0">
      <protection locked="0"/>
    </xf>
    <xf numFmtId="185" fontId="3" fillId="0" borderId="0">
      <protection locked="0"/>
    </xf>
    <xf numFmtId="0" fontId="15" fillId="0" borderId="0">
      <protection locked="0"/>
    </xf>
    <xf numFmtId="0" fontId="22" fillId="0" borderId="0">
      <protection locked="0"/>
    </xf>
    <xf numFmtId="0" fontId="15" fillId="0" borderId="0">
      <protection locked="0"/>
    </xf>
    <xf numFmtId="0" fontId="26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2" fillId="0" borderId="0">
      <protection locked="0"/>
    </xf>
    <xf numFmtId="0" fontId="15" fillId="0" borderId="0">
      <protection locked="0"/>
    </xf>
    <xf numFmtId="0" fontId="26" fillId="0" borderId="0">
      <protection locked="0"/>
    </xf>
    <xf numFmtId="0" fontId="15" fillId="0" borderId="0">
      <protection locked="0"/>
    </xf>
    <xf numFmtId="0" fontId="9" fillId="0" borderId="0"/>
    <xf numFmtId="0" fontId="18" fillId="0" borderId="0">
      <alignment vertical="top"/>
    </xf>
    <xf numFmtId="0" fontId="1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0" borderId="0">
      <alignment vertical="top"/>
    </xf>
    <xf numFmtId="0" fontId="20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7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4" fillId="0" borderId="1">
      <protection locked="0"/>
    </xf>
    <xf numFmtId="0" fontId="3" fillId="0" borderId="1">
      <protection locked="0"/>
    </xf>
    <xf numFmtId="0" fontId="25" fillId="0" borderId="1">
      <protection locked="0"/>
    </xf>
    <xf numFmtId="0" fontId="3" fillId="0" borderId="1">
      <protection locked="0"/>
    </xf>
  </cellStyleXfs>
  <cellXfs count="101">
    <xf numFmtId="0" fontId="0" fillId="0" borderId="0" xfId="0"/>
    <xf numFmtId="39" fontId="4" fillId="0" borderId="0" xfId="0" applyNumberFormat="1" applyFont="1" applyProtection="1"/>
    <xf numFmtId="0" fontId="6" fillId="0" borderId="0" xfId="0" applyFont="1"/>
    <xf numFmtId="0" fontId="7" fillId="0" borderId="0" xfId="0" applyFont="1"/>
    <xf numFmtId="39" fontId="5" fillId="0" borderId="0" xfId="0" applyNumberFormat="1" applyFont="1" applyFill="1" applyAlignment="1" applyProtection="1">
      <alignment horizontal="right"/>
    </xf>
    <xf numFmtId="37" fontId="5" fillId="0" borderId="0" xfId="0" applyNumberFormat="1" applyFont="1" applyFill="1" applyProtection="1"/>
    <xf numFmtId="39" fontId="5" fillId="0" borderId="0" xfId="0" applyNumberFormat="1" applyFont="1" applyFill="1" applyProtection="1"/>
    <xf numFmtId="44" fontId="0" fillId="0" borderId="0" xfId="38" applyFont="1"/>
    <xf numFmtId="0" fontId="0" fillId="0" borderId="0" xfId="0" applyFill="1"/>
    <xf numFmtId="2" fontId="4" fillId="0" borderId="0" xfId="0" applyNumberFormat="1" applyFont="1" applyFill="1"/>
    <xf numFmtId="37" fontId="0" fillId="0" borderId="0" xfId="0" applyNumberFormat="1"/>
    <xf numFmtId="0" fontId="8" fillId="0" borderId="0" xfId="0" applyFont="1" applyAlignment="1">
      <alignment horizontal="center"/>
    </xf>
    <xf numFmtId="0" fontId="10" fillId="2" borderId="0" xfId="0" applyFont="1" applyFill="1"/>
    <xf numFmtId="0" fontId="4" fillId="0" borderId="0" xfId="0" applyFont="1" applyFill="1"/>
    <xf numFmtId="0" fontId="9" fillId="0" borderId="0" xfId="0" applyFont="1" applyFill="1"/>
    <xf numFmtId="43" fontId="0" fillId="0" borderId="0" xfId="1" applyFont="1"/>
    <xf numFmtId="43" fontId="0" fillId="0" borderId="0" xfId="0" applyNumberFormat="1"/>
    <xf numFmtId="0" fontId="8" fillId="0" borderId="0" xfId="0" applyFont="1" applyFill="1" applyAlignment="1">
      <alignment horizontal="center"/>
    </xf>
    <xf numFmtId="166" fontId="4" fillId="0" borderId="0" xfId="143" applyNumberFormat="1" applyFont="1" applyProtection="1"/>
    <xf numFmtId="49" fontId="5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right"/>
    </xf>
    <xf numFmtId="39" fontId="4" fillId="0" borderId="0" xfId="0" applyNumberFormat="1" applyFont="1" applyFill="1" applyProtection="1"/>
    <xf numFmtId="10" fontId="4" fillId="0" borderId="0" xfId="0" applyNumberFormat="1" applyFont="1" applyFill="1" applyProtection="1"/>
    <xf numFmtId="0" fontId="4" fillId="0" borderId="0" xfId="0" applyFont="1" applyFill="1" applyProtection="1"/>
    <xf numFmtId="37" fontId="4" fillId="0" borderId="0" xfId="0" applyNumberFormat="1" applyFont="1" applyFill="1"/>
    <xf numFmtId="37" fontId="4" fillId="0" borderId="0" xfId="0" applyNumberFormat="1" applyFont="1" applyFill="1" applyProtection="1"/>
    <xf numFmtId="181" fontId="5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/>
    </xf>
    <xf numFmtId="0" fontId="12" fillId="0" borderId="0" xfId="0" applyFont="1" applyFill="1"/>
    <xf numFmtId="181" fontId="11" fillId="0" borderId="0" xfId="0" applyNumberFormat="1" applyFont="1" applyFill="1" applyAlignment="1">
      <alignment horizontal="right" vertical="center"/>
    </xf>
    <xf numFmtId="166" fontId="0" fillId="0" borderId="0" xfId="143" applyNumberFormat="1" applyFont="1"/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/>
    <xf numFmtId="49" fontId="4" fillId="0" borderId="0" xfId="1" applyNumberFormat="1" applyFont="1" applyFill="1" applyAlignment="1" applyProtection="1">
      <alignment horizontal="left"/>
    </xf>
    <xf numFmtId="49" fontId="7" fillId="0" borderId="0" xfId="0" applyNumberFormat="1" applyFont="1" applyFill="1"/>
    <xf numFmtId="49" fontId="4" fillId="0" borderId="0" xfId="1" applyNumberFormat="1" applyFont="1" applyFill="1" applyBorder="1" applyAlignment="1" applyProtection="1">
      <alignment horizontal="left"/>
    </xf>
    <xf numFmtId="0" fontId="0" fillId="0" borderId="0" xfId="0" applyBorder="1"/>
    <xf numFmtId="49" fontId="5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178" fontId="4" fillId="0" borderId="0" xfId="1" applyNumberFormat="1" applyFont="1" applyFill="1"/>
    <xf numFmtId="43" fontId="4" fillId="0" borderId="0" xfId="1" applyFont="1" applyFill="1"/>
    <xf numFmtId="178" fontId="4" fillId="0" borderId="0" xfId="0" applyNumberFormat="1" applyFont="1" applyFill="1"/>
    <xf numFmtId="0" fontId="7" fillId="0" borderId="0" xfId="0" applyFont="1" applyFill="1"/>
    <xf numFmtId="39" fontId="5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12" fillId="0" borderId="0" xfId="0" applyFont="1"/>
    <xf numFmtId="0" fontId="4" fillId="0" borderId="0" xfId="0" applyFont="1"/>
    <xf numFmtId="10" fontId="5" fillId="0" borderId="0" xfId="145" applyNumberFormat="1" applyFont="1" applyFill="1" applyProtection="1"/>
    <xf numFmtId="3" fontId="4" fillId="0" borderId="0" xfId="11" applyNumberFormat="1" applyFont="1" applyBorder="1" applyAlignment="1">
      <alignment horizontal="right" vertical="top"/>
    </xf>
    <xf numFmtId="10" fontId="4" fillId="0" borderId="0" xfId="11" applyNumberFormat="1" applyFont="1" applyBorder="1" applyAlignment="1">
      <alignment horizontal="right" vertical="top"/>
    </xf>
    <xf numFmtId="1" fontId="4" fillId="0" borderId="0" xfId="11" applyNumberFormat="1" applyFont="1" applyBorder="1" applyAlignment="1">
      <alignment horizontal="right" vertical="top"/>
    </xf>
    <xf numFmtId="2" fontId="4" fillId="0" borderId="0" xfId="11" applyNumberFormat="1" applyFont="1" applyBorder="1" applyAlignment="1">
      <alignment horizontal="right" vertical="top"/>
    </xf>
    <xf numFmtId="4" fontId="4" fillId="0" borderId="0" xfId="11" applyNumberFormat="1" applyFont="1" applyBorder="1" applyAlignment="1">
      <alignment horizontal="right" vertical="top"/>
    </xf>
    <xf numFmtId="187" fontId="4" fillId="0" borderId="0" xfId="11" applyNumberFormat="1" applyFont="1" applyBorder="1" applyAlignment="1">
      <alignment horizontal="right" vertical="top"/>
    </xf>
    <xf numFmtId="10" fontId="5" fillId="0" borderId="0" xfId="143" applyNumberFormat="1" applyFont="1" applyFill="1" applyProtection="1"/>
    <xf numFmtId="43" fontId="5" fillId="0" borderId="0" xfId="1" applyFont="1" applyFill="1" applyProtection="1"/>
    <xf numFmtId="3" fontId="4" fillId="0" borderId="0" xfId="1" applyNumberFormat="1" applyFont="1" applyBorder="1" applyAlignment="1">
      <alignment horizontal="right" vertical="top"/>
    </xf>
    <xf numFmtId="10" fontId="4" fillId="0" borderId="0" xfId="1" applyNumberFormat="1" applyFont="1" applyBorder="1" applyAlignment="1">
      <alignment horizontal="right" vertical="top"/>
    </xf>
    <xf numFmtId="1" fontId="4" fillId="0" borderId="0" xfId="1" applyNumberFormat="1" applyFont="1" applyBorder="1" applyAlignment="1">
      <alignment horizontal="right" vertical="top"/>
    </xf>
    <xf numFmtId="2" fontId="4" fillId="0" borderId="0" xfId="1" applyNumberFormat="1" applyFont="1" applyBorder="1" applyAlignment="1">
      <alignment horizontal="right" vertical="top"/>
    </xf>
    <xf numFmtId="4" fontId="4" fillId="0" borderId="0" xfId="1" applyNumberFormat="1" applyFont="1" applyBorder="1" applyAlignment="1">
      <alignment horizontal="right" vertical="top"/>
    </xf>
    <xf numFmtId="187" fontId="4" fillId="0" borderId="0" xfId="1" applyNumberFormat="1" applyFont="1" applyBorder="1" applyAlignment="1">
      <alignment horizontal="right" vertical="top"/>
    </xf>
    <xf numFmtId="8" fontId="5" fillId="0" borderId="0" xfId="1" applyNumberFormat="1" applyFont="1" applyFill="1" applyProtection="1"/>
    <xf numFmtId="8" fontId="5" fillId="0" borderId="0" xfId="11" applyNumberFormat="1" applyFont="1" applyFill="1" applyProtection="1"/>
    <xf numFmtId="37" fontId="5" fillId="0" borderId="0" xfId="0" applyNumberFormat="1" applyFont="1" applyFill="1" applyBorder="1" applyAlignment="1" applyProtection="1">
      <alignment horizontal="right" vertical="center"/>
    </xf>
    <xf numFmtId="39" fontId="5" fillId="0" borderId="0" xfId="0" applyNumberFormat="1" applyFont="1" applyFill="1" applyBorder="1" applyAlignment="1" applyProtection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187" fontId="1" fillId="0" borderId="0" xfId="8" applyNumberFormat="1" applyFont="1" applyBorder="1" applyAlignment="1">
      <alignment horizontal="right" vertical="center"/>
    </xf>
    <xf numFmtId="10" fontId="1" fillId="0" borderId="0" xfId="8" applyNumberFormat="1" applyFont="1" applyBorder="1" applyAlignment="1">
      <alignment horizontal="right" vertical="center"/>
    </xf>
    <xf numFmtId="1" fontId="1" fillId="0" borderId="0" xfId="8" applyNumberFormat="1" applyFont="1" applyBorder="1" applyAlignment="1">
      <alignment horizontal="right" vertical="center"/>
    </xf>
    <xf numFmtId="2" fontId="1" fillId="0" borderId="0" xfId="8" applyNumberFormat="1" applyFont="1" applyBorder="1" applyAlignment="1">
      <alignment horizontal="right" vertical="center"/>
    </xf>
    <xf numFmtId="39" fontId="4" fillId="0" borderId="0" xfId="0" applyNumberFormat="1" applyFont="1" applyFill="1" applyAlignment="1" applyProtection="1">
      <alignment horizontal="right" vertical="center"/>
    </xf>
    <xf numFmtId="10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114" applyAlignment="1">
      <alignment horizontal="right" vertical="center"/>
    </xf>
    <xf numFmtId="4" fontId="4" fillId="0" borderId="0" xfId="0" applyNumberFormat="1" applyFont="1" applyFill="1" applyProtection="1"/>
    <xf numFmtId="10" fontId="12" fillId="0" borderId="0" xfId="0" applyNumberFormat="1" applyFont="1" applyFill="1"/>
    <xf numFmtId="178" fontId="4" fillId="0" borderId="0" xfId="0" applyNumberFormat="1" applyFont="1" applyFill="1" applyProtection="1"/>
    <xf numFmtId="178" fontId="11" fillId="0" borderId="0" xfId="0" applyNumberFormat="1" applyFont="1" applyFill="1" applyAlignment="1">
      <alignment horizontal="right" vertical="center"/>
    </xf>
    <xf numFmtId="178" fontId="4" fillId="0" borderId="0" xfId="11" applyNumberFormat="1" applyFont="1" applyFill="1"/>
    <xf numFmtId="43" fontId="4" fillId="0" borderId="0" xfId="11" applyFont="1" applyFill="1"/>
    <xf numFmtId="10" fontId="2" fillId="0" borderId="0" xfId="12" applyNumberFormat="1" applyFont="1" applyBorder="1" applyAlignment="1">
      <alignment horizontal="right" vertical="top"/>
    </xf>
    <xf numFmtId="193" fontId="2" fillId="0" borderId="0" xfId="12" applyNumberFormat="1" applyFont="1" applyBorder="1" applyAlignment="1">
      <alignment horizontal="right" vertical="top"/>
    </xf>
    <xf numFmtId="8" fontId="4" fillId="0" borderId="0" xfId="11" applyNumberFormat="1" applyFont="1" applyFill="1"/>
    <xf numFmtId="43" fontId="5" fillId="0" borderId="0" xfId="11" applyFont="1" applyFill="1" applyProtection="1"/>
    <xf numFmtId="187" fontId="2" fillId="0" borderId="0" xfId="12" applyNumberFormat="1" applyFont="1" applyBorder="1" applyAlignment="1">
      <alignment horizontal="right" vertical="top"/>
    </xf>
    <xf numFmtId="0" fontId="1" fillId="0" borderId="0" xfId="114"/>
    <xf numFmtId="3" fontId="1" fillId="0" borderId="0" xfId="8" applyNumberFormat="1" applyFont="1" applyBorder="1" applyAlignment="1">
      <alignment horizontal="right" vertical="top"/>
    </xf>
    <xf numFmtId="10" fontId="1" fillId="0" borderId="0" xfId="8" applyNumberFormat="1" applyFont="1" applyBorder="1" applyAlignment="1">
      <alignment horizontal="right" vertical="top"/>
    </xf>
    <xf numFmtId="1" fontId="1" fillId="0" borderId="0" xfId="8" applyNumberFormat="1" applyFont="1" applyBorder="1" applyAlignment="1">
      <alignment horizontal="right" vertical="top"/>
    </xf>
    <xf numFmtId="2" fontId="1" fillId="0" borderId="0" xfId="8" applyNumberFormat="1" applyFont="1" applyBorder="1" applyAlignment="1">
      <alignment horizontal="right" vertical="top"/>
    </xf>
    <xf numFmtId="193" fontId="1" fillId="0" borderId="0" xfId="8" applyNumberFormat="1" applyFont="1" applyBorder="1" applyAlignment="1">
      <alignment horizontal="right" vertical="top"/>
    </xf>
    <xf numFmtId="194" fontId="1" fillId="0" borderId="0" xfId="8" applyNumberFormat="1" applyFont="1" applyBorder="1" applyAlignment="1">
      <alignment horizontal="right" vertical="top"/>
    </xf>
    <xf numFmtId="43" fontId="1" fillId="0" borderId="0" xfId="114" applyNumberFormat="1"/>
    <xf numFmtId="43" fontId="1" fillId="0" borderId="0" xfId="8" applyNumberFormat="1" applyFont="1" applyBorder="1" applyAlignment="1">
      <alignment horizontal="right" vertical="top"/>
    </xf>
    <xf numFmtId="187" fontId="1" fillId="0" borderId="0" xfId="8" applyNumberFormat="1" applyFont="1" applyBorder="1" applyAlignment="1">
      <alignment horizontal="right" vertical="top"/>
    </xf>
    <xf numFmtId="10" fontId="4" fillId="0" borderId="0" xfId="0" applyNumberFormat="1" applyFont="1" applyFill="1"/>
    <xf numFmtId="10" fontId="12" fillId="0" borderId="0" xfId="0" applyNumberFormat="1" applyFont="1"/>
    <xf numFmtId="10" fontId="4" fillId="0" borderId="0" xfId="0" applyNumberFormat="1" applyFont="1"/>
  </cellXfs>
  <cellStyles count="158">
    <cellStyle name="Comma" xfId="1" builtinId="3"/>
    <cellStyle name="Comma 10" xfId="2"/>
    <cellStyle name="Comma 10 2" xfId="3"/>
    <cellStyle name="Comma 2" xfId="4"/>
    <cellStyle name="Comma 2 10 2" xfId="5"/>
    <cellStyle name="Comma 2 2" xfId="6"/>
    <cellStyle name="Comma 2 2 2" xfId="7"/>
    <cellStyle name="Comma 2 3" xfId="8"/>
    <cellStyle name="Comma 2 3 2" xfId="9"/>
    <cellStyle name="Comma 2 3 3" xfId="10"/>
    <cellStyle name="Comma 2 4" xfId="11"/>
    <cellStyle name="Comma 2 5" xfId="12"/>
    <cellStyle name="Comma 2_FY 15" xfId="13"/>
    <cellStyle name="Comma 3" xfId="14"/>
    <cellStyle name="Comma 3 2" xfId="15"/>
    <cellStyle name="Comma 3 2 2" xfId="16"/>
    <cellStyle name="Comma 3 3" xfId="17"/>
    <cellStyle name="Comma 3 3 2" xfId="18"/>
    <cellStyle name="Comma 3_September" xfId="19"/>
    <cellStyle name="Comma 4" xfId="20"/>
    <cellStyle name="Comma 4 2" xfId="21"/>
    <cellStyle name="Comma 4 2 2" xfId="22"/>
    <cellStyle name="Comma 4 3" xfId="23"/>
    <cellStyle name="Comma 4 3 2" xfId="24"/>
    <cellStyle name="Comma 5" xfId="25"/>
    <cellStyle name="Comma 5 2" xfId="26"/>
    <cellStyle name="Comma 5 2 2" xfId="27"/>
    <cellStyle name="Comma 5 3" xfId="28"/>
    <cellStyle name="Comma 5 3 2" xfId="29"/>
    <cellStyle name="Comma 6" xfId="30"/>
    <cellStyle name="Comma 6 2" xfId="31"/>
    <cellStyle name="Comma 7" xfId="32"/>
    <cellStyle name="Comma 7 2" xfId="33"/>
    <cellStyle name="Comma 8" xfId="34"/>
    <cellStyle name="Comma 8 2" xfId="35"/>
    <cellStyle name="Comma 9" xfId="36"/>
    <cellStyle name="Comma 9 2" xfId="37"/>
    <cellStyle name="Currency" xfId="38" builtinId="4"/>
    <cellStyle name="Date" xfId="39"/>
    <cellStyle name="Date 2" xfId="40"/>
    <cellStyle name="Date 2 2" xfId="41"/>
    <cellStyle name="Date 2 2 2" xfId="42"/>
    <cellStyle name="Date 2 3" xfId="43"/>
    <cellStyle name="F2" xfId="44"/>
    <cellStyle name="F2 2" xfId="45"/>
    <cellStyle name="F2 2 2" xfId="46"/>
    <cellStyle name="F2 2 3" xfId="47"/>
    <cellStyle name="F2 2 3 2" xfId="48"/>
    <cellStyle name="F3" xfId="49"/>
    <cellStyle name="F3 2" xfId="50"/>
    <cellStyle name="F3 2 2" xfId="51"/>
    <cellStyle name="F3 2 3" xfId="52"/>
    <cellStyle name="F3 2 3 2" xfId="53"/>
    <cellStyle name="F4" xfId="54"/>
    <cellStyle name="F4 2" xfId="55"/>
    <cellStyle name="F4 2 2" xfId="56"/>
    <cellStyle name="F4 3" xfId="57"/>
    <cellStyle name="F4 3 2" xfId="58"/>
    <cellStyle name="F4 3 2 2" xfId="59"/>
    <cellStyle name="F4 3 3" xfId="60"/>
    <cellStyle name="F4 3 3 2" xfId="61"/>
    <cellStyle name="F4 4" xfId="62"/>
    <cellStyle name="F4_FY 15" xfId="63"/>
    <cellStyle name="F5" xfId="64"/>
    <cellStyle name="F5 2" xfId="65"/>
    <cellStyle name="F5 2 2" xfId="66"/>
    <cellStyle name="F5 2 3" xfId="67"/>
    <cellStyle name="F5 2 3 2" xfId="68"/>
    <cellStyle name="F6" xfId="69"/>
    <cellStyle name="F6 2" xfId="70"/>
    <cellStyle name="F6 2 2" xfId="71"/>
    <cellStyle name="F6 2 3" xfId="72"/>
    <cellStyle name="F6 2 3 2" xfId="73"/>
    <cellStyle name="F7" xfId="74"/>
    <cellStyle name="F7 2" xfId="75"/>
    <cellStyle name="F7 2 2" xfId="76"/>
    <cellStyle name="F7 2 3" xfId="77"/>
    <cellStyle name="F7 2 3 2" xfId="78"/>
    <cellStyle name="F8" xfId="79"/>
    <cellStyle name="F8 2" xfId="80"/>
    <cellStyle name="F8 2 2" xfId="81"/>
    <cellStyle name="F8 3" xfId="82"/>
    <cellStyle name="F8 3 2" xfId="83"/>
    <cellStyle name="F8 3 2 2" xfId="84"/>
    <cellStyle name="F8 3 3" xfId="85"/>
    <cellStyle name="F8 3 3 2" xfId="86"/>
    <cellStyle name="F8 4" xfId="87"/>
    <cellStyle name="F8_FY 15" xfId="88"/>
    <cellStyle name="Fixed" xfId="89"/>
    <cellStyle name="Fixed 2" xfId="90"/>
    <cellStyle name="Fixed 2 2" xfId="91"/>
    <cellStyle name="Fixed 2 2 2" xfId="92"/>
    <cellStyle name="Fixed 2 3" xfId="93"/>
    <cellStyle name="Heading1" xfId="94"/>
    <cellStyle name="Heading1 2" xfId="95"/>
    <cellStyle name="Heading1 2 2" xfId="96"/>
    <cellStyle name="Heading1 2 3" xfId="97"/>
    <cellStyle name="Heading1 2 3 2" xfId="98"/>
    <cellStyle name="Heading2" xfId="99"/>
    <cellStyle name="Heading2 2" xfId="100"/>
    <cellStyle name="Heading2 2 2" xfId="101"/>
    <cellStyle name="Heading2 2 3" xfId="102"/>
    <cellStyle name="Heading2 2 3 2" xfId="103"/>
    <cellStyle name="Normal" xfId="0" builtinId="0"/>
    <cellStyle name="Normal 10" xfId="104"/>
    <cellStyle name="Normal 2" xfId="105"/>
    <cellStyle name="Normal 2 2" xfId="106"/>
    <cellStyle name="Normal 2 2 2" xfId="107"/>
    <cellStyle name="Normal 2 2 3" xfId="108"/>
    <cellStyle name="Normal 2 3" xfId="109"/>
    <cellStyle name="Normal 3" xfId="110"/>
    <cellStyle name="Normal 3 10" xfId="111"/>
    <cellStyle name="Normal 3 15 2" xfId="112"/>
    <cellStyle name="Normal 3 2" xfId="113"/>
    <cellStyle name="Normal 3 2 2" xfId="114"/>
    <cellStyle name="Normal 3 2 2 2" xfId="115"/>
    <cellStyle name="Normal 3 2 3" xfId="116"/>
    <cellStyle name="Normal 3 2_September" xfId="117"/>
    <cellStyle name="Normal 3 3" xfId="118"/>
    <cellStyle name="Normal 3 3 2" xfId="119"/>
    <cellStyle name="Normal 3 4" xfId="120"/>
    <cellStyle name="Normal 3 5" xfId="121"/>
    <cellStyle name="Normal 3 6" xfId="122"/>
    <cellStyle name="Normal 3 7" xfId="123"/>
    <cellStyle name="Normal 3 8" xfId="124"/>
    <cellStyle name="Normal 3 9" xfId="125"/>
    <cellStyle name="Normal 3_FY 15" xfId="126"/>
    <cellStyle name="Normal 4" xfId="127"/>
    <cellStyle name="Normal 4 2" xfId="128"/>
    <cellStyle name="Normal 4 2 2" xfId="129"/>
    <cellStyle name="Normal 4 2 2 2" xfId="130"/>
    <cellStyle name="Normal 4 2 3" xfId="131"/>
    <cellStyle name="Normal 4 2 3 2" xfId="132"/>
    <cellStyle name="Normal 4 2_September" xfId="133"/>
    <cellStyle name="Normal 4 3" xfId="134"/>
    <cellStyle name="Normal 4_FY 15" xfId="135"/>
    <cellStyle name="Normal 5" xfId="136"/>
    <cellStyle name="Normal 5 2" xfId="137"/>
    <cellStyle name="Normal 6" xfId="138"/>
    <cellStyle name="Normal 6 2" xfId="139"/>
    <cellStyle name="Normal 7" xfId="140"/>
    <cellStyle name="Normal 8" xfId="141"/>
    <cellStyle name="Normal 9" xfId="142"/>
    <cellStyle name="Percent" xfId="143" builtinId="5"/>
    <cellStyle name="Percent 2" xfId="144"/>
    <cellStyle name="Percent 2 2" xfId="145"/>
    <cellStyle name="Percent 3" xfId="146"/>
    <cellStyle name="Percent 3 2" xfId="147"/>
    <cellStyle name="Percent 3 2 2" xfId="148"/>
    <cellStyle name="Percent 3 3" xfId="149"/>
    <cellStyle name="Percent 3 3 2" xfId="150"/>
    <cellStyle name="Percent 4" xfId="151"/>
    <cellStyle name="Percent 4 2" xfId="152"/>
    <cellStyle name="Percent 5" xfId="153"/>
    <cellStyle name="Total 2" xfId="154"/>
    <cellStyle name="Total 2 2" xfId="155"/>
    <cellStyle name="Total 2 3" xfId="156"/>
    <cellStyle name="Total 2 3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" transitionEvaluation="1"/>
  <dimension ref="A1:BF433"/>
  <sheetViews>
    <sheetView tabSelected="1" view="pageBreakPreview" zoomScale="85" zoomScaleNormal="85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13.75" bestFit="1" customWidth="1"/>
    <col min="2" max="5" width="15.75" style="29" customWidth="1"/>
    <col min="6" max="13" width="15.75" style="13" customWidth="1"/>
    <col min="14" max="14" width="15.75" style="29" customWidth="1"/>
    <col min="15" max="15" width="17" bestFit="1" customWidth="1"/>
    <col min="16" max="20" width="9.6640625" customWidth="1"/>
    <col min="21" max="21" width="16" bestFit="1" customWidth="1"/>
    <col min="22" max="204" width="9.6640625" customWidth="1"/>
    <col min="205" max="205" width="1.6640625" customWidth="1"/>
  </cols>
  <sheetData>
    <row r="1" spans="1:14" ht="20" x14ac:dyDescent="0.4">
      <c r="A1" s="2">
        <v>2020</v>
      </c>
      <c r="B1" s="13"/>
      <c r="C1" s="13"/>
      <c r="D1" s="13"/>
      <c r="E1" s="13"/>
    </row>
    <row r="2" spans="1:14" ht="13" x14ac:dyDescent="0.3">
      <c r="A2" s="3" t="s">
        <v>2</v>
      </c>
      <c r="B2" s="28" t="s">
        <v>1</v>
      </c>
      <c r="C2" s="28" t="s">
        <v>25</v>
      </c>
      <c r="D2" s="28" t="s">
        <v>26</v>
      </c>
      <c r="E2" s="28" t="s">
        <v>27</v>
      </c>
      <c r="F2" s="28" t="s">
        <v>28</v>
      </c>
      <c r="G2" s="28" t="s">
        <v>29</v>
      </c>
      <c r="H2" s="28" t="s">
        <v>42</v>
      </c>
      <c r="I2" s="28" t="s">
        <v>43</v>
      </c>
      <c r="J2" s="28" t="s">
        <v>44</v>
      </c>
      <c r="K2" s="28" t="s">
        <v>45</v>
      </c>
      <c r="L2" s="28" t="s">
        <v>46</v>
      </c>
      <c r="M2" s="28" t="s">
        <v>47</v>
      </c>
      <c r="N2" s="28" t="s">
        <v>23</v>
      </c>
    </row>
    <row r="3" spans="1:14" ht="12.5" x14ac:dyDescent="0.25">
      <c r="A3" s="32" t="s">
        <v>3</v>
      </c>
      <c r="B3" s="21">
        <v>13058</v>
      </c>
      <c r="C3" s="21">
        <v>12262</v>
      </c>
      <c r="D3" s="21">
        <v>11767</v>
      </c>
      <c r="E3" s="66">
        <v>11767</v>
      </c>
      <c r="F3" s="21">
        <v>11767</v>
      </c>
      <c r="G3" s="21">
        <v>9279</v>
      </c>
      <c r="H3" s="21">
        <v>9866</v>
      </c>
      <c r="I3" s="21">
        <v>9876</v>
      </c>
      <c r="J3" s="21">
        <v>9927</v>
      </c>
      <c r="K3" s="21">
        <v>9568</v>
      </c>
      <c r="L3" s="21">
        <v>9801</v>
      </c>
      <c r="M3" s="21">
        <v>9689</v>
      </c>
      <c r="N3" s="40">
        <f>SUM(B3:M3)</f>
        <v>128627</v>
      </c>
    </row>
    <row r="4" spans="1:14" ht="12.5" x14ac:dyDescent="0.25">
      <c r="A4" s="32" t="s">
        <v>4</v>
      </c>
      <c r="B4" s="44">
        <v>810762675.70000005</v>
      </c>
      <c r="C4" s="44">
        <v>721189077.73000002</v>
      </c>
      <c r="D4" s="44">
        <v>374104860.94</v>
      </c>
      <c r="E4" s="67">
        <v>0</v>
      </c>
      <c r="F4" s="44">
        <v>0</v>
      </c>
      <c r="G4" s="44">
        <v>427826105.67000002</v>
      </c>
      <c r="H4" s="44">
        <v>824007184.24000001</v>
      </c>
      <c r="I4" s="44">
        <v>834221070.75999999</v>
      </c>
      <c r="J4" s="44">
        <v>804407237.77999997</v>
      </c>
      <c r="K4" s="44">
        <v>796511314.25999999</v>
      </c>
      <c r="L4" s="44">
        <v>681634932.4000001</v>
      </c>
      <c r="M4" s="44">
        <v>719259262.95000005</v>
      </c>
      <c r="N4" s="41">
        <f>SUM(B4:M4)</f>
        <v>6993923722.4299994</v>
      </c>
    </row>
    <row r="5" spans="1:14" ht="12.5" x14ac:dyDescent="0.25">
      <c r="A5" s="32" t="s">
        <v>0</v>
      </c>
      <c r="B5" s="44">
        <v>59693365.57</v>
      </c>
      <c r="C5" s="44">
        <v>55789765.990000002</v>
      </c>
      <c r="D5" s="44">
        <v>27456205.760000002</v>
      </c>
      <c r="E5" s="67">
        <v>0</v>
      </c>
      <c r="F5" s="44">
        <v>0</v>
      </c>
      <c r="G5" s="44">
        <v>31771290.84</v>
      </c>
      <c r="H5" s="44">
        <v>61687738.310000002</v>
      </c>
      <c r="I5" s="44">
        <v>63152264.56000001</v>
      </c>
      <c r="J5" s="44">
        <v>61244706.449999996</v>
      </c>
      <c r="K5" s="44">
        <v>58633938.100000001</v>
      </c>
      <c r="L5" s="44">
        <v>52440830.429999992</v>
      </c>
      <c r="M5" s="44">
        <v>53972287.940000005</v>
      </c>
      <c r="N5" s="41">
        <f>SUM(B5:M5)</f>
        <v>525842393.95000005</v>
      </c>
    </row>
    <row r="6" spans="1:14" ht="12.5" x14ac:dyDescent="0.25">
      <c r="A6" s="32" t="s">
        <v>5</v>
      </c>
      <c r="B6" s="22">
        <v>162.82</v>
      </c>
      <c r="C6" s="22">
        <v>156.88999999999999</v>
      </c>
      <c r="D6" s="22">
        <v>145.83000000000001</v>
      </c>
      <c r="E6" s="73">
        <v>0</v>
      </c>
      <c r="F6" s="22">
        <v>0</v>
      </c>
      <c r="G6" s="22">
        <v>241.44</v>
      </c>
      <c r="H6" s="22">
        <v>201.69542289256685</v>
      </c>
      <c r="I6" s="22">
        <v>211.23034035250319</v>
      </c>
      <c r="J6" s="22">
        <v>216.69759693073485</v>
      </c>
      <c r="K6" s="22">
        <v>197.68158006527133</v>
      </c>
      <c r="L6" s="22">
        <v>178.35197234976022</v>
      </c>
      <c r="M6" s="22">
        <v>179.69259432878658</v>
      </c>
      <c r="N6" s="22">
        <f>IF(N107=0,0,(N5/N3/N107))</f>
        <v>182.50410377505966</v>
      </c>
    </row>
    <row r="7" spans="1:14" ht="12.5" x14ac:dyDescent="0.25">
      <c r="A7" s="32" t="s">
        <v>6</v>
      </c>
      <c r="B7" s="23">
        <v>7.3599999999999999E-2</v>
      </c>
      <c r="C7" s="23">
        <v>7.7399999999999997E-2</v>
      </c>
      <c r="D7" s="23">
        <v>7.3400000000000007E-2</v>
      </c>
      <c r="E7" s="74">
        <v>0</v>
      </c>
      <c r="F7" s="23">
        <v>0</v>
      </c>
      <c r="G7" s="23">
        <v>7.4300000000000005E-2</v>
      </c>
      <c r="H7" s="23">
        <v>7.4863107373142584E-2</v>
      </c>
      <c r="I7" s="23">
        <v>7.57020731956176E-2</v>
      </c>
      <c r="J7" s="23">
        <v>7.6136443798072856E-2</v>
      </c>
      <c r="K7" s="23">
        <v>7.3613440324415164E-2</v>
      </c>
      <c r="L7" s="23">
        <v>7.6933895164906882E-2</v>
      </c>
      <c r="M7" s="23">
        <v>7.5038710963048011E-2</v>
      </c>
      <c r="N7" s="23">
        <f>IF(N4=0,0,(N5/N4))</f>
        <v>7.5185606080258913E-2</v>
      </c>
    </row>
    <row r="8" spans="1:14" ht="12.5" x14ac:dyDescent="0.25">
      <c r="A8" s="33"/>
      <c r="B8" s="13"/>
      <c r="C8" s="13"/>
      <c r="D8" s="13"/>
      <c r="E8" s="75"/>
      <c r="N8" s="13"/>
    </row>
    <row r="9" spans="1:14" ht="12.5" x14ac:dyDescent="0.25">
      <c r="A9" s="19" t="s">
        <v>30</v>
      </c>
      <c r="B9" s="5">
        <v>7335</v>
      </c>
      <c r="C9" s="5">
        <v>6869</v>
      </c>
      <c r="D9" s="5">
        <v>6566</v>
      </c>
      <c r="E9" s="68">
        <v>6567</v>
      </c>
      <c r="F9" s="5">
        <v>6566</v>
      </c>
      <c r="G9" s="5">
        <v>5201</v>
      </c>
      <c r="H9" s="5">
        <v>5596</v>
      </c>
      <c r="I9" s="5">
        <v>5536</v>
      </c>
      <c r="J9" s="5">
        <v>5584</v>
      </c>
      <c r="K9" s="5">
        <v>5420</v>
      </c>
      <c r="L9" s="5">
        <v>5540</v>
      </c>
      <c r="M9" s="5">
        <v>5480</v>
      </c>
      <c r="N9" s="40">
        <f>SUM(B9:M9)</f>
        <v>72260</v>
      </c>
    </row>
    <row r="10" spans="1:14" ht="12.5" x14ac:dyDescent="0.25">
      <c r="A10" s="32" t="s">
        <v>4</v>
      </c>
      <c r="B10" s="6">
        <v>335055690.05000001</v>
      </c>
      <c r="C10" s="6">
        <v>308885848.25999999</v>
      </c>
      <c r="D10" s="6">
        <v>162448461.31999999</v>
      </c>
      <c r="E10" s="69">
        <v>0</v>
      </c>
      <c r="F10" s="6">
        <v>0</v>
      </c>
      <c r="G10" s="6">
        <v>185358774.53</v>
      </c>
      <c r="H10" s="6">
        <v>344824033</v>
      </c>
      <c r="I10" s="6">
        <v>347891039.27999997</v>
      </c>
      <c r="J10" s="6">
        <v>334686849.00999999</v>
      </c>
      <c r="K10" s="6">
        <v>327462647.14999998</v>
      </c>
      <c r="L10" s="6">
        <v>275726858.84000003</v>
      </c>
      <c r="M10" s="6">
        <v>284112161.89999998</v>
      </c>
      <c r="N10" s="41">
        <f>SUM(B10:M10)</f>
        <v>2906452363.3400002</v>
      </c>
    </row>
    <row r="11" spans="1:14" ht="12.5" x14ac:dyDescent="0.25">
      <c r="A11" s="32" t="s">
        <v>0</v>
      </c>
      <c r="B11" s="6">
        <v>32516389.829999998</v>
      </c>
      <c r="C11" s="6">
        <v>30209534.739999998</v>
      </c>
      <c r="D11" s="6">
        <v>15270422.48</v>
      </c>
      <c r="E11" s="69">
        <v>0</v>
      </c>
      <c r="F11" s="6">
        <v>0</v>
      </c>
      <c r="G11" s="6">
        <v>17502611.98</v>
      </c>
      <c r="H11" s="6">
        <v>33333236.719999999</v>
      </c>
      <c r="I11" s="6">
        <v>33414916.150000002</v>
      </c>
      <c r="J11" s="6">
        <v>32559709.59</v>
      </c>
      <c r="K11" s="6">
        <v>30577980.899999999</v>
      </c>
      <c r="L11" s="6">
        <v>27564916.329999998</v>
      </c>
      <c r="M11" s="6">
        <v>27638041.010000002</v>
      </c>
      <c r="N11" s="41">
        <f>SUM(B11:M11)</f>
        <v>280587759.73000002</v>
      </c>
    </row>
    <row r="12" spans="1:14" ht="12.5" x14ac:dyDescent="0.25">
      <c r="A12" s="32" t="s">
        <v>5</v>
      </c>
      <c r="B12" s="22">
        <v>157.88999999999999</v>
      </c>
      <c r="C12" s="22">
        <v>151.65</v>
      </c>
      <c r="D12" s="22">
        <v>145.36000000000001</v>
      </c>
      <c r="E12" s="69">
        <v>0</v>
      </c>
      <c r="F12" s="22">
        <v>0</v>
      </c>
      <c r="G12" s="22">
        <v>237.29</v>
      </c>
      <c r="H12" s="22">
        <v>192.14898153058638</v>
      </c>
      <c r="I12" s="22">
        <v>199.38512084157858</v>
      </c>
      <c r="J12" s="22">
        <v>204.80411233616118</v>
      </c>
      <c r="K12" s="22">
        <v>181.99012558028804</v>
      </c>
      <c r="L12" s="22">
        <v>165.85388886883271</v>
      </c>
      <c r="M12" s="22">
        <v>162.69155291970802</v>
      </c>
      <c r="N12" s="22">
        <f>IF(N107=0,0,(N11/N9/N107))</f>
        <v>173.34844208361142</v>
      </c>
    </row>
    <row r="13" spans="1:14" ht="12.5" x14ac:dyDescent="0.25">
      <c r="A13" s="32" t="s">
        <v>6</v>
      </c>
      <c r="B13" s="23">
        <v>9.7000000000000003E-2</v>
      </c>
      <c r="C13" s="23">
        <v>9.7799999999999998E-2</v>
      </c>
      <c r="D13" s="23">
        <v>9.4E-2</v>
      </c>
      <c r="E13" s="70">
        <v>0</v>
      </c>
      <c r="F13" s="23">
        <v>0</v>
      </c>
      <c r="G13" s="23">
        <v>9.4399999999999998E-2</v>
      </c>
      <c r="H13" s="23">
        <v>9.6667382577710292E-2</v>
      </c>
      <c r="I13" s="23">
        <v>9.6049947762828172E-2</v>
      </c>
      <c r="J13" s="23">
        <v>9.7284102098159103E-2</v>
      </c>
      <c r="K13" s="23">
        <v>9.3378530852690572E-2</v>
      </c>
      <c r="L13" s="23">
        <v>9.9971821555460028E-2</v>
      </c>
      <c r="M13" s="23">
        <v>9.7278626952012934E-2</v>
      </c>
      <c r="N13" s="23">
        <f>IF(N10=0,0,(N11/N10))</f>
        <v>9.6539603837703269E-2</v>
      </c>
    </row>
    <row r="14" spans="1:14" ht="15" customHeight="1" x14ac:dyDescent="0.25">
      <c r="A14" s="33"/>
      <c r="B14" s="13"/>
      <c r="C14" s="13"/>
      <c r="D14" s="13"/>
      <c r="E14" s="76"/>
      <c r="N14" s="13"/>
    </row>
    <row r="15" spans="1:14" ht="12.5" x14ac:dyDescent="0.25">
      <c r="A15" s="19" t="s">
        <v>7</v>
      </c>
      <c r="B15" s="5">
        <v>347</v>
      </c>
      <c r="C15" s="5">
        <v>324</v>
      </c>
      <c r="D15" s="5">
        <v>305</v>
      </c>
      <c r="E15" s="71">
        <v>315</v>
      </c>
      <c r="F15" s="5">
        <v>316</v>
      </c>
      <c r="G15" s="5">
        <v>242</v>
      </c>
      <c r="H15" s="5">
        <v>250</v>
      </c>
      <c r="I15" s="5">
        <v>260</v>
      </c>
      <c r="J15" s="5">
        <v>265</v>
      </c>
      <c r="K15" s="5">
        <v>245</v>
      </c>
      <c r="L15" s="5">
        <v>253</v>
      </c>
      <c r="M15" s="5">
        <v>245</v>
      </c>
      <c r="N15" s="26">
        <f>SUM(B15:M15)</f>
        <v>3367</v>
      </c>
    </row>
    <row r="16" spans="1:14" ht="12.5" x14ac:dyDescent="0.25">
      <c r="A16" s="32" t="s">
        <v>4</v>
      </c>
      <c r="B16" s="6">
        <v>19166359.149999999</v>
      </c>
      <c r="C16" s="6">
        <v>16606661.369999999</v>
      </c>
      <c r="D16" s="6">
        <v>8954003.5099999998</v>
      </c>
      <c r="E16" s="69">
        <v>0</v>
      </c>
      <c r="F16" s="6">
        <v>0</v>
      </c>
      <c r="G16" s="6">
        <v>8978972.9600000009</v>
      </c>
      <c r="H16" s="6">
        <v>18601504.02</v>
      </c>
      <c r="I16" s="6">
        <v>17894709.18</v>
      </c>
      <c r="J16" s="6">
        <v>17471011.879999999</v>
      </c>
      <c r="K16" s="6">
        <v>15572323.32</v>
      </c>
      <c r="L16" s="6">
        <v>13320418.849999998</v>
      </c>
      <c r="M16" s="6">
        <v>13075590.66</v>
      </c>
      <c r="N16" s="22">
        <f>SUM(B16:M16)</f>
        <v>149641554.89999998</v>
      </c>
    </row>
    <row r="17" spans="1:14" ht="12.5" x14ac:dyDescent="0.25">
      <c r="A17" s="32" t="s">
        <v>0</v>
      </c>
      <c r="B17" s="6">
        <v>1254991.07</v>
      </c>
      <c r="C17" s="6">
        <v>1143543.0900000001</v>
      </c>
      <c r="D17" s="6">
        <v>610221.14</v>
      </c>
      <c r="E17" s="69">
        <v>0</v>
      </c>
      <c r="F17" s="6">
        <v>0</v>
      </c>
      <c r="G17" s="6">
        <v>591304.76</v>
      </c>
      <c r="H17" s="6">
        <v>1124318.8800000001</v>
      </c>
      <c r="I17" s="6">
        <v>1090803.8799999999</v>
      </c>
      <c r="J17" s="6">
        <v>1180453.8</v>
      </c>
      <c r="K17" s="6">
        <v>1115189.68</v>
      </c>
      <c r="L17" s="6">
        <v>881504.85</v>
      </c>
      <c r="M17" s="6">
        <v>909296.44</v>
      </c>
      <c r="N17" s="22">
        <f>SUM(B17:M17)</f>
        <v>9901627.5899999999</v>
      </c>
    </row>
    <row r="18" spans="1:14" ht="12.5" x14ac:dyDescent="0.25">
      <c r="A18" s="32" t="s">
        <v>5</v>
      </c>
      <c r="B18" s="22">
        <v>128.81</v>
      </c>
      <c r="C18" s="22">
        <v>121.71</v>
      </c>
      <c r="D18" s="22">
        <v>125.05</v>
      </c>
      <c r="E18" s="69">
        <v>0</v>
      </c>
      <c r="F18" s="22">
        <v>0</v>
      </c>
      <c r="G18" s="22">
        <v>172.29</v>
      </c>
      <c r="H18" s="22">
        <v>145.07340387096775</v>
      </c>
      <c r="I18" s="22">
        <v>138.58677154077154</v>
      </c>
      <c r="J18" s="22">
        <v>156.46120848276939</v>
      </c>
      <c r="K18" s="22">
        <v>146.83208426596443</v>
      </c>
      <c r="L18" s="22">
        <v>116.14029644268774</v>
      </c>
      <c r="M18" s="22">
        <v>119.7230335747202</v>
      </c>
      <c r="N18" s="22">
        <f>IF(N107=0,0,(N17/N15/N107))</f>
        <v>131.28425688213923</v>
      </c>
    </row>
    <row r="19" spans="1:14" ht="12.5" x14ac:dyDescent="0.25">
      <c r="A19" s="32" t="s">
        <v>6</v>
      </c>
      <c r="B19" s="23">
        <v>6.5500000000000003E-2</v>
      </c>
      <c r="C19" s="23">
        <v>6.8900000000000003E-2</v>
      </c>
      <c r="D19" s="23">
        <v>6.8199999999999997E-2</v>
      </c>
      <c r="E19" s="70">
        <v>0</v>
      </c>
      <c r="F19" s="23">
        <v>0</v>
      </c>
      <c r="G19" s="23">
        <v>6.59E-2</v>
      </c>
      <c r="H19" s="23">
        <v>6.0442364165346679E-2</v>
      </c>
      <c r="I19" s="23">
        <v>6.095678164019204E-2</v>
      </c>
      <c r="J19" s="23">
        <v>6.756642420644958E-2</v>
      </c>
      <c r="K19" s="23">
        <v>7.1613570890075764E-2</v>
      </c>
      <c r="L19" s="23">
        <v>6.6176961845310148E-2</v>
      </c>
      <c r="M19" s="23">
        <v>6.9541519281546546E-2</v>
      </c>
      <c r="N19" s="23">
        <f>IF(N16=0,0,(N17/N16))</f>
        <v>6.6168970220985057E-2</v>
      </c>
    </row>
    <row r="20" spans="1:14" ht="12.5" x14ac:dyDescent="0.25">
      <c r="A20" s="33"/>
      <c r="B20" s="22"/>
      <c r="C20" s="22"/>
      <c r="D20" s="22"/>
      <c r="E20" s="76"/>
      <c r="F20" s="22"/>
      <c r="G20" s="22"/>
      <c r="H20" s="22"/>
      <c r="I20" s="22"/>
      <c r="J20" s="22"/>
      <c r="K20" s="22"/>
      <c r="L20" s="22"/>
      <c r="M20" s="22"/>
      <c r="N20" s="13"/>
    </row>
    <row r="21" spans="1:14" ht="12.5" x14ac:dyDescent="0.25">
      <c r="A21" s="19" t="s">
        <v>8</v>
      </c>
      <c r="B21" s="5">
        <v>56</v>
      </c>
      <c r="C21" s="5">
        <v>55</v>
      </c>
      <c r="D21" s="5">
        <v>51</v>
      </c>
      <c r="E21" s="71">
        <v>51</v>
      </c>
      <c r="F21" s="5">
        <v>51</v>
      </c>
      <c r="G21" s="5">
        <v>47</v>
      </c>
      <c r="H21" s="5">
        <v>49</v>
      </c>
      <c r="I21" s="5">
        <v>51</v>
      </c>
      <c r="J21" s="5">
        <v>52</v>
      </c>
      <c r="K21" s="5">
        <v>48</v>
      </c>
      <c r="L21" s="5">
        <v>48</v>
      </c>
      <c r="M21" s="5">
        <v>49</v>
      </c>
      <c r="N21" s="26">
        <f>SUM(B21:M21)</f>
        <v>608</v>
      </c>
    </row>
    <row r="22" spans="1:14" ht="12.5" x14ac:dyDescent="0.25">
      <c r="A22" s="32" t="s">
        <v>4</v>
      </c>
      <c r="B22" s="6">
        <v>6154835.6900000004</v>
      </c>
      <c r="C22" s="6">
        <v>6114501.3399999999</v>
      </c>
      <c r="D22" s="6">
        <v>2853491.77</v>
      </c>
      <c r="E22" s="69">
        <v>0</v>
      </c>
      <c r="F22" s="6">
        <v>0</v>
      </c>
      <c r="G22" s="6">
        <v>2947321.2</v>
      </c>
      <c r="H22" s="6">
        <v>7063234.0999999996</v>
      </c>
      <c r="I22" s="6">
        <v>6987890.2000000002</v>
      </c>
      <c r="J22" s="6">
        <v>6043789.5</v>
      </c>
      <c r="K22" s="6">
        <v>5988458.4000000004</v>
      </c>
      <c r="L22" s="6">
        <v>4475897.8</v>
      </c>
      <c r="M22" s="6">
        <v>5760064.9299999997</v>
      </c>
      <c r="N22" s="22">
        <f>SUM(B22:M22)</f>
        <v>54389484.929999992</v>
      </c>
    </row>
    <row r="23" spans="1:14" ht="12.5" x14ac:dyDescent="0.25">
      <c r="A23" s="32" t="s">
        <v>0</v>
      </c>
      <c r="B23" s="6">
        <v>330586.15000000002</v>
      </c>
      <c r="C23" s="6">
        <v>407479.71</v>
      </c>
      <c r="D23" s="6">
        <v>97954.33</v>
      </c>
      <c r="E23" s="69">
        <v>0</v>
      </c>
      <c r="F23" s="6">
        <v>0</v>
      </c>
      <c r="G23" s="6">
        <v>139634.54</v>
      </c>
      <c r="H23" s="6">
        <v>381688.85</v>
      </c>
      <c r="I23" s="6">
        <v>394916.77</v>
      </c>
      <c r="J23" s="6">
        <v>374166.13</v>
      </c>
      <c r="K23" s="6">
        <v>378664.76</v>
      </c>
      <c r="L23" s="6">
        <v>379108.93</v>
      </c>
      <c r="M23" s="6">
        <v>235093.54</v>
      </c>
      <c r="N23" s="22">
        <f>SUM(B23:M23)</f>
        <v>3119293.7100000004</v>
      </c>
    </row>
    <row r="24" spans="1:14" ht="12.5" x14ac:dyDescent="0.25">
      <c r="A24" s="32" t="s">
        <v>5</v>
      </c>
      <c r="B24" s="22">
        <v>210.26</v>
      </c>
      <c r="C24" s="22">
        <v>255.47</v>
      </c>
      <c r="D24" s="22">
        <v>120.04</v>
      </c>
      <c r="E24" s="69">
        <v>0</v>
      </c>
      <c r="F24" s="22">
        <v>0</v>
      </c>
      <c r="G24" s="22">
        <v>209.49</v>
      </c>
      <c r="H24" s="22">
        <v>251.27639894667544</v>
      </c>
      <c r="I24" s="22">
        <v>255.79017075899429</v>
      </c>
      <c r="J24" s="22">
        <v>252.7345919421488</v>
      </c>
      <c r="K24" s="22">
        <v>254.47900537634411</v>
      </c>
      <c r="L24" s="22">
        <v>263.27009027777774</v>
      </c>
      <c r="M24" s="22">
        <v>154.76862409479924</v>
      </c>
      <c r="N24" s="22">
        <f>IF(N107=0,0,(N23/N21/N107))</f>
        <v>229.03500770933582</v>
      </c>
    </row>
    <row r="25" spans="1:14" ht="12.5" x14ac:dyDescent="0.25">
      <c r="A25" s="32" t="s">
        <v>6</v>
      </c>
      <c r="B25" s="23">
        <v>5.3699999999999998E-2</v>
      </c>
      <c r="C25" s="23">
        <v>6.6600000000000006E-2</v>
      </c>
      <c r="D25" s="23">
        <v>3.4299999999999997E-2</v>
      </c>
      <c r="E25" s="70">
        <v>0</v>
      </c>
      <c r="F25" s="23">
        <v>0</v>
      </c>
      <c r="G25" s="23">
        <v>4.7399999999999998E-2</v>
      </c>
      <c r="H25" s="23">
        <v>5.4038821961174981E-2</v>
      </c>
      <c r="I25" s="23">
        <v>5.6514449812047708E-2</v>
      </c>
      <c r="J25" s="23">
        <v>6.1909192899587254E-2</v>
      </c>
      <c r="K25" s="23">
        <v>6.3232427230353633E-2</v>
      </c>
      <c r="L25" s="23">
        <v>8.4700086315643755E-2</v>
      </c>
      <c r="M25" s="23">
        <v>4.081439061139195E-2</v>
      </c>
      <c r="N25" s="23">
        <f>IF(N22=0,0,(N23/N22))</f>
        <v>5.7351043386687221E-2</v>
      </c>
    </row>
    <row r="26" spans="1:14" ht="12.5" x14ac:dyDescent="0.25">
      <c r="A26" s="33"/>
      <c r="B26" s="22"/>
      <c r="C26" s="22"/>
      <c r="D26" s="22"/>
      <c r="E26" s="76"/>
      <c r="F26" s="22"/>
      <c r="G26" s="22"/>
      <c r="H26" s="22"/>
      <c r="I26" s="22"/>
      <c r="J26" s="22"/>
      <c r="K26" s="22"/>
      <c r="L26" s="22"/>
      <c r="M26" s="22"/>
      <c r="N26" s="13"/>
    </row>
    <row r="27" spans="1:14" ht="12.5" x14ac:dyDescent="0.25">
      <c r="A27" s="19" t="s">
        <v>9</v>
      </c>
      <c r="B27" s="5">
        <v>720</v>
      </c>
      <c r="C27" s="5">
        <v>672</v>
      </c>
      <c r="D27" s="5">
        <v>645</v>
      </c>
      <c r="E27" s="71">
        <v>646</v>
      </c>
      <c r="F27" s="5">
        <v>634</v>
      </c>
      <c r="G27" s="5">
        <v>488</v>
      </c>
      <c r="H27" s="5">
        <v>508</v>
      </c>
      <c r="I27" s="5">
        <v>522</v>
      </c>
      <c r="J27" s="5">
        <v>507</v>
      </c>
      <c r="K27" s="5">
        <v>495</v>
      </c>
      <c r="L27" s="5">
        <v>497</v>
      </c>
      <c r="M27" s="5">
        <v>497</v>
      </c>
      <c r="N27" s="26">
        <f>SUM(B27:M27)</f>
        <v>6831</v>
      </c>
    </row>
    <row r="28" spans="1:14" ht="12.5" x14ac:dyDescent="0.25">
      <c r="A28" s="32" t="s">
        <v>4</v>
      </c>
      <c r="B28" s="6">
        <v>26873322.350000001</v>
      </c>
      <c r="C28" s="6">
        <v>24396539.75</v>
      </c>
      <c r="D28" s="6">
        <v>12319774.75</v>
      </c>
      <c r="E28" s="69">
        <v>0</v>
      </c>
      <c r="F28" s="6">
        <v>0</v>
      </c>
      <c r="G28" s="6">
        <v>11872185</v>
      </c>
      <c r="H28" s="6">
        <v>21836771.050000001</v>
      </c>
      <c r="I28" s="6">
        <v>22720904.5</v>
      </c>
      <c r="J28" s="6">
        <v>22057429.5</v>
      </c>
      <c r="K28" s="6">
        <v>20605402.98</v>
      </c>
      <c r="L28" s="6">
        <v>15793885.25</v>
      </c>
      <c r="M28" s="6">
        <v>15935468</v>
      </c>
      <c r="N28" s="26">
        <f>SUM(B28:M28)</f>
        <v>194411683.12999997</v>
      </c>
    </row>
    <row r="29" spans="1:14" ht="12.5" x14ac:dyDescent="0.25">
      <c r="A29" s="32" t="s">
        <v>0</v>
      </c>
      <c r="B29" s="6">
        <v>1786559.9</v>
      </c>
      <c r="C29" s="6">
        <v>1690789.83</v>
      </c>
      <c r="D29" s="6">
        <v>809988.86</v>
      </c>
      <c r="E29" s="69">
        <v>0</v>
      </c>
      <c r="F29" s="6">
        <v>0</v>
      </c>
      <c r="G29" s="6">
        <v>838172.44</v>
      </c>
      <c r="H29" s="6">
        <v>1588782.89</v>
      </c>
      <c r="I29" s="6">
        <v>1632322.2599999998</v>
      </c>
      <c r="J29" s="6">
        <v>1546738.5</v>
      </c>
      <c r="K29" s="6">
        <v>1583297.9100000001</v>
      </c>
      <c r="L29" s="6">
        <v>1002009.08</v>
      </c>
      <c r="M29" s="6">
        <v>1121818.19</v>
      </c>
      <c r="N29" s="22">
        <f>SUM(B29:M29)</f>
        <v>13600479.859999999</v>
      </c>
    </row>
    <row r="30" spans="1:14" ht="12.5" x14ac:dyDescent="0.25">
      <c r="A30" s="32" t="s">
        <v>5</v>
      </c>
      <c r="B30" s="22">
        <v>88.38</v>
      </c>
      <c r="C30" s="22">
        <v>86.76</v>
      </c>
      <c r="D30" s="22">
        <v>78.489999999999995</v>
      </c>
      <c r="E30" s="69">
        <v>0</v>
      </c>
      <c r="F30" s="22">
        <v>0</v>
      </c>
      <c r="G30" s="22">
        <v>121.11</v>
      </c>
      <c r="H30" s="22">
        <v>100.88791529083058</v>
      </c>
      <c r="I30" s="22">
        <v>103.29608263435847</v>
      </c>
      <c r="J30" s="22">
        <v>107.1550136926011</v>
      </c>
      <c r="K30" s="22">
        <v>103.18005278592376</v>
      </c>
      <c r="L30" s="22">
        <v>67.203828303152235</v>
      </c>
      <c r="M30" s="22">
        <v>72.812240540014287</v>
      </c>
      <c r="N30" s="22">
        <f>IF(N107=0,0,(N29/N27/N107))</f>
        <v>88.883086021833179</v>
      </c>
    </row>
    <row r="31" spans="1:14" ht="12.5" x14ac:dyDescent="0.25">
      <c r="A31" s="32" t="s">
        <v>6</v>
      </c>
      <c r="B31" s="23">
        <v>6.6500000000000004E-2</v>
      </c>
      <c r="C31" s="23">
        <v>6.93E-2</v>
      </c>
      <c r="D31" s="23">
        <v>6.5699999999999995E-2</v>
      </c>
      <c r="E31" s="70">
        <v>0</v>
      </c>
      <c r="F31" s="23">
        <v>0</v>
      </c>
      <c r="G31" s="23">
        <v>7.0599999999999996E-2</v>
      </c>
      <c r="H31" s="23">
        <v>7.2757226165083594E-2</v>
      </c>
      <c r="I31" s="23">
        <v>7.1842309798890253E-2</v>
      </c>
      <c r="J31" s="23">
        <v>7.012324350849676E-2</v>
      </c>
      <c r="K31" s="23">
        <v>7.6838968475247946E-2</v>
      </c>
      <c r="L31" s="23">
        <v>6.3442849187472727E-2</v>
      </c>
      <c r="M31" s="23">
        <v>7.0397567865593896E-2</v>
      </c>
      <c r="N31" s="23">
        <f>IF(N28=0,0,(N29/N28))</f>
        <v>6.9957111841398842E-2</v>
      </c>
    </row>
    <row r="32" spans="1:14" ht="12.5" x14ac:dyDescent="0.25">
      <c r="A32" s="33"/>
      <c r="B32" s="22"/>
      <c r="C32" s="22"/>
      <c r="D32" s="22"/>
      <c r="E32" s="76"/>
      <c r="F32" s="22"/>
      <c r="G32" s="22"/>
      <c r="H32" s="22"/>
      <c r="I32" s="22"/>
      <c r="J32" s="22"/>
      <c r="K32" s="22"/>
      <c r="L32" s="22"/>
      <c r="M32" s="22"/>
      <c r="N32" s="13"/>
    </row>
    <row r="33" spans="1:14" ht="12.5" x14ac:dyDescent="0.25">
      <c r="A33" s="19" t="s">
        <v>10</v>
      </c>
      <c r="B33" s="5">
        <v>53</v>
      </c>
      <c r="C33" s="5">
        <v>53</v>
      </c>
      <c r="D33" s="5">
        <v>53</v>
      </c>
      <c r="E33" s="71">
        <v>53</v>
      </c>
      <c r="F33" s="5">
        <v>53</v>
      </c>
      <c r="G33" s="5">
        <v>41</v>
      </c>
      <c r="H33" s="5">
        <v>41</v>
      </c>
      <c r="I33" s="5">
        <v>40</v>
      </c>
      <c r="J33" s="5">
        <v>44</v>
      </c>
      <c r="K33" s="5">
        <v>40</v>
      </c>
      <c r="L33" s="5">
        <v>40</v>
      </c>
      <c r="M33" s="5">
        <v>40</v>
      </c>
      <c r="N33" s="26">
        <f>SUM(B33:M33)</f>
        <v>551</v>
      </c>
    </row>
    <row r="34" spans="1:14" ht="12.5" x14ac:dyDescent="0.25">
      <c r="A34" s="32" t="s">
        <v>4</v>
      </c>
      <c r="B34" s="6">
        <v>2026551</v>
      </c>
      <c r="C34" s="6">
        <v>2102331</v>
      </c>
      <c r="D34" s="6">
        <v>913553.5</v>
      </c>
      <c r="E34" s="69">
        <v>0</v>
      </c>
      <c r="F34" s="6">
        <v>0</v>
      </c>
      <c r="G34" s="6">
        <v>789022.5</v>
      </c>
      <c r="H34" s="6">
        <v>1573632.5</v>
      </c>
      <c r="I34" s="6">
        <v>1806693.5</v>
      </c>
      <c r="J34" s="6">
        <v>1563597</v>
      </c>
      <c r="K34" s="6">
        <v>1389590.5</v>
      </c>
      <c r="L34" s="6">
        <v>1022036.5</v>
      </c>
      <c r="M34" s="6">
        <v>1307701</v>
      </c>
      <c r="N34" s="22">
        <f>SUM(B34:M34)</f>
        <v>14494709</v>
      </c>
    </row>
    <row r="35" spans="1:14" ht="12.5" x14ac:dyDescent="0.25">
      <c r="A35" s="32" t="s">
        <v>0</v>
      </c>
      <c r="B35" s="6">
        <v>100298.71</v>
      </c>
      <c r="C35" s="6">
        <v>129926.39999999999</v>
      </c>
      <c r="D35" s="6">
        <v>65458.65</v>
      </c>
      <c r="E35" s="69">
        <v>0</v>
      </c>
      <c r="F35" s="6">
        <v>0</v>
      </c>
      <c r="G35" s="6">
        <v>42668.31</v>
      </c>
      <c r="H35" s="6">
        <v>79738.760000000009</v>
      </c>
      <c r="I35" s="6">
        <v>123711.42000000001</v>
      </c>
      <c r="J35" s="6">
        <v>108571.94</v>
      </c>
      <c r="K35" s="6">
        <v>106855.15</v>
      </c>
      <c r="L35" s="6">
        <v>69255.22</v>
      </c>
      <c r="M35" s="6">
        <v>73587.679999999993</v>
      </c>
      <c r="N35" s="22">
        <f>SUM(B35:M35)</f>
        <v>900072.24</v>
      </c>
    </row>
    <row r="36" spans="1:14" ht="12.5" x14ac:dyDescent="0.25">
      <c r="A36" s="32" t="s">
        <v>5</v>
      </c>
      <c r="B36" s="22">
        <v>67.400000000000006</v>
      </c>
      <c r="C36" s="22">
        <v>84.53</v>
      </c>
      <c r="D36" s="22">
        <v>77.19</v>
      </c>
      <c r="E36" s="69">
        <v>0</v>
      </c>
      <c r="F36" s="22">
        <v>0</v>
      </c>
      <c r="G36" s="22">
        <v>73.38</v>
      </c>
      <c r="H36" s="22">
        <v>62.73702596380803</v>
      </c>
      <c r="I36" s="22">
        <v>102.1640855855856</v>
      </c>
      <c r="J36" s="22">
        <v>86.669937077385427</v>
      </c>
      <c r="K36" s="22">
        <v>86.173508064516128</v>
      </c>
      <c r="L36" s="22">
        <v>57.712683333333331</v>
      </c>
      <c r="M36" s="22">
        <v>59.344903225806448</v>
      </c>
      <c r="N36" s="22">
        <f>IF(N107=0,0,(N35/N33/N107))</f>
        <v>72.92474969383143</v>
      </c>
    </row>
    <row r="37" spans="1:14" ht="12.5" x14ac:dyDescent="0.25">
      <c r="A37" s="32" t="s">
        <v>6</v>
      </c>
      <c r="B37" s="23">
        <v>4.9500000000000002E-2</v>
      </c>
      <c r="C37" s="23">
        <v>6.1800000000000001E-2</v>
      </c>
      <c r="D37" s="23">
        <v>7.17E-2</v>
      </c>
      <c r="E37" s="70">
        <v>0</v>
      </c>
      <c r="F37" s="23">
        <v>0</v>
      </c>
      <c r="G37" s="23">
        <v>5.4100000000000002E-2</v>
      </c>
      <c r="H37" s="23">
        <v>5.0671780101135433E-2</v>
      </c>
      <c r="I37" s="23">
        <v>6.8473938717330859E-2</v>
      </c>
      <c r="J37" s="23">
        <v>6.9437291066687903E-2</v>
      </c>
      <c r="K37" s="23">
        <v>7.6896862780797645E-2</v>
      </c>
      <c r="L37" s="23">
        <v>6.776198306029188E-2</v>
      </c>
      <c r="M37" s="23">
        <v>5.6272557717704577E-2</v>
      </c>
      <c r="N37" s="23">
        <f>IF(N34=0,0,(N35/N34))</f>
        <v>6.2096606423764696E-2</v>
      </c>
    </row>
    <row r="38" spans="1:14" ht="12.5" x14ac:dyDescent="0.25">
      <c r="A38" s="33"/>
      <c r="B38" s="24"/>
      <c r="C38" s="24"/>
      <c r="D38" s="77"/>
      <c r="E38" s="76"/>
      <c r="F38" s="24"/>
      <c r="G38" s="24"/>
      <c r="H38" s="24"/>
      <c r="I38" s="24"/>
      <c r="J38" s="24"/>
      <c r="K38" s="24"/>
      <c r="L38" s="24"/>
      <c r="M38" s="24"/>
      <c r="N38" s="13"/>
    </row>
    <row r="39" spans="1:14" ht="12.5" x14ac:dyDescent="0.25">
      <c r="A39" s="19" t="s">
        <v>11</v>
      </c>
      <c r="B39" s="5">
        <v>1354</v>
      </c>
      <c r="C39" s="5">
        <v>1294</v>
      </c>
      <c r="D39" s="5">
        <v>1245</v>
      </c>
      <c r="E39" s="68">
        <v>1308</v>
      </c>
      <c r="F39" s="5">
        <v>1245</v>
      </c>
      <c r="G39" s="5">
        <v>1053</v>
      </c>
      <c r="H39" s="5">
        <v>1083</v>
      </c>
      <c r="I39" s="5">
        <v>1104</v>
      </c>
      <c r="J39" s="5">
        <v>1099</v>
      </c>
      <c r="K39" s="5">
        <v>1057</v>
      </c>
      <c r="L39" s="5">
        <v>1081</v>
      </c>
      <c r="M39" s="5">
        <v>1099</v>
      </c>
      <c r="N39" s="26">
        <f>SUM(B39:M39)</f>
        <v>14022</v>
      </c>
    </row>
    <row r="40" spans="1:14" ht="12.5" x14ac:dyDescent="0.25">
      <c r="A40" s="32" t="s">
        <v>4</v>
      </c>
      <c r="B40" s="6">
        <v>124826612.59999999</v>
      </c>
      <c r="C40" s="6">
        <v>108667936.77</v>
      </c>
      <c r="D40" s="6">
        <v>53814085.920000002</v>
      </c>
      <c r="E40" s="69">
        <v>0</v>
      </c>
      <c r="F40" s="6">
        <v>0</v>
      </c>
      <c r="G40" s="6">
        <v>61378567.439999998</v>
      </c>
      <c r="H40" s="6">
        <v>121353379.11999999</v>
      </c>
      <c r="I40" s="6">
        <v>123182401.40000001</v>
      </c>
      <c r="J40" s="6">
        <v>115359009.11</v>
      </c>
      <c r="K40" s="6">
        <v>117139293.8</v>
      </c>
      <c r="L40" s="6">
        <v>99057934.789999992</v>
      </c>
      <c r="M40" s="6">
        <v>109102775.12</v>
      </c>
      <c r="N40" s="22">
        <f>SUM(B40:M40)</f>
        <v>1033881996.0699999</v>
      </c>
    </row>
    <row r="41" spans="1:14" ht="12.5" x14ac:dyDescent="0.25">
      <c r="A41" s="32" t="s">
        <v>0</v>
      </c>
      <c r="B41" s="6">
        <v>7406568.3700000001</v>
      </c>
      <c r="C41" s="6">
        <v>6625515.21</v>
      </c>
      <c r="D41" s="6">
        <v>3472104.52</v>
      </c>
      <c r="E41" s="69">
        <v>0</v>
      </c>
      <c r="F41" s="6">
        <v>0</v>
      </c>
      <c r="G41" s="6">
        <v>3968997.11</v>
      </c>
      <c r="H41" s="6">
        <v>7736494.0000000009</v>
      </c>
      <c r="I41" s="6">
        <v>7862573.2800000003</v>
      </c>
      <c r="J41" s="6">
        <v>7312536.2199999997</v>
      </c>
      <c r="K41" s="6">
        <v>7102885.9300000006</v>
      </c>
      <c r="L41" s="6">
        <v>6341829.6200000001</v>
      </c>
      <c r="M41" s="6">
        <v>6879568.0800000001</v>
      </c>
      <c r="N41" s="22">
        <f>SUM(B41:M41)</f>
        <v>64709072.339999996</v>
      </c>
    </row>
    <row r="42" spans="1:14" ht="12.5" x14ac:dyDescent="0.25">
      <c r="A42" s="32" t="s">
        <v>5</v>
      </c>
      <c r="B42" s="22">
        <v>194.83</v>
      </c>
      <c r="C42" s="22">
        <v>176.56</v>
      </c>
      <c r="D42" s="22">
        <v>174.3</v>
      </c>
      <c r="E42" s="69">
        <v>0</v>
      </c>
      <c r="F42" s="22">
        <v>0</v>
      </c>
      <c r="G42" s="22">
        <v>265.77999999999997</v>
      </c>
      <c r="H42" s="22">
        <v>230.43797098859207</v>
      </c>
      <c r="I42" s="22">
        <v>235.25782869826347</v>
      </c>
      <c r="J42" s="22">
        <v>233.70817147820333</v>
      </c>
      <c r="K42" s="22">
        <v>216.76949156163215</v>
      </c>
      <c r="L42" s="22">
        <v>195.55441319765652</v>
      </c>
      <c r="M42" s="22">
        <v>201.93043764125744</v>
      </c>
      <c r="N42" s="22">
        <f>IF(N107=0,0,(N41/N39/N107))</f>
        <v>206.01763136618226</v>
      </c>
    </row>
    <row r="43" spans="1:14" ht="12.5" x14ac:dyDescent="0.25">
      <c r="A43" s="32" t="s">
        <v>6</v>
      </c>
      <c r="B43" s="23">
        <v>5.9299999999999999E-2</v>
      </c>
      <c r="C43" s="23">
        <v>6.0999999999999999E-2</v>
      </c>
      <c r="D43" s="23">
        <v>6.4500000000000002E-2</v>
      </c>
      <c r="E43" s="70">
        <v>0</v>
      </c>
      <c r="F43" s="23">
        <v>0</v>
      </c>
      <c r="G43" s="23">
        <v>6.4699999999999994E-2</v>
      </c>
      <c r="H43" s="23">
        <v>6.375178059401039E-2</v>
      </c>
      <c r="I43" s="23">
        <v>6.3828705972929667E-2</v>
      </c>
      <c r="J43" s="23">
        <v>6.3389381344522197E-2</v>
      </c>
      <c r="K43" s="23">
        <v>6.0636236565735559E-2</v>
      </c>
      <c r="L43" s="23">
        <v>6.4021419722150461E-2</v>
      </c>
      <c r="M43" s="23">
        <v>6.3055848693429645E-2</v>
      </c>
      <c r="N43" s="23">
        <f>IF(N40=0,0,(N41/N40))</f>
        <v>6.2588450699376338E-2</v>
      </c>
    </row>
    <row r="44" spans="1:14" ht="12.5" x14ac:dyDescent="0.25">
      <c r="A44" s="33"/>
      <c r="B44" s="24"/>
      <c r="C44" s="24"/>
      <c r="D44" s="77"/>
      <c r="E44" s="76"/>
      <c r="F44" s="24"/>
      <c r="G44" s="24"/>
      <c r="H44" s="24"/>
      <c r="I44" s="24"/>
      <c r="J44" s="24"/>
      <c r="K44" s="24"/>
      <c r="L44" s="24"/>
      <c r="M44" s="24"/>
      <c r="N44" s="13"/>
    </row>
    <row r="45" spans="1:14" ht="12.5" x14ac:dyDescent="0.25">
      <c r="A45" s="19" t="s">
        <v>34</v>
      </c>
      <c r="B45" s="5">
        <v>37</v>
      </c>
      <c r="C45" s="5">
        <v>34</v>
      </c>
      <c r="D45" s="5">
        <v>32</v>
      </c>
      <c r="E45" s="71">
        <v>32</v>
      </c>
      <c r="F45" s="5">
        <v>32</v>
      </c>
      <c r="G45" s="5">
        <v>28</v>
      </c>
      <c r="H45" s="5">
        <v>28</v>
      </c>
      <c r="I45" s="5">
        <v>35</v>
      </c>
      <c r="J45" s="5">
        <v>31</v>
      </c>
      <c r="K45" s="5">
        <v>30</v>
      </c>
      <c r="L45" s="5">
        <v>32</v>
      </c>
      <c r="M45" s="5">
        <v>32</v>
      </c>
      <c r="N45" s="26">
        <f>SUM(B45:M45)</f>
        <v>383</v>
      </c>
    </row>
    <row r="46" spans="1:14" ht="12.5" x14ac:dyDescent="0.25">
      <c r="A46" s="32" t="s">
        <v>4</v>
      </c>
      <c r="B46" s="6">
        <v>4675870</v>
      </c>
      <c r="C46" s="6">
        <v>3495502</v>
      </c>
      <c r="D46" s="6">
        <v>1742946</v>
      </c>
      <c r="E46" s="69">
        <v>0</v>
      </c>
      <c r="F46" s="6">
        <v>0</v>
      </c>
      <c r="G46" s="6">
        <v>1862400</v>
      </c>
      <c r="H46" s="6">
        <v>4080776</v>
      </c>
      <c r="I46" s="6">
        <v>4307498</v>
      </c>
      <c r="J46" s="6">
        <v>4078066</v>
      </c>
      <c r="K46" s="6">
        <v>4029189.5</v>
      </c>
      <c r="L46" s="6">
        <v>3369614</v>
      </c>
      <c r="M46" s="6">
        <v>2996366</v>
      </c>
      <c r="N46" s="26">
        <f>SUM(B46:M46)</f>
        <v>34638227.5</v>
      </c>
    </row>
    <row r="47" spans="1:14" ht="12.5" x14ac:dyDescent="0.25">
      <c r="A47" s="32" t="s">
        <v>0</v>
      </c>
      <c r="B47" s="6">
        <v>44892.46</v>
      </c>
      <c r="C47" s="6">
        <v>253951.18</v>
      </c>
      <c r="D47" s="6">
        <v>89339.58</v>
      </c>
      <c r="E47" s="69">
        <v>0</v>
      </c>
      <c r="F47" s="6">
        <v>0</v>
      </c>
      <c r="G47" s="6">
        <v>152863.95000000001</v>
      </c>
      <c r="H47" s="6">
        <v>345889.27</v>
      </c>
      <c r="I47" s="6">
        <v>363254.59</v>
      </c>
      <c r="J47" s="6">
        <v>333894.78000000003</v>
      </c>
      <c r="K47" s="6">
        <v>147282.28</v>
      </c>
      <c r="L47" s="6">
        <v>218089.82</v>
      </c>
      <c r="M47" s="6">
        <v>261458.13</v>
      </c>
      <c r="N47" s="26">
        <f>SUM(B47:M47)</f>
        <v>2210916.04</v>
      </c>
    </row>
    <row r="48" spans="1:14" ht="12.5" x14ac:dyDescent="0.25">
      <c r="A48" s="32" t="s">
        <v>5</v>
      </c>
      <c r="B48" s="22">
        <v>43.21</v>
      </c>
      <c r="C48" s="22">
        <v>257.56</v>
      </c>
      <c r="D48" s="22">
        <v>174.49</v>
      </c>
      <c r="E48" s="69">
        <v>0</v>
      </c>
      <c r="F48" s="22">
        <v>0</v>
      </c>
      <c r="G48" s="22">
        <v>384.96</v>
      </c>
      <c r="H48" s="22">
        <v>398.48994239631344</v>
      </c>
      <c r="I48" s="22">
        <v>342.84002488202486</v>
      </c>
      <c r="J48" s="22">
        <v>378.31320047987214</v>
      </c>
      <c r="K48" s="22">
        <v>158.36804301075267</v>
      </c>
      <c r="L48" s="22">
        <v>227.17689583333333</v>
      </c>
      <c r="M48" s="22">
        <v>263.56666330645163</v>
      </c>
      <c r="N48" s="22">
        <f>IF(N107=0,0,(N47/N45/N107))</f>
        <v>257.70488739975411</v>
      </c>
    </row>
    <row r="49" spans="1:14" ht="15" customHeight="1" x14ac:dyDescent="0.25">
      <c r="A49" s="32" t="s">
        <v>6</v>
      </c>
      <c r="B49" s="23">
        <v>9.5999999999999992E-3</v>
      </c>
      <c r="C49" s="23">
        <v>7.2700000000000001E-2</v>
      </c>
      <c r="D49" s="23">
        <v>5.1299999999999998E-2</v>
      </c>
      <c r="E49" s="70">
        <v>0</v>
      </c>
      <c r="F49" s="23">
        <v>0</v>
      </c>
      <c r="G49" s="23">
        <v>8.2100000000000006E-2</v>
      </c>
      <c r="H49" s="23">
        <v>8.4760660717471389E-2</v>
      </c>
      <c r="I49" s="23">
        <v>8.4330762312600033E-2</v>
      </c>
      <c r="J49" s="23">
        <v>8.1875766601129066E-2</v>
      </c>
      <c r="K49" s="23">
        <v>3.6553823045552956E-2</v>
      </c>
      <c r="L49" s="23">
        <v>6.4722493436933731E-2</v>
      </c>
      <c r="M49" s="23">
        <v>8.7258409019458902E-2</v>
      </c>
      <c r="N49" s="23">
        <f>IF(N46=0,0,(N47/N46))</f>
        <v>6.3828786851174768E-2</v>
      </c>
    </row>
    <row r="50" spans="1:14" ht="12.5" x14ac:dyDescent="0.25">
      <c r="A50" s="33"/>
      <c r="B50" s="24"/>
      <c r="C50" s="24"/>
      <c r="D50" s="77"/>
      <c r="E50" s="76"/>
      <c r="F50" s="24"/>
      <c r="G50" s="24"/>
      <c r="H50" s="24"/>
      <c r="I50" s="24"/>
      <c r="J50" s="24"/>
      <c r="K50" s="24"/>
      <c r="L50" s="24"/>
      <c r="M50" s="24"/>
      <c r="N50" s="13"/>
    </row>
    <row r="51" spans="1:14" ht="12.5" x14ac:dyDescent="0.25">
      <c r="A51" s="19" t="s">
        <v>12</v>
      </c>
      <c r="B51" s="5">
        <v>159</v>
      </c>
      <c r="C51" s="5">
        <v>149</v>
      </c>
      <c r="D51" s="5">
        <v>147</v>
      </c>
      <c r="E51" s="71">
        <v>147</v>
      </c>
      <c r="F51" s="5">
        <v>147</v>
      </c>
      <c r="G51" s="5">
        <v>119</v>
      </c>
      <c r="H51" s="5">
        <v>126</v>
      </c>
      <c r="I51" s="5">
        <v>128</v>
      </c>
      <c r="J51" s="5">
        <v>127</v>
      </c>
      <c r="K51" s="5">
        <v>126</v>
      </c>
      <c r="L51" s="5">
        <v>127</v>
      </c>
      <c r="M51" s="5">
        <v>125</v>
      </c>
      <c r="N51" s="26">
        <f>SUM(B51:M51)</f>
        <v>1627</v>
      </c>
    </row>
    <row r="52" spans="1:14" ht="12.5" x14ac:dyDescent="0.25">
      <c r="A52" s="32" t="s">
        <v>4</v>
      </c>
      <c r="B52" s="6">
        <v>16981330</v>
      </c>
      <c r="C52" s="6">
        <v>15300135</v>
      </c>
      <c r="D52" s="6">
        <v>7456465</v>
      </c>
      <c r="E52" s="69">
        <v>0</v>
      </c>
      <c r="F52" s="6">
        <v>0</v>
      </c>
      <c r="G52" s="6">
        <v>7525295</v>
      </c>
      <c r="H52" s="6">
        <v>15065770</v>
      </c>
      <c r="I52" s="6">
        <v>15895740</v>
      </c>
      <c r="J52" s="6">
        <v>16996545</v>
      </c>
      <c r="K52" s="6">
        <v>15539297.5</v>
      </c>
      <c r="L52" s="6">
        <v>12359050</v>
      </c>
      <c r="M52" s="6">
        <v>14931745.01</v>
      </c>
      <c r="N52" s="22">
        <f>SUM(B52:M52)</f>
        <v>138051372.50999999</v>
      </c>
    </row>
    <row r="53" spans="1:14" ht="12.5" x14ac:dyDescent="0.25">
      <c r="A53" s="32" t="s">
        <v>0</v>
      </c>
      <c r="B53" s="6">
        <v>847325.02</v>
      </c>
      <c r="C53" s="6">
        <v>1153803.54</v>
      </c>
      <c r="D53" s="6">
        <v>278957.74</v>
      </c>
      <c r="E53" s="69">
        <v>0</v>
      </c>
      <c r="F53" s="6">
        <v>0</v>
      </c>
      <c r="G53" s="6">
        <v>495199.07</v>
      </c>
      <c r="H53" s="6">
        <v>1010651.61</v>
      </c>
      <c r="I53" s="6">
        <v>1073592.54</v>
      </c>
      <c r="J53" s="6">
        <v>921631.21</v>
      </c>
      <c r="K53" s="6">
        <v>1127666.33</v>
      </c>
      <c r="L53" s="6">
        <v>850588.82</v>
      </c>
      <c r="M53" s="6">
        <v>905757.8</v>
      </c>
      <c r="N53" s="22">
        <f>SUM(B53:M53)</f>
        <v>8665173.6799999997</v>
      </c>
    </row>
    <row r="54" spans="1:14" ht="12.5" x14ac:dyDescent="0.25">
      <c r="A54" s="32" t="s">
        <v>5</v>
      </c>
      <c r="B54" s="22">
        <v>189.8</v>
      </c>
      <c r="C54" s="22">
        <v>267.02</v>
      </c>
      <c r="D54" s="22">
        <v>118.6</v>
      </c>
      <c r="E54" s="69">
        <v>0</v>
      </c>
      <c r="F54" s="22">
        <v>0</v>
      </c>
      <c r="G54" s="22">
        <v>293.43</v>
      </c>
      <c r="H54" s="22">
        <v>258.74337173579107</v>
      </c>
      <c r="I54" s="22">
        <v>277.06263935810813</v>
      </c>
      <c r="J54" s="22">
        <v>254.89247364482333</v>
      </c>
      <c r="K54" s="22">
        <v>288.70105734767031</v>
      </c>
      <c r="L54" s="22">
        <v>223.25165879265089</v>
      </c>
      <c r="M54" s="22">
        <v>233.74394838709679</v>
      </c>
      <c r="N54" s="22">
        <f>IF(N107=0,0,(N53/N51/N107))</f>
        <v>237.76005773003098</v>
      </c>
    </row>
    <row r="55" spans="1:14" ht="15" customHeight="1" x14ac:dyDescent="0.25">
      <c r="A55" s="32" t="s">
        <v>6</v>
      </c>
      <c r="B55" s="23">
        <v>4.99E-2</v>
      </c>
      <c r="C55" s="23">
        <v>7.5399999999999995E-2</v>
      </c>
      <c r="D55" s="23">
        <v>3.7400000000000003E-2</v>
      </c>
      <c r="E55" s="70">
        <v>0</v>
      </c>
      <c r="F55" s="23">
        <v>0</v>
      </c>
      <c r="G55" s="23">
        <v>6.5799999999999997E-2</v>
      </c>
      <c r="H55" s="23">
        <v>6.7082638988913271E-2</v>
      </c>
      <c r="I55" s="23">
        <v>6.7539638922126305E-2</v>
      </c>
      <c r="J55" s="23">
        <v>5.4224620945021472E-2</v>
      </c>
      <c r="K55" s="23">
        <v>7.2568681434923302E-2</v>
      </c>
      <c r="L55" s="23">
        <v>6.8823155501434169E-2</v>
      </c>
      <c r="M55" s="23">
        <v>6.0659875948417367E-2</v>
      </c>
      <c r="N55" s="23">
        <f>IF(N52=0,0,(N53/N52))</f>
        <v>6.2767747414987293E-2</v>
      </c>
    </row>
    <row r="56" spans="1:14" ht="15" customHeight="1" x14ac:dyDescent="0.25">
      <c r="A56" s="33"/>
      <c r="B56" s="23"/>
      <c r="C56" s="23"/>
      <c r="D56" s="23"/>
      <c r="E56" s="76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5" customHeight="1" x14ac:dyDescent="0.25">
      <c r="A57" s="19" t="s">
        <v>36</v>
      </c>
      <c r="B57" s="5">
        <v>48</v>
      </c>
      <c r="C57" s="5">
        <v>43</v>
      </c>
      <c r="D57" s="5">
        <v>43</v>
      </c>
      <c r="E57" s="71">
        <v>43</v>
      </c>
      <c r="F57" s="5">
        <v>43</v>
      </c>
      <c r="G57" s="5">
        <v>36</v>
      </c>
      <c r="H57" s="5">
        <v>39</v>
      </c>
      <c r="I57" s="5">
        <v>40</v>
      </c>
      <c r="J57" s="5">
        <v>37</v>
      </c>
      <c r="K57" s="5">
        <v>39</v>
      </c>
      <c r="L57" s="5">
        <v>40</v>
      </c>
      <c r="M57" s="5">
        <v>55</v>
      </c>
      <c r="N57" s="26">
        <f>SUM(B57:M57)</f>
        <v>506</v>
      </c>
    </row>
    <row r="58" spans="1:14" ht="15" customHeight="1" x14ac:dyDescent="0.25">
      <c r="A58" s="32" t="s">
        <v>4</v>
      </c>
      <c r="B58" s="6">
        <v>11048665</v>
      </c>
      <c r="C58" s="6">
        <v>8009940</v>
      </c>
      <c r="D58" s="6">
        <v>4337610</v>
      </c>
      <c r="E58" s="69">
        <v>0</v>
      </c>
      <c r="F58" s="6">
        <v>0</v>
      </c>
      <c r="G58" s="6">
        <v>5494485</v>
      </c>
      <c r="H58" s="6">
        <v>12269540</v>
      </c>
      <c r="I58" s="6">
        <v>11858120</v>
      </c>
      <c r="J58" s="6">
        <v>14185785</v>
      </c>
      <c r="K58" s="6">
        <v>12417440</v>
      </c>
      <c r="L58" s="6">
        <v>10545387</v>
      </c>
      <c r="M58" s="6">
        <v>12684264.970000001</v>
      </c>
      <c r="N58" s="22">
        <f>SUM(B58:M58)</f>
        <v>102851236.97</v>
      </c>
    </row>
    <row r="59" spans="1:14" ht="15" customHeight="1" x14ac:dyDescent="0.25">
      <c r="A59" s="32" t="s">
        <v>0</v>
      </c>
      <c r="B59" s="6">
        <v>842551.84</v>
      </c>
      <c r="C59" s="6">
        <v>751415.5</v>
      </c>
      <c r="D59" s="6">
        <v>244451.28</v>
      </c>
      <c r="E59" s="69">
        <v>0</v>
      </c>
      <c r="F59" s="6">
        <v>0</v>
      </c>
      <c r="G59" s="6">
        <v>120266.67</v>
      </c>
      <c r="H59" s="6">
        <v>648906.31999999995</v>
      </c>
      <c r="I59" s="6">
        <v>597781.38</v>
      </c>
      <c r="J59" s="6">
        <v>736293.23</v>
      </c>
      <c r="K59" s="6">
        <v>557808.27</v>
      </c>
      <c r="L59" s="6">
        <v>412410.77999999997</v>
      </c>
      <c r="M59" s="6">
        <v>766392</v>
      </c>
      <c r="N59" s="22">
        <f>SUM(B59:M59)</f>
        <v>5678277.2700000005</v>
      </c>
    </row>
    <row r="60" spans="1:14" ht="15" customHeight="1" x14ac:dyDescent="0.25">
      <c r="A60" s="32" t="s">
        <v>5</v>
      </c>
      <c r="B60" s="22">
        <v>625.17999999999995</v>
      </c>
      <c r="C60" s="22">
        <v>602.58000000000004</v>
      </c>
      <c r="D60" s="22">
        <v>355.31</v>
      </c>
      <c r="E60" s="69">
        <v>0</v>
      </c>
      <c r="F60" s="22">
        <v>0</v>
      </c>
      <c r="G60" s="22">
        <v>235.57</v>
      </c>
      <c r="H60" s="22">
        <v>536.72979321753508</v>
      </c>
      <c r="I60" s="22">
        <v>493.66330180180177</v>
      </c>
      <c r="J60" s="22">
        <v>698.96051541210636</v>
      </c>
      <c r="K60" s="22">
        <v>461.37987593052111</v>
      </c>
      <c r="L60" s="22">
        <v>343.67564999999996</v>
      </c>
      <c r="M60" s="22">
        <v>449.49677419354839</v>
      </c>
      <c r="N60" s="22">
        <f>IF(N107=0,0,(N59/N57/N107))</f>
        <v>500.97408071237032</v>
      </c>
    </row>
    <row r="61" spans="1:14" ht="15" customHeight="1" x14ac:dyDescent="0.25">
      <c r="A61" s="32" t="s">
        <v>6</v>
      </c>
      <c r="B61" s="23">
        <v>7.6300000000000007E-2</v>
      </c>
      <c r="C61" s="23">
        <v>9.3799999999999994E-2</v>
      </c>
      <c r="D61" s="23">
        <v>5.6399999999999999E-2</v>
      </c>
      <c r="E61" s="70">
        <v>0</v>
      </c>
      <c r="F61" s="23">
        <v>0</v>
      </c>
      <c r="G61" s="23">
        <v>2.1899999999999999E-2</v>
      </c>
      <c r="H61" s="23">
        <v>5.2887583397584585E-2</v>
      </c>
      <c r="I61" s="23">
        <v>5.0411142744381063E-2</v>
      </c>
      <c r="J61" s="23">
        <v>5.1903594337571024E-2</v>
      </c>
      <c r="K61" s="23">
        <v>4.4921358186550533E-2</v>
      </c>
      <c r="L61" s="23">
        <v>3.9108169287670518E-2</v>
      </c>
      <c r="M61" s="23">
        <v>6.0420686717962808E-2</v>
      </c>
      <c r="N61" s="23">
        <f>IF(N58=0,0,(N59/N58))</f>
        <v>5.5208643447392472E-2</v>
      </c>
    </row>
    <row r="62" spans="1:14" ht="15" customHeight="1" x14ac:dyDescent="0.25">
      <c r="A62" s="33"/>
      <c r="B62" s="23"/>
      <c r="C62" s="23"/>
      <c r="D62" s="23"/>
      <c r="E62" s="76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5" customHeight="1" x14ac:dyDescent="0.25">
      <c r="A63" s="19" t="s">
        <v>35</v>
      </c>
      <c r="B63" s="5">
        <v>2949</v>
      </c>
      <c r="C63" s="5">
        <v>2769</v>
      </c>
      <c r="D63" s="5">
        <v>2680</v>
      </c>
      <c r="E63" s="68">
        <v>2605</v>
      </c>
      <c r="F63" s="5">
        <v>2680</v>
      </c>
      <c r="G63" s="5">
        <v>2024</v>
      </c>
      <c r="H63" s="5">
        <v>2146</v>
      </c>
      <c r="I63" s="5">
        <v>2160</v>
      </c>
      <c r="J63" s="5">
        <v>2181</v>
      </c>
      <c r="K63" s="5">
        <v>2068</v>
      </c>
      <c r="L63" s="5">
        <v>2143</v>
      </c>
      <c r="M63" s="5">
        <v>2067</v>
      </c>
      <c r="N63" s="26">
        <f>SUM(B63:M63)</f>
        <v>28472</v>
      </c>
    </row>
    <row r="64" spans="1:14" ht="15" customHeight="1" x14ac:dyDescent="0.25">
      <c r="A64" s="32" t="s">
        <v>4</v>
      </c>
      <c r="B64" s="6">
        <v>263953439.86000001</v>
      </c>
      <c r="C64" s="6">
        <v>227609682.24000001</v>
      </c>
      <c r="D64" s="6">
        <v>119264469.17</v>
      </c>
      <c r="E64" s="69">
        <v>0</v>
      </c>
      <c r="F64" s="6">
        <v>0</v>
      </c>
      <c r="G64" s="6">
        <v>141619082.03999999</v>
      </c>
      <c r="H64" s="6">
        <v>277338544.44999999</v>
      </c>
      <c r="I64" s="6">
        <v>281676074.69999999</v>
      </c>
      <c r="J64" s="6">
        <v>271965155.77999997</v>
      </c>
      <c r="K64" s="6">
        <v>276367671.11000001</v>
      </c>
      <c r="L64" s="6">
        <v>245963849.37</v>
      </c>
      <c r="M64" s="6">
        <v>259353125.36000001</v>
      </c>
      <c r="N64" s="22">
        <f>SUM(B64:M64)</f>
        <v>2365111094.0799999</v>
      </c>
    </row>
    <row r="65" spans="1:58" ht="15" customHeight="1" x14ac:dyDescent="0.25">
      <c r="A65" s="32" t="s">
        <v>0</v>
      </c>
      <c r="B65" s="6">
        <v>14563202.220000001</v>
      </c>
      <c r="C65" s="6">
        <v>13423806.789999999</v>
      </c>
      <c r="D65" s="6">
        <v>6517307.1799999997</v>
      </c>
      <c r="E65" s="69">
        <v>0</v>
      </c>
      <c r="F65" s="6">
        <v>0</v>
      </c>
      <c r="G65" s="6">
        <v>7919572.0099999998</v>
      </c>
      <c r="H65" s="6">
        <v>15438031.01</v>
      </c>
      <c r="I65" s="6">
        <v>16598392.289999999</v>
      </c>
      <c r="J65" s="6">
        <v>16170711.049999999</v>
      </c>
      <c r="K65" s="6">
        <v>15936306.890000001</v>
      </c>
      <c r="L65" s="6">
        <v>14721116.979999999</v>
      </c>
      <c r="M65" s="6">
        <v>15181275.07</v>
      </c>
      <c r="N65" s="22">
        <f>SUM(B65:M65)</f>
        <v>136469721.49000001</v>
      </c>
      <c r="O65" s="8"/>
    </row>
    <row r="66" spans="1:58" ht="12.5" x14ac:dyDescent="0.25">
      <c r="A66" s="32" t="s">
        <v>5</v>
      </c>
      <c r="B66" s="22">
        <v>175.89</v>
      </c>
      <c r="C66" s="22">
        <v>167.17</v>
      </c>
      <c r="D66" s="22">
        <v>151.99</v>
      </c>
      <c r="E66" s="69">
        <v>0</v>
      </c>
      <c r="F66" s="22">
        <v>0</v>
      </c>
      <c r="G66" s="22">
        <v>275.89999999999998</v>
      </c>
      <c r="H66" s="22">
        <v>232.06011198629108</v>
      </c>
      <c r="I66" s="22">
        <v>253.84038926426425</v>
      </c>
      <c r="J66" s="22">
        <v>260.42160492950006</v>
      </c>
      <c r="K66" s="22">
        <v>248.58530744992825</v>
      </c>
      <c r="L66" s="22">
        <v>228.97988769637578</v>
      </c>
      <c r="M66" s="22">
        <v>236.9223757354433</v>
      </c>
      <c r="N66" s="22">
        <f>IF(N107=0,0,(N65/N63/N107))</f>
        <v>213.97720421287661</v>
      </c>
    </row>
    <row r="67" spans="1:58" ht="12.5" x14ac:dyDescent="0.25">
      <c r="A67" s="32" t="s">
        <v>6</v>
      </c>
      <c r="B67" s="23">
        <v>5.5199999999999999E-2</v>
      </c>
      <c r="C67" s="23">
        <v>5.8999999999999997E-2</v>
      </c>
      <c r="D67" s="23">
        <v>5.4600000000000003E-2</v>
      </c>
      <c r="E67" s="70">
        <v>0</v>
      </c>
      <c r="F67" s="23">
        <v>0</v>
      </c>
      <c r="G67" s="23">
        <v>5.5899999999999998E-2</v>
      </c>
      <c r="H67" s="23">
        <v>5.5664931250777684E-2</v>
      </c>
      <c r="I67" s="23">
        <v>5.8927235150085681E-2</v>
      </c>
      <c r="J67" s="23">
        <v>5.9458760456361281E-2</v>
      </c>
      <c r="K67" s="23">
        <v>5.7663426499899924E-2</v>
      </c>
      <c r="L67" s="23">
        <v>5.9850734234750194E-2</v>
      </c>
      <c r="M67" s="23">
        <v>5.8535153755819767E-2</v>
      </c>
      <c r="N67" s="23">
        <f>IF(N64=0,0,(N65/N64))</f>
        <v>5.7701188680561795E-2</v>
      </c>
    </row>
    <row r="68" spans="1:58" ht="12.5" x14ac:dyDescent="0.25">
      <c r="A68" s="33"/>
      <c r="B68" s="23"/>
      <c r="C68" s="23"/>
      <c r="D68" s="23"/>
      <c r="E68" s="76"/>
      <c r="F68" s="23"/>
      <c r="G68" s="23"/>
      <c r="H68" s="23"/>
      <c r="I68" s="23"/>
      <c r="J68" s="23"/>
      <c r="K68" s="23"/>
      <c r="L68" s="23"/>
      <c r="M68" s="23"/>
      <c r="N68" s="23"/>
    </row>
    <row r="69" spans="1:58" ht="12.5" x14ac:dyDescent="0.25">
      <c r="A69" s="19" t="s">
        <v>13</v>
      </c>
      <c r="B69" s="5">
        <v>296</v>
      </c>
      <c r="C69" s="5">
        <v>263</v>
      </c>
      <c r="D69" s="5">
        <v>257</v>
      </c>
      <c r="E69" s="71">
        <v>257</v>
      </c>
      <c r="F69" s="5">
        <v>255</v>
      </c>
      <c r="G69" s="5">
        <v>23</v>
      </c>
      <c r="H69" s="5">
        <v>21</v>
      </c>
      <c r="I69" s="5">
        <v>22</v>
      </c>
      <c r="J69" s="5">
        <v>176</v>
      </c>
      <c r="K69" s="5">
        <v>182</v>
      </c>
      <c r="L69" s="5">
        <v>152</v>
      </c>
      <c r="M69" s="5">
        <v>0</v>
      </c>
      <c r="N69" s="26">
        <f>SUM(B69:M69)</f>
        <v>1904</v>
      </c>
    </row>
    <row r="70" spans="1:58" x14ac:dyDescent="0.35">
      <c r="A70" s="32" t="s">
        <v>0</v>
      </c>
      <c r="B70" s="6">
        <v>9058092.1400000006</v>
      </c>
      <c r="C70" s="6">
        <v>8600575.9299999997</v>
      </c>
      <c r="D70" s="6">
        <v>4441012.76</v>
      </c>
      <c r="E70" s="69">
        <v>0</v>
      </c>
      <c r="F70" s="6">
        <v>0</v>
      </c>
      <c r="G70" s="6">
        <v>0</v>
      </c>
      <c r="H70" s="6">
        <v>0</v>
      </c>
      <c r="I70" s="6">
        <v>0</v>
      </c>
      <c r="J70" s="6">
        <v>3703939.64</v>
      </c>
      <c r="K70" s="6">
        <v>6596587.9900000002</v>
      </c>
      <c r="L70" s="6">
        <v>1991519.82</v>
      </c>
      <c r="M70" s="6">
        <v>0</v>
      </c>
      <c r="N70" s="22">
        <f>SUM(B70:M70)</f>
        <v>34391728.280000001</v>
      </c>
      <c r="R70" s="11"/>
      <c r="S70" s="11"/>
      <c r="T70" s="11"/>
      <c r="U70" s="11"/>
    </row>
    <row r="71" spans="1:58" ht="12.5" x14ac:dyDescent="0.25">
      <c r="A71" s="32" t="s">
        <v>5</v>
      </c>
      <c r="B71" s="9">
        <v>1089.92</v>
      </c>
      <c r="C71" s="9">
        <v>1127.6500000000001</v>
      </c>
      <c r="D71" s="9">
        <v>1080.01</v>
      </c>
      <c r="E71" s="69">
        <v>0</v>
      </c>
      <c r="F71" s="9">
        <v>0</v>
      </c>
      <c r="G71" s="9">
        <v>0</v>
      </c>
      <c r="H71" s="9">
        <v>0</v>
      </c>
      <c r="I71" s="9">
        <v>0</v>
      </c>
      <c r="J71" s="9">
        <v>739.18780381292265</v>
      </c>
      <c r="K71" s="9">
        <v>1169.1931921304501</v>
      </c>
      <c r="L71" s="9">
        <v>436.73680263157894</v>
      </c>
      <c r="M71" s="9">
        <v>0</v>
      </c>
      <c r="N71" s="9">
        <f>IF(N107=0,0,(N70/N69/N107))</f>
        <v>806.37347838761809</v>
      </c>
    </row>
    <row r="72" spans="1:58" ht="12.5" x14ac:dyDescent="0.25">
      <c r="A72" s="33"/>
      <c r="B72" s="13"/>
      <c r="C72" s="13"/>
      <c r="D72" s="13"/>
      <c r="E72" s="76"/>
      <c r="N72" s="13"/>
    </row>
    <row r="73" spans="1:58" ht="12.5" x14ac:dyDescent="0.25">
      <c r="A73" s="19" t="s">
        <v>14</v>
      </c>
      <c r="B73" s="5">
        <v>136</v>
      </c>
      <c r="C73" s="5">
        <v>126</v>
      </c>
      <c r="D73" s="5">
        <v>122</v>
      </c>
      <c r="E73" s="71">
        <v>122</v>
      </c>
      <c r="F73" s="5">
        <v>120</v>
      </c>
      <c r="G73" s="5">
        <v>13</v>
      </c>
      <c r="H73" s="5">
        <v>11</v>
      </c>
      <c r="I73" s="5">
        <v>12</v>
      </c>
      <c r="J73" s="5">
        <v>86</v>
      </c>
      <c r="K73" s="5">
        <v>91</v>
      </c>
      <c r="L73" s="5">
        <v>89</v>
      </c>
      <c r="M73" s="5">
        <v>0</v>
      </c>
      <c r="N73" s="26">
        <f>SUM(B73:M73)</f>
        <v>928</v>
      </c>
    </row>
    <row r="74" spans="1:58" ht="12.5" x14ac:dyDescent="0.25">
      <c r="A74" s="19" t="s">
        <v>15</v>
      </c>
      <c r="B74" s="6">
        <v>15461781.800000001</v>
      </c>
      <c r="C74" s="6">
        <v>13935266.66</v>
      </c>
      <c r="D74" s="6">
        <v>6871809.1500000004</v>
      </c>
      <c r="E74" s="69">
        <v>0</v>
      </c>
      <c r="F74" s="6">
        <v>0</v>
      </c>
      <c r="G74" s="6">
        <v>0</v>
      </c>
      <c r="H74" s="6">
        <v>0</v>
      </c>
      <c r="I74" s="6">
        <v>0</v>
      </c>
      <c r="J74" s="6">
        <v>7299488.8999999994</v>
      </c>
      <c r="K74" s="6">
        <v>11902194.220000001</v>
      </c>
      <c r="L74" s="6">
        <v>4621734.04</v>
      </c>
      <c r="M74" s="6">
        <v>0</v>
      </c>
      <c r="N74" s="22">
        <f>SUM(B74:M74)</f>
        <v>60092274.769999996</v>
      </c>
    </row>
    <row r="75" spans="1:58" ht="12.5" x14ac:dyDescent="0.25">
      <c r="A75" s="32" t="s">
        <v>0</v>
      </c>
      <c r="B75" s="6">
        <v>3871670.05</v>
      </c>
      <c r="C75" s="6">
        <v>3687032.16</v>
      </c>
      <c r="D75" s="6">
        <v>1838022.4</v>
      </c>
      <c r="E75" s="69">
        <v>0</v>
      </c>
      <c r="F75" s="6">
        <v>0</v>
      </c>
      <c r="G75" s="6">
        <v>0</v>
      </c>
      <c r="H75" s="6">
        <v>0</v>
      </c>
      <c r="I75" s="6">
        <v>0</v>
      </c>
      <c r="J75" s="6">
        <v>1726441.6500000001</v>
      </c>
      <c r="K75" s="6">
        <v>3038908.47</v>
      </c>
      <c r="L75" s="6">
        <v>1322305.04</v>
      </c>
      <c r="M75" s="6">
        <v>0</v>
      </c>
      <c r="N75" s="22">
        <f>SUM(B75:M75)</f>
        <v>15484379.77</v>
      </c>
    </row>
    <row r="76" spans="1:58" x14ac:dyDescent="0.35">
      <c r="A76" s="32" t="s">
        <v>5</v>
      </c>
      <c r="B76" s="22">
        <v>1013.93</v>
      </c>
      <c r="C76" s="22">
        <v>1009.04</v>
      </c>
      <c r="D76" s="22">
        <v>941.61</v>
      </c>
      <c r="E76" s="69">
        <v>0</v>
      </c>
      <c r="F76" s="22">
        <v>0</v>
      </c>
      <c r="G76" s="22">
        <v>0</v>
      </c>
      <c r="H76" s="22">
        <v>0</v>
      </c>
      <c r="I76" s="22">
        <v>0</v>
      </c>
      <c r="J76" s="22">
        <v>705.11022607149732</v>
      </c>
      <c r="K76" s="22">
        <v>1077.2451152073731</v>
      </c>
      <c r="L76" s="22">
        <v>495.24533333333335</v>
      </c>
      <c r="M76" s="22">
        <v>0</v>
      </c>
      <c r="N76" s="22">
        <f>IF(N107=0,0,(N75/N73/N107))</f>
        <v>744.89492709142382</v>
      </c>
      <c r="P76" s="11"/>
      <c r="Q76" s="11"/>
    </row>
    <row r="77" spans="1:58" ht="12.5" x14ac:dyDescent="0.25">
      <c r="A77" s="32" t="s">
        <v>6</v>
      </c>
      <c r="B77" s="23">
        <v>0.25040000000000001</v>
      </c>
      <c r="C77" s="23">
        <v>0.2646</v>
      </c>
      <c r="D77" s="23">
        <v>0.26750000000000002</v>
      </c>
      <c r="E77" s="70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0.23651541548340463</v>
      </c>
      <c r="K77" s="23">
        <v>0.25532338103620694</v>
      </c>
      <c r="L77" s="23">
        <v>0.2861058270674528</v>
      </c>
      <c r="M77" s="23">
        <v>0</v>
      </c>
      <c r="N77" s="23">
        <f>IF(N74=0,0,(N75/N74))</f>
        <v>0.25767671184466961</v>
      </c>
      <c r="O77" s="8"/>
    </row>
    <row r="78" spans="1:58" ht="12.5" x14ac:dyDescent="0.25">
      <c r="A78" s="33"/>
      <c r="B78" s="24"/>
      <c r="C78" s="24"/>
      <c r="D78" s="24"/>
      <c r="E78" s="76"/>
      <c r="F78" s="24"/>
      <c r="G78" s="24"/>
      <c r="H78" s="24"/>
      <c r="I78" s="24"/>
      <c r="J78" s="24"/>
      <c r="K78" s="24"/>
      <c r="L78" s="24"/>
      <c r="M78" s="24"/>
      <c r="N78" s="13"/>
    </row>
    <row r="79" spans="1:58" ht="12.5" x14ac:dyDescent="0.25">
      <c r="A79" s="19" t="s">
        <v>37</v>
      </c>
      <c r="B79" s="5">
        <v>22</v>
      </c>
      <c r="C79" s="5">
        <v>20</v>
      </c>
      <c r="D79" s="5">
        <v>20</v>
      </c>
      <c r="E79" s="71">
        <v>20</v>
      </c>
      <c r="F79" s="5">
        <v>20</v>
      </c>
      <c r="G79" s="5">
        <v>2</v>
      </c>
      <c r="H79" s="5">
        <v>2</v>
      </c>
      <c r="I79" s="5">
        <v>2</v>
      </c>
      <c r="J79" s="5">
        <v>16</v>
      </c>
      <c r="K79" s="5">
        <v>16</v>
      </c>
      <c r="L79" s="5">
        <v>1</v>
      </c>
      <c r="M79" s="5">
        <v>0</v>
      </c>
      <c r="N79" s="26">
        <f>SUM(B79:M79)</f>
        <v>141</v>
      </c>
    </row>
    <row r="80" spans="1:58" s="12" customFormat="1" ht="12.5" x14ac:dyDescent="0.25">
      <c r="A80" s="19" t="s">
        <v>38</v>
      </c>
      <c r="B80" s="6">
        <v>7437482.25</v>
      </c>
      <c r="C80" s="6">
        <v>6951545.75</v>
      </c>
      <c r="D80" s="6">
        <v>3706210.6</v>
      </c>
      <c r="E80" s="69">
        <v>0</v>
      </c>
      <c r="F80" s="6">
        <v>0</v>
      </c>
      <c r="G80" s="6">
        <v>0</v>
      </c>
      <c r="H80" s="6">
        <v>0</v>
      </c>
      <c r="I80" s="6">
        <v>0</v>
      </c>
      <c r="J80" s="6">
        <v>4042192</v>
      </c>
      <c r="K80" s="6">
        <v>5837099.5</v>
      </c>
      <c r="L80" s="6">
        <v>52071</v>
      </c>
      <c r="M80" s="6">
        <v>0</v>
      </c>
      <c r="N80" s="22">
        <f>SUM(B80:M80)</f>
        <v>28026601.100000001</v>
      </c>
      <c r="O80"/>
      <c r="P80"/>
      <c r="Q80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21" ht="12.5" x14ac:dyDescent="0.25">
      <c r="A81" s="32" t="s">
        <v>0</v>
      </c>
      <c r="B81" s="6">
        <v>1580921.25</v>
      </c>
      <c r="C81" s="6">
        <v>1410168</v>
      </c>
      <c r="D81" s="6">
        <v>934949.1</v>
      </c>
      <c r="E81" s="69">
        <v>0</v>
      </c>
      <c r="F81" s="6">
        <v>0</v>
      </c>
      <c r="G81" s="6">
        <v>0</v>
      </c>
      <c r="H81" s="6">
        <v>0</v>
      </c>
      <c r="I81" s="6">
        <v>0</v>
      </c>
      <c r="J81" s="6">
        <v>719154.5</v>
      </c>
      <c r="K81" s="6">
        <v>1309558.25</v>
      </c>
      <c r="L81" s="6">
        <v>44049.5</v>
      </c>
      <c r="M81" s="6">
        <v>0</v>
      </c>
      <c r="N81" s="22">
        <f>SUM(B81:M81)</f>
        <v>5998800.5999999996</v>
      </c>
    </row>
    <row r="82" spans="1:21" ht="12.5" x14ac:dyDescent="0.25">
      <c r="A82" s="32" t="s">
        <v>5</v>
      </c>
      <c r="B82" s="22">
        <v>2559.4</v>
      </c>
      <c r="C82" s="22">
        <v>2431.3200000000002</v>
      </c>
      <c r="D82" s="22">
        <v>2921.72</v>
      </c>
      <c r="E82" s="69">
        <v>0</v>
      </c>
      <c r="F82" s="22">
        <v>0</v>
      </c>
      <c r="G82" s="22">
        <v>0</v>
      </c>
      <c r="H82" s="22">
        <v>0</v>
      </c>
      <c r="I82" s="22">
        <v>0</v>
      </c>
      <c r="J82" s="22">
        <v>1578.7224302685952</v>
      </c>
      <c r="K82" s="22">
        <v>2640.2384072580644</v>
      </c>
      <c r="L82" s="22">
        <v>1468.3166666666666</v>
      </c>
      <c r="M82" s="22">
        <v>0</v>
      </c>
      <c r="N82" s="22">
        <f>IF(N107=0,0,(N81/N79/N107))</f>
        <v>1899.3040405450199</v>
      </c>
    </row>
    <row r="83" spans="1:21" ht="12.5" x14ac:dyDescent="0.25">
      <c r="A83" s="32" t="s">
        <v>6</v>
      </c>
      <c r="B83" s="56">
        <v>0.21260000000000001</v>
      </c>
      <c r="C83" s="56">
        <v>0.2029</v>
      </c>
      <c r="D83" s="49">
        <v>0.25230000000000002</v>
      </c>
      <c r="E83" s="70">
        <v>0</v>
      </c>
      <c r="F83" s="49">
        <v>0</v>
      </c>
      <c r="G83" s="56">
        <v>0</v>
      </c>
      <c r="H83" s="56">
        <v>0</v>
      </c>
      <c r="I83" s="56">
        <v>0</v>
      </c>
      <c r="J83" s="56">
        <v>0.17791200912772079</v>
      </c>
      <c r="K83" s="56">
        <v>0.22435085267948576</v>
      </c>
      <c r="L83" s="56">
        <v>0.84595072113076375</v>
      </c>
      <c r="M83" s="56">
        <v>0</v>
      </c>
      <c r="N83" s="23">
        <f>IF(N80=0,0,(N81/N80))</f>
        <v>0.21403953260675621</v>
      </c>
    </row>
    <row r="84" spans="1:21" ht="12.5" x14ac:dyDescent="0.25">
      <c r="A84" s="33"/>
      <c r="B84" s="24"/>
      <c r="C84" s="24"/>
      <c r="D84" s="24"/>
      <c r="E84" s="76"/>
      <c r="F84" s="24"/>
      <c r="G84" s="24"/>
      <c r="H84" s="24"/>
      <c r="I84" s="24"/>
      <c r="J84" s="24"/>
      <c r="K84" s="24"/>
      <c r="L84" s="24"/>
      <c r="M84" s="24"/>
      <c r="N84" s="13"/>
    </row>
    <row r="85" spans="1:21" ht="12.5" x14ac:dyDescent="0.25">
      <c r="A85" s="32" t="s">
        <v>32</v>
      </c>
      <c r="B85" s="5">
        <v>38</v>
      </c>
      <c r="C85" s="5">
        <v>36</v>
      </c>
      <c r="D85" s="5">
        <v>34</v>
      </c>
      <c r="E85" s="71">
        <v>34</v>
      </c>
      <c r="F85" s="5">
        <v>34</v>
      </c>
      <c r="G85" s="5">
        <v>6</v>
      </c>
      <c r="H85" s="5">
        <v>6</v>
      </c>
      <c r="I85" s="5">
        <v>6</v>
      </c>
      <c r="J85" s="5">
        <v>25</v>
      </c>
      <c r="K85" s="5">
        <v>26</v>
      </c>
      <c r="L85" s="5">
        <v>26</v>
      </c>
      <c r="M85" s="5">
        <v>0</v>
      </c>
      <c r="N85" s="26">
        <f>SUM(B85:M85)</f>
        <v>271</v>
      </c>
      <c r="O85" s="8"/>
    </row>
    <row r="86" spans="1:21" ht="12.5" x14ac:dyDescent="0.25">
      <c r="A86" s="34" t="s">
        <v>33</v>
      </c>
      <c r="B86" s="6">
        <v>4967957.5</v>
      </c>
      <c r="C86" s="6">
        <v>4410204.3600000003</v>
      </c>
      <c r="D86" s="6">
        <v>2289246.5499999998</v>
      </c>
      <c r="E86" s="69">
        <v>0</v>
      </c>
      <c r="F86" s="6">
        <v>0</v>
      </c>
      <c r="G86" s="6">
        <v>0</v>
      </c>
      <c r="H86" s="6">
        <v>0</v>
      </c>
      <c r="I86" s="6">
        <v>0</v>
      </c>
      <c r="J86" s="6">
        <v>2029358.55</v>
      </c>
      <c r="K86" s="6">
        <v>3367410.5</v>
      </c>
      <c r="L86" s="6">
        <v>1253735</v>
      </c>
      <c r="M86" s="6">
        <v>0</v>
      </c>
      <c r="N86" s="22">
        <f>SUM(B86:M86)</f>
        <v>18317912.460000001</v>
      </c>
      <c r="O86" s="14"/>
      <c r="P86" s="14"/>
      <c r="Q86" s="14"/>
    </row>
    <row r="87" spans="1:21" ht="12.5" x14ac:dyDescent="0.25">
      <c r="A87" s="34" t="s">
        <v>0</v>
      </c>
      <c r="B87" s="6">
        <v>1255693.04</v>
      </c>
      <c r="C87" s="6">
        <v>1285945.01</v>
      </c>
      <c r="D87" s="6">
        <v>635875.25</v>
      </c>
      <c r="E87" s="69">
        <v>0</v>
      </c>
      <c r="F87" s="6">
        <v>0</v>
      </c>
      <c r="G87" s="6">
        <v>0</v>
      </c>
      <c r="H87" s="6">
        <v>0</v>
      </c>
      <c r="I87" s="6">
        <v>0</v>
      </c>
      <c r="J87" s="6">
        <v>401113.19</v>
      </c>
      <c r="K87" s="6">
        <v>807237.72</v>
      </c>
      <c r="L87" s="6">
        <v>402881.28000000003</v>
      </c>
      <c r="M87" s="6">
        <v>0</v>
      </c>
      <c r="N87" s="22">
        <f>SUM(B87:M87)</f>
        <v>4788745.49</v>
      </c>
    </row>
    <row r="88" spans="1:21" ht="12.5" x14ac:dyDescent="0.25">
      <c r="A88" s="32" t="s">
        <v>5</v>
      </c>
      <c r="B88" s="22">
        <v>1176.93</v>
      </c>
      <c r="C88" s="22">
        <v>1231.75</v>
      </c>
      <c r="D88" s="22">
        <v>1168.8900000000001</v>
      </c>
      <c r="E88" s="69">
        <v>0</v>
      </c>
      <c r="F88" s="22">
        <v>0</v>
      </c>
      <c r="G88" s="22">
        <v>0</v>
      </c>
      <c r="H88" s="22">
        <v>0</v>
      </c>
      <c r="I88" s="22">
        <v>0</v>
      </c>
      <c r="J88" s="22">
        <v>563.5474570247934</v>
      </c>
      <c r="K88" s="22">
        <v>1001.5356327543424</v>
      </c>
      <c r="L88" s="22">
        <v>516.51446153846155</v>
      </c>
      <c r="M88" s="22">
        <v>0</v>
      </c>
      <c r="N88" s="22">
        <f>IF(N107=0,0,(N87/N85/N107))</f>
        <v>788.86310321780354</v>
      </c>
    </row>
    <row r="89" spans="1:21" ht="12.5" x14ac:dyDescent="0.25">
      <c r="A89" s="32" t="s">
        <v>6</v>
      </c>
      <c r="B89" s="23">
        <v>0.25280000000000002</v>
      </c>
      <c r="C89" s="23">
        <v>0.29160000000000003</v>
      </c>
      <c r="D89" s="23">
        <v>0.27779999999999999</v>
      </c>
      <c r="E89" s="70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0.19765516054321697</v>
      </c>
      <c r="K89" s="23">
        <v>0.2397206161826721</v>
      </c>
      <c r="L89" s="23">
        <v>0.32134484560134319</v>
      </c>
      <c r="M89" s="23">
        <v>0</v>
      </c>
      <c r="N89" s="23">
        <f>IF(N86=0,0,(N87/N86))</f>
        <v>0.26142419342034567</v>
      </c>
    </row>
    <row r="90" spans="1:21" ht="12.5" x14ac:dyDescent="0.25">
      <c r="A90" s="33"/>
      <c r="B90" s="24"/>
      <c r="C90" s="24"/>
      <c r="D90" s="24"/>
      <c r="E90" s="76"/>
      <c r="F90" s="24"/>
      <c r="G90" s="24"/>
      <c r="H90" s="24"/>
      <c r="I90" s="24"/>
      <c r="J90" s="24"/>
      <c r="K90" s="24"/>
      <c r="L90" s="24"/>
      <c r="M90" s="24"/>
      <c r="N90" s="13"/>
      <c r="O90" s="6"/>
    </row>
    <row r="91" spans="1:21" ht="12.5" x14ac:dyDescent="0.25">
      <c r="A91" s="34" t="s">
        <v>31</v>
      </c>
      <c r="B91" s="5">
        <v>73</v>
      </c>
      <c r="C91" s="5">
        <v>56</v>
      </c>
      <c r="D91" s="5">
        <v>56</v>
      </c>
      <c r="E91" s="71">
        <v>56</v>
      </c>
      <c r="F91" s="5">
        <v>56</v>
      </c>
      <c r="G91" s="5">
        <v>0</v>
      </c>
      <c r="H91" s="5">
        <v>0</v>
      </c>
      <c r="I91" s="5">
        <v>0</v>
      </c>
      <c r="J91" s="5">
        <v>32</v>
      </c>
      <c r="K91" s="5">
        <v>32</v>
      </c>
      <c r="L91" s="5">
        <v>34</v>
      </c>
      <c r="M91" s="5">
        <v>0</v>
      </c>
      <c r="N91" s="26">
        <f>SUM(B91:M91)</f>
        <v>395</v>
      </c>
      <c r="O91" s="31"/>
      <c r="U91" s="15"/>
    </row>
    <row r="92" spans="1:21" ht="12.5" x14ac:dyDescent="0.25">
      <c r="A92" s="34" t="s">
        <v>0</v>
      </c>
      <c r="B92" s="6">
        <v>1241330</v>
      </c>
      <c r="C92" s="6">
        <v>1218193.01</v>
      </c>
      <c r="D92" s="6">
        <v>459360.1</v>
      </c>
      <c r="E92" s="69">
        <v>0</v>
      </c>
      <c r="F92" s="6">
        <v>0</v>
      </c>
      <c r="G92" s="6">
        <v>0</v>
      </c>
      <c r="H92" s="6">
        <v>0</v>
      </c>
      <c r="I92" s="6">
        <v>0</v>
      </c>
      <c r="J92" s="6">
        <v>298340</v>
      </c>
      <c r="K92" s="6">
        <v>605740.05000000005</v>
      </c>
      <c r="L92" s="6">
        <v>222274</v>
      </c>
      <c r="M92" s="6">
        <v>0</v>
      </c>
      <c r="N92" s="22">
        <f>SUM(B92:M92)</f>
        <v>4045237.16</v>
      </c>
      <c r="O92" s="1"/>
      <c r="U92" s="15"/>
    </row>
    <row r="93" spans="1:21" ht="12.5" x14ac:dyDescent="0.25">
      <c r="A93" s="34" t="s">
        <v>5</v>
      </c>
      <c r="B93" s="57">
        <v>605.64</v>
      </c>
      <c r="C93" s="57">
        <v>750.12</v>
      </c>
      <c r="D93" s="65">
        <v>512.67999999999995</v>
      </c>
      <c r="E93" s="69">
        <v>0</v>
      </c>
      <c r="F93" s="86">
        <v>0</v>
      </c>
      <c r="G93" s="64">
        <v>0</v>
      </c>
      <c r="H93" s="64">
        <v>0</v>
      </c>
      <c r="I93" s="57">
        <v>0</v>
      </c>
      <c r="J93" s="57">
        <v>327.46513429752071</v>
      </c>
      <c r="K93" s="57">
        <v>610.62505040322583</v>
      </c>
      <c r="L93" s="57">
        <v>217.9156862745098</v>
      </c>
      <c r="M93" s="57">
        <v>0</v>
      </c>
      <c r="N93" s="22">
        <f>IF(N92=0,0,(N92/N91)/N107)</f>
        <v>457.18931404095343</v>
      </c>
      <c r="O93" s="18"/>
      <c r="U93" s="16"/>
    </row>
    <row r="94" spans="1:21" x14ac:dyDescent="0.35">
      <c r="A94" s="29"/>
      <c r="B94" s="24"/>
      <c r="C94" s="24"/>
      <c r="D94" s="23"/>
      <c r="E94" s="76"/>
      <c r="F94" s="24"/>
      <c r="G94" s="24"/>
      <c r="H94" s="24"/>
      <c r="I94" s="24"/>
      <c r="J94" s="24"/>
      <c r="K94" s="24"/>
      <c r="L94" s="24"/>
      <c r="M94" s="24"/>
      <c r="N94" s="42"/>
    </row>
    <row r="95" spans="1:21" ht="12.5" x14ac:dyDescent="0.25">
      <c r="A95" s="32" t="s">
        <v>39</v>
      </c>
      <c r="B95" s="5">
        <v>27</v>
      </c>
      <c r="C95" s="5">
        <v>25</v>
      </c>
      <c r="D95" s="5">
        <v>25</v>
      </c>
      <c r="E95" s="71">
        <v>25</v>
      </c>
      <c r="F95" s="5">
        <v>25</v>
      </c>
      <c r="G95" s="5">
        <v>2</v>
      </c>
      <c r="H95" s="5">
        <v>2</v>
      </c>
      <c r="I95" s="5">
        <v>2</v>
      </c>
      <c r="J95" s="5">
        <v>17</v>
      </c>
      <c r="K95" s="5">
        <v>17</v>
      </c>
      <c r="L95" s="5">
        <v>2</v>
      </c>
      <c r="M95" s="5">
        <v>0</v>
      </c>
      <c r="N95" s="26">
        <f>SUM(B95:M95)</f>
        <v>169</v>
      </c>
    </row>
    <row r="96" spans="1:21" ht="12.5" x14ac:dyDescent="0.25">
      <c r="A96" s="34" t="s">
        <v>40</v>
      </c>
      <c r="B96" s="6">
        <v>4535498.8</v>
      </c>
      <c r="C96" s="6">
        <v>4148429.75</v>
      </c>
      <c r="D96" s="6">
        <v>1897449.91</v>
      </c>
      <c r="E96" s="69">
        <v>0</v>
      </c>
      <c r="F96" s="6">
        <v>0</v>
      </c>
      <c r="G96" s="6">
        <v>0</v>
      </c>
      <c r="H96" s="6">
        <v>0</v>
      </c>
      <c r="I96" s="6">
        <v>0</v>
      </c>
      <c r="J96" s="6">
        <v>2216506.2999999998</v>
      </c>
      <c r="K96" s="6">
        <v>3291265.5</v>
      </c>
      <c r="L96" s="6">
        <v>10</v>
      </c>
      <c r="M96" s="6">
        <v>0</v>
      </c>
      <c r="N96" s="22">
        <f>SUM(B96:M96)</f>
        <v>16089160.260000002</v>
      </c>
    </row>
    <row r="97" spans="1:14" ht="12.5" x14ac:dyDescent="0.25">
      <c r="A97" s="36" t="s">
        <v>0</v>
      </c>
      <c r="B97" s="6">
        <v>1108477.8</v>
      </c>
      <c r="C97" s="6">
        <v>999237.75</v>
      </c>
      <c r="D97" s="6">
        <v>572805.91</v>
      </c>
      <c r="E97" s="69">
        <v>0</v>
      </c>
      <c r="F97" s="6">
        <v>0</v>
      </c>
      <c r="G97" s="6">
        <v>0</v>
      </c>
      <c r="H97" s="6">
        <v>0</v>
      </c>
      <c r="I97" s="6">
        <v>0</v>
      </c>
      <c r="J97" s="6">
        <v>558890.30000000005</v>
      </c>
      <c r="K97" s="6">
        <v>835143.5</v>
      </c>
      <c r="L97" s="6">
        <v>10</v>
      </c>
      <c r="M97" s="6">
        <v>0</v>
      </c>
      <c r="N97" s="22">
        <f>SUM(B97:M97)</f>
        <v>4074565.26</v>
      </c>
    </row>
    <row r="98" spans="1:14" s="37" customFormat="1" ht="12.5" x14ac:dyDescent="0.25">
      <c r="A98" s="32" t="s">
        <v>5</v>
      </c>
      <c r="B98" s="6">
        <v>1462.22</v>
      </c>
      <c r="C98" s="6">
        <v>1378.26</v>
      </c>
      <c r="D98" s="6">
        <v>1432.01</v>
      </c>
      <c r="E98" s="69">
        <v>0</v>
      </c>
      <c r="F98" s="6">
        <v>0</v>
      </c>
      <c r="G98" s="6">
        <v>0</v>
      </c>
      <c r="H98" s="6">
        <v>0</v>
      </c>
      <c r="I98" s="6">
        <v>0</v>
      </c>
      <c r="J98" s="6">
        <v>1154.7320247933885</v>
      </c>
      <c r="K98" s="6">
        <v>1584.7125237191651</v>
      </c>
      <c r="L98" s="6">
        <v>0.16666666666666666</v>
      </c>
      <c r="M98" s="6">
        <v>0</v>
      </c>
      <c r="N98" s="22">
        <f>IF(N107=0,0,(N97/N95)/N107)</f>
        <v>1076.3258033972452</v>
      </c>
    </row>
    <row r="99" spans="1:14" ht="12.5" x14ac:dyDescent="0.25">
      <c r="A99" s="32" t="s">
        <v>6</v>
      </c>
      <c r="B99" s="56">
        <v>0.24440000000000001</v>
      </c>
      <c r="C99" s="56">
        <v>0.2409</v>
      </c>
      <c r="D99" s="49">
        <v>0.3019</v>
      </c>
      <c r="E99" s="70">
        <v>0</v>
      </c>
      <c r="F99" s="49">
        <v>0</v>
      </c>
      <c r="G99" s="56">
        <v>0</v>
      </c>
      <c r="H99" s="56">
        <v>0</v>
      </c>
      <c r="I99" s="56">
        <v>0</v>
      </c>
      <c r="J99" s="56">
        <v>0.25214920435822813</v>
      </c>
      <c r="K99" s="56">
        <v>0.25374540583249816</v>
      </c>
      <c r="L99" s="56">
        <v>1</v>
      </c>
      <c r="M99" s="56">
        <v>0</v>
      </c>
      <c r="N99" s="23">
        <f>IF(N96=0,0,(N97/N96))</f>
        <v>0.25324909405806362</v>
      </c>
    </row>
    <row r="100" spans="1:14" x14ac:dyDescent="0.35">
      <c r="A100" s="29"/>
      <c r="D100" s="78"/>
      <c r="E100" s="76"/>
      <c r="F100"/>
      <c r="G100" s="29"/>
      <c r="H100" s="29"/>
      <c r="I100" s="29"/>
      <c r="J100" s="29"/>
      <c r="K100" s="29"/>
      <c r="L100" s="29"/>
      <c r="M100" s="29"/>
      <c r="N100" s="41"/>
    </row>
    <row r="101" spans="1:14" ht="12.5" x14ac:dyDescent="0.25">
      <c r="A101" s="33" t="s">
        <v>16</v>
      </c>
      <c r="B101" s="25">
        <v>13354</v>
      </c>
      <c r="C101" s="25">
        <v>12525</v>
      </c>
      <c r="D101" s="25">
        <v>12024</v>
      </c>
      <c r="E101" s="68">
        <v>12024</v>
      </c>
      <c r="F101" s="25">
        <v>12022</v>
      </c>
      <c r="G101" s="25">
        <v>9302</v>
      </c>
      <c r="H101" s="25">
        <v>9887</v>
      </c>
      <c r="I101" s="25">
        <v>9898</v>
      </c>
      <c r="J101" s="25">
        <v>10103</v>
      </c>
      <c r="K101" s="25">
        <v>9750</v>
      </c>
      <c r="L101" s="25">
        <v>9953</v>
      </c>
      <c r="M101" s="25">
        <v>9689</v>
      </c>
      <c r="N101" s="26">
        <f>SUM(B101:M101)</f>
        <v>130531</v>
      </c>
    </row>
    <row r="102" spans="1:14" ht="12.5" x14ac:dyDescent="0.25">
      <c r="A102" s="19" t="s">
        <v>17</v>
      </c>
      <c r="B102" s="6">
        <v>68751457.709999993</v>
      </c>
      <c r="C102" s="6">
        <v>64390341.920000002</v>
      </c>
      <c r="D102" s="6">
        <v>31897218.52</v>
      </c>
      <c r="E102" s="69">
        <v>0</v>
      </c>
      <c r="F102" s="6">
        <v>0</v>
      </c>
      <c r="G102" s="6">
        <v>31771290.84</v>
      </c>
      <c r="H102" s="6">
        <v>61687738.310000002</v>
      </c>
      <c r="I102" s="6">
        <v>63152264.560000002</v>
      </c>
      <c r="J102" s="6">
        <v>64948646.090000004</v>
      </c>
      <c r="K102" s="6">
        <v>65230526.090000004</v>
      </c>
      <c r="L102" s="6">
        <v>54432350.25</v>
      </c>
      <c r="M102" s="6">
        <v>53972287.940000005</v>
      </c>
      <c r="N102" s="22">
        <f>SUM(B102:M102)</f>
        <v>560234122.23000014</v>
      </c>
    </row>
    <row r="103" spans="1:14" ht="12.5" x14ac:dyDescent="0.25">
      <c r="A103" s="19" t="s">
        <v>5</v>
      </c>
      <c r="B103" s="22">
        <v>183.37</v>
      </c>
      <c r="C103" s="22">
        <v>177.27</v>
      </c>
      <c r="D103" s="22">
        <v>165.8</v>
      </c>
      <c r="E103" s="69">
        <v>0</v>
      </c>
      <c r="F103" s="22">
        <v>0</v>
      </c>
      <c r="G103" s="22">
        <v>240.84</v>
      </c>
      <c r="H103" s="22">
        <v>201.26702156954229</v>
      </c>
      <c r="I103" s="22">
        <v>210.76084474856754</v>
      </c>
      <c r="J103" s="22">
        <v>225.79967318642775</v>
      </c>
      <c r="K103" s="22">
        <v>215.81646349048802</v>
      </c>
      <c r="L103" s="22">
        <v>182.297967949362</v>
      </c>
      <c r="M103" s="22">
        <v>179.69259432878658</v>
      </c>
      <c r="N103" s="22">
        <f>IF(N107=0,0,(N102/N101/N107))</f>
        <v>191.60422014023206</v>
      </c>
    </row>
    <row r="104" spans="1:14" ht="12.5" x14ac:dyDescent="0.25">
      <c r="A104" s="19"/>
      <c r="B104" s="22"/>
      <c r="C104" s="22"/>
      <c r="D104" s="22"/>
      <c r="E104" s="76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2.5" x14ac:dyDescent="0.25">
      <c r="A105" s="19" t="s">
        <v>18</v>
      </c>
      <c r="B105" s="22">
        <v>10609684.289999999</v>
      </c>
      <c r="C105" s="22">
        <v>10210441.52</v>
      </c>
      <c r="D105" s="22">
        <v>5093605.78</v>
      </c>
      <c r="E105" s="69">
        <v>0</v>
      </c>
      <c r="F105" s="22">
        <v>0</v>
      </c>
      <c r="G105" s="22">
        <v>5149883.1900000004</v>
      </c>
      <c r="H105" s="22">
        <v>1393020.29</v>
      </c>
      <c r="I105" s="22">
        <v>5728928.21</v>
      </c>
      <c r="J105" s="22">
        <v>7894223.0399999991</v>
      </c>
      <c r="K105" s="22">
        <v>9001564</v>
      </c>
      <c r="L105" s="22">
        <v>7884373.1600000011</v>
      </c>
      <c r="M105" s="22">
        <v>8306142.0099999998</v>
      </c>
      <c r="N105" s="22">
        <f>SUM(B105:M105)</f>
        <v>71271865.49000001</v>
      </c>
    </row>
    <row r="106" spans="1:14" ht="12.5" x14ac:dyDescent="0.25">
      <c r="A106" s="19" t="s">
        <v>41</v>
      </c>
      <c r="B106" s="26">
        <v>39</v>
      </c>
      <c r="C106" s="26">
        <v>39</v>
      </c>
      <c r="D106" s="26">
        <v>36</v>
      </c>
      <c r="E106" s="71">
        <v>33</v>
      </c>
      <c r="F106" s="26">
        <v>36</v>
      </c>
      <c r="G106" s="26">
        <v>33</v>
      </c>
      <c r="H106" s="26">
        <v>33</v>
      </c>
      <c r="I106" s="26">
        <v>33</v>
      </c>
      <c r="J106" s="26">
        <v>34</v>
      </c>
      <c r="K106" s="26">
        <v>33</v>
      </c>
      <c r="L106" s="26">
        <v>33</v>
      </c>
      <c r="M106" s="26">
        <v>33</v>
      </c>
      <c r="N106" s="26">
        <f>AVERAGE(B106:M106)</f>
        <v>34.583333333333336</v>
      </c>
    </row>
    <row r="107" spans="1:14" ht="12.5" x14ac:dyDescent="0.25">
      <c r="A107" s="19" t="s">
        <v>19</v>
      </c>
      <c r="B107" s="27">
        <v>28.08</v>
      </c>
      <c r="C107" s="27">
        <v>29</v>
      </c>
      <c r="D107" s="27">
        <v>16</v>
      </c>
      <c r="E107" s="72">
        <v>0</v>
      </c>
      <c r="F107" s="27">
        <v>0</v>
      </c>
      <c r="G107" s="27">
        <v>14.18</v>
      </c>
      <c r="H107" s="27">
        <v>31</v>
      </c>
      <c r="I107" s="27">
        <v>30.272727272727273</v>
      </c>
      <c r="J107" s="27">
        <v>28.470588235294116</v>
      </c>
      <c r="K107" s="27">
        <v>31</v>
      </c>
      <c r="L107" s="27">
        <v>30</v>
      </c>
      <c r="M107" s="27">
        <v>31</v>
      </c>
      <c r="N107" s="30">
        <f>(((B106*B107)+(C106*C107)+(D106*D107)+(E106*E107)+(F106*F107)+(G106*G107)+(H106*H107)+(I106*I107)+(J106*J107)+(K106*K107)+(L106*L107)+(M106*M107))/$N$106)/(COUNT(B107:M107))</f>
        <v>22.400144578313249</v>
      </c>
    </row>
    <row r="108" spans="1:14" ht="12.5" x14ac:dyDescent="0.2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2"/>
    </row>
    <row r="109" spans="1:14" x14ac:dyDescent="0.35">
      <c r="A109" s="43" t="s">
        <v>20</v>
      </c>
      <c r="B109" s="13"/>
      <c r="C109" s="13"/>
      <c r="D109" s="13"/>
      <c r="E109" s="13"/>
    </row>
    <row r="110" spans="1:14" ht="13" x14ac:dyDescent="0.3">
      <c r="A110" s="35"/>
      <c r="B110" s="28" t="s">
        <v>1</v>
      </c>
      <c r="C110" s="28" t="s">
        <v>25</v>
      </c>
      <c r="D110" s="28" t="s">
        <v>26</v>
      </c>
      <c r="E110" s="28" t="s">
        <v>27</v>
      </c>
      <c r="F110" s="28" t="s">
        <v>28</v>
      </c>
      <c r="G110" s="28" t="s">
        <v>29</v>
      </c>
      <c r="H110" s="28" t="s">
        <v>42</v>
      </c>
      <c r="I110" s="28" t="s">
        <v>43</v>
      </c>
      <c r="J110" s="28" t="s">
        <v>44</v>
      </c>
      <c r="K110" s="28" t="s">
        <v>45</v>
      </c>
      <c r="L110" s="28" t="s">
        <v>46</v>
      </c>
      <c r="M110" s="28" t="s">
        <v>47</v>
      </c>
      <c r="N110" s="28" t="s">
        <v>23</v>
      </c>
    </row>
    <row r="111" spans="1:14" ht="12.5" x14ac:dyDescent="0.25">
      <c r="A111" s="32" t="s">
        <v>3</v>
      </c>
      <c r="B111" s="45">
        <v>3534</v>
      </c>
      <c r="C111" s="45">
        <v>3520</v>
      </c>
      <c r="D111" s="45">
        <v>3298</v>
      </c>
      <c r="E111" s="81">
        <v>3298</v>
      </c>
      <c r="F111" s="45">
        <v>3298</v>
      </c>
      <c r="G111" s="45">
        <v>2530</v>
      </c>
      <c r="H111" s="45">
        <v>2744</v>
      </c>
      <c r="I111" s="45">
        <v>2785</v>
      </c>
      <c r="J111" s="45">
        <v>2846</v>
      </c>
      <c r="K111" s="45">
        <v>2736</v>
      </c>
      <c r="L111" s="45">
        <v>2768</v>
      </c>
      <c r="M111" s="45">
        <v>2764</v>
      </c>
      <c r="N111" s="40">
        <f>SUM(B111:M111)</f>
        <v>36121</v>
      </c>
    </row>
    <row r="112" spans="1:14" ht="12.5" x14ac:dyDescent="0.25">
      <c r="A112" s="32" t="s">
        <v>4</v>
      </c>
      <c r="B112" s="46">
        <v>159654785.75</v>
      </c>
      <c r="C112" s="46">
        <v>145572682.60000002</v>
      </c>
      <c r="D112" s="46">
        <v>82782153.060000002</v>
      </c>
      <c r="E112" s="82">
        <v>0</v>
      </c>
      <c r="F112" s="46">
        <v>0</v>
      </c>
      <c r="G112" s="46">
        <v>115658597.58</v>
      </c>
      <c r="H112" s="46">
        <v>186113565.91999999</v>
      </c>
      <c r="I112" s="46">
        <v>182030966.63999999</v>
      </c>
      <c r="J112" s="46">
        <v>175919876.43000001</v>
      </c>
      <c r="K112" s="46">
        <v>170842948.30000001</v>
      </c>
      <c r="L112" s="46">
        <v>136786405.99000001</v>
      </c>
      <c r="M112" s="46">
        <v>140687466.30000001</v>
      </c>
      <c r="N112" s="40">
        <f>SUM(B112:M112)</f>
        <v>1496049448.5699999</v>
      </c>
    </row>
    <row r="113" spans="1:16" ht="12.5" x14ac:dyDescent="0.25">
      <c r="A113" s="32" t="s">
        <v>0</v>
      </c>
      <c r="B113" s="46">
        <v>10396835.449999999</v>
      </c>
      <c r="C113" s="46">
        <v>9973654.9900000002</v>
      </c>
      <c r="D113" s="46">
        <v>5398270.29</v>
      </c>
      <c r="E113" s="82">
        <v>0</v>
      </c>
      <c r="F113" s="46">
        <v>0</v>
      </c>
      <c r="G113" s="46">
        <v>7812079.8200000003</v>
      </c>
      <c r="H113" s="46">
        <v>13063403.940000001</v>
      </c>
      <c r="I113" s="46">
        <v>12244477.52</v>
      </c>
      <c r="J113" s="46">
        <v>12303954.060000001</v>
      </c>
      <c r="K113" s="46">
        <v>11432840.1</v>
      </c>
      <c r="L113" s="46">
        <v>9546775.790000001</v>
      </c>
      <c r="M113" s="46">
        <v>9962353.3100000005</v>
      </c>
      <c r="N113" s="40">
        <f>SUM(B113:M113)</f>
        <v>102134645.27</v>
      </c>
    </row>
    <row r="114" spans="1:16" ht="12.5" x14ac:dyDescent="0.25">
      <c r="A114" s="32" t="s">
        <v>5</v>
      </c>
      <c r="B114" s="46">
        <v>94.901468225715163</v>
      </c>
      <c r="C114" s="46">
        <v>97.70430045062696</v>
      </c>
      <c r="D114" s="46">
        <v>102.3</v>
      </c>
      <c r="E114" s="22">
        <v>0</v>
      </c>
      <c r="F114" s="46">
        <v>0</v>
      </c>
      <c r="G114" s="46">
        <v>205.85</v>
      </c>
      <c r="H114" s="46">
        <v>153.57147488949499</v>
      </c>
      <c r="I114" s="46">
        <v>151.60623438370578</v>
      </c>
      <c r="J114" s="46">
        <v>166.27863749391858</v>
      </c>
      <c r="K114" s="46">
        <v>134.79579442558008</v>
      </c>
      <c r="L114" s="46">
        <v>114.96598976396919</v>
      </c>
      <c r="M114" s="46">
        <v>116.26853683301434</v>
      </c>
      <c r="N114" s="79">
        <f>IF(N215=0,0,(N113/N111/N215))</f>
        <v>104.99836279633963</v>
      </c>
    </row>
    <row r="115" spans="1:16" ht="12.5" x14ac:dyDescent="0.25">
      <c r="A115" s="32" t="s">
        <v>6</v>
      </c>
      <c r="B115" s="23">
        <v>6.5120725327208043E-2</v>
      </c>
      <c r="C115" s="23">
        <v>6.8513232097297344E-2</v>
      </c>
      <c r="D115" s="23">
        <v>6.5199999999999994E-2</v>
      </c>
      <c r="E115" s="23">
        <v>0</v>
      </c>
      <c r="F115" s="23">
        <v>0</v>
      </c>
      <c r="G115" s="23">
        <v>6.7500000000000004E-2</v>
      </c>
      <c r="H115" s="23">
        <v>7.0190498341293622E-2</v>
      </c>
      <c r="I115" s="23">
        <v>6.7265903961361284E-2</v>
      </c>
      <c r="J115" s="23">
        <v>6.9940670205596966E-2</v>
      </c>
      <c r="K115" s="23">
        <v>6.6920175598491463E-2</v>
      </c>
      <c r="L115" s="23">
        <v>6.9793308193929246E-2</v>
      </c>
      <c r="M115" s="23">
        <v>7.0811946309107712E-2</v>
      </c>
      <c r="N115" s="79">
        <f>IF(N112=0,0,(N113/N112))</f>
        <v>6.8269565132105414E-2</v>
      </c>
    </row>
    <row r="116" spans="1:16" x14ac:dyDescent="0.35">
      <c r="A116" s="33"/>
      <c r="B116" s="47"/>
      <c r="C116" s="47"/>
      <c r="D116" s="47"/>
      <c r="E116" s="13"/>
      <c r="F116" s="47"/>
      <c r="G116" s="47"/>
      <c r="H116" s="47"/>
      <c r="I116" s="47"/>
      <c r="J116" s="47"/>
      <c r="K116" s="47"/>
      <c r="L116" s="47"/>
      <c r="M116" s="47"/>
      <c r="N116" s="42"/>
    </row>
    <row r="117" spans="1:16" ht="12.5" x14ac:dyDescent="0.25">
      <c r="A117" s="19" t="s">
        <v>30</v>
      </c>
      <c r="B117" s="58">
        <v>1936</v>
      </c>
      <c r="C117" s="58">
        <v>1923</v>
      </c>
      <c r="D117" s="50">
        <v>1795</v>
      </c>
      <c r="E117" s="81">
        <v>1795</v>
      </c>
      <c r="F117" s="50">
        <v>1795</v>
      </c>
      <c r="G117" s="58">
        <v>1411</v>
      </c>
      <c r="H117" s="58">
        <v>1534</v>
      </c>
      <c r="I117" s="58">
        <v>1553</v>
      </c>
      <c r="J117" s="89">
        <v>1575</v>
      </c>
      <c r="K117" s="58">
        <v>1520</v>
      </c>
      <c r="L117" s="58">
        <v>1530</v>
      </c>
      <c r="M117" s="58">
        <v>1517</v>
      </c>
      <c r="N117" s="40">
        <f>SUM(B117:M117)</f>
        <v>19884</v>
      </c>
    </row>
    <row r="118" spans="1:16" ht="12.5" x14ac:dyDescent="0.25">
      <c r="A118" s="32" t="s">
        <v>4</v>
      </c>
      <c r="B118" s="62">
        <v>71072507.140000001</v>
      </c>
      <c r="C118" s="62">
        <v>66271495.780000001</v>
      </c>
      <c r="D118" s="54">
        <v>37799864.170000002</v>
      </c>
      <c r="E118" s="85">
        <v>0</v>
      </c>
      <c r="F118" s="54">
        <v>0</v>
      </c>
      <c r="G118" s="62">
        <v>51774082.32</v>
      </c>
      <c r="H118" s="62">
        <v>88605121.659999996</v>
      </c>
      <c r="I118" s="62">
        <v>84776788.099999994</v>
      </c>
      <c r="J118" s="96">
        <v>80109033.310000002</v>
      </c>
      <c r="K118" s="62">
        <v>74453957.239999995</v>
      </c>
      <c r="L118" s="62">
        <v>60915142.140000001</v>
      </c>
      <c r="M118" s="62">
        <v>61903521.200000003</v>
      </c>
      <c r="N118" s="40">
        <f>SUM(B118:M118)</f>
        <v>677681513.06000006</v>
      </c>
      <c r="P118" t="s">
        <v>24</v>
      </c>
    </row>
    <row r="119" spans="1:16" ht="12.5" x14ac:dyDescent="0.25">
      <c r="A119" s="32" t="s">
        <v>0</v>
      </c>
      <c r="B119" s="62">
        <v>5901865.3899999997</v>
      </c>
      <c r="C119" s="62">
        <v>5532175.3600000003</v>
      </c>
      <c r="D119" s="54">
        <v>3050200.48</v>
      </c>
      <c r="E119" s="85">
        <v>0</v>
      </c>
      <c r="F119" s="54">
        <v>0</v>
      </c>
      <c r="G119" s="62">
        <v>4480548.96</v>
      </c>
      <c r="H119" s="62">
        <v>7488074.0300000003</v>
      </c>
      <c r="I119" s="62">
        <v>6920991.25</v>
      </c>
      <c r="J119" s="96">
        <v>6930183.25</v>
      </c>
      <c r="K119" s="62">
        <v>6252226.9400000004</v>
      </c>
      <c r="L119" s="62">
        <v>5205206.08</v>
      </c>
      <c r="M119" s="62">
        <v>5327872.66</v>
      </c>
      <c r="N119" s="40">
        <f>SUM(B119:M119)</f>
        <v>57089344.399999991</v>
      </c>
    </row>
    <row r="120" spans="1:16" ht="12.5" x14ac:dyDescent="0.25">
      <c r="A120" s="32" t="s">
        <v>5</v>
      </c>
      <c r="B120" s="62">
        <v>98.34</v>
      </c>
      <c r="C120" s="62">
        <v>99.2</v>
      </c>
      <c r="D120" s="54">
        <v>106.2</v>
      </c>
      <c r="E120" s="22">
        <v>0</v>
      </c>
      <c r="F120" s="54">
        <v>0</v>
      </c>
      <c r="G120" s="62">
        <v>211.7</v>
      </c>
      <c r="H120" s="62">
        <v>157.46</v>
      </c>
      <c r="I120" s="62">
        <v>153.66999999999999</v>
      </c>
      <c r="J120" s="96">
        <v>169.24</v>
      </c>
      <c r="K120" s="62">
        <v>132.69</v>
      </c>
      <c r="L120" s="62">
        <v>113.4</v>
      </c>
      <c r="M120" s="62">
        <v>113.29</v>
      </c>
      <c r="N120" s="79">
        <f>IF(N117=0,0,(N119/N117/N215))</f>
        <v>106.61553948467592</v>
      </c>
    </row>
    <row r="121" spans="1:16" ht="12.5" x14ac:dyDescent="0.25">
      <c r="A121" s="32" t="s">
        <v>6</v>
      </c>
      <c r="B121" s="59">
        <v>8.3000000000000004E-2</v>
      </c>
      <c r="C121" s="59">
        <v>8.3400000000000002E-2</v>
      </c>
      <c r="D121" s="51">
        <v>8.0600000000000005E-2</v>
      </c>
      <c r="E121" s="23">
        <v>0</v>
      </c>
      <c r="F121" s="51">
        <v>0</v>
      </c>
      <c r="G121" s="59">
        <v>8.6499999999999994E-2</v>
      </c>
      <c r="H121" s="59">
        <v>8.4499999999999992E-2</v>
      </c>
      <c r="I121" s="59">
        <v>8.1600000000000006E-2</v>
      </c>
      <c r="J121" s="90">
        <v>8.6499999999999994E-2</v>
      </c>
      <c r="K121" s="59">
        <v>8.3900000000000002E-2</v>
      </c>
      <c r="L121" s="59">
        <v>8.539999999999999E-2</v>
      </c>
      <c r="M121" s="59">
        <v>8.5999999999999993E-2</v>
      </c>
      <c r="N121" s="79">
        <f>IF(N118=0,0,ROUNDDOWN(SUM(N119/N118),4))</f>
        <v>8.4199999999999997E-2</v>
      </c>
    </row>
    <row r="122" spans="1:16" ht="12.5" x14ac:dyDescent="0.25">
      <c r="A122" s="33"/>
      <c r="B122" s="48"/>
      <c r="C122" s="48"/>
      <c r="D122" s="48"/>
      <c r="E122" s="13"/>
      <c r="F122" s="48"/>
      <c r="G122" s="48"/>
      <c r="H122" s="48"/>
      <c r="I122" s="48"/>
      <c r="J122" s="88"/>
      <c r="K122" s="48"/>
      <c r="L122" s="48"/>
      <c r="M122" s="48"/>
      <c r="N122" s="42"/>
    </row>
    <row r="123" spans="1:16" ht="12.5" x14ac:dyDescent="0.25">
      <c r="A123" s="19" t="s">
        <v>7</v>
      </c>
      <c r="B123" s="60">
        <v>104</v>
      </c>
      <c r="C123" s="60">
        <v>100</v>
      </c>
      <c r="D123" s="52">
        <v>93</v>
      </c>
      <c r="E123" s="26">
        <v>93</v>
      </c>
      <c r="F123" s="52">
        <v>93</v>
      </c>
      <c r="G123" s="60">
        <v>66</v>
      </c>
      <c r="H123" s="60">
        <v>73</v>
      </c>
      <c r="I123" s="60">
        <v>73</v>
      </c>
      <c r="J123" s="91">
        <v>74</v>
      </c>
      <c r="K123" s="60">
        <v>61</v>
      </c>
      <c r="L123" s="60">
        <v>61</v>
      </c>
      <c r="M123" s="60">
        <v>56</v>
      </c>
      <c r="N123" s="79">
        <f>SUM(B123:M123)</f>
        <v>947</v>
      </c>
    </row>
    <row r="124" spans="1:16" ht="12.5" x14ac:dyDescent="0.25">
      <c r="A124" s="32" t="s">
        <v>4</v>
      </c>
      <c r="B124" s="62">
        <v>2140955.75</v>
      </c>
      <c r="C124" s="62">
        <v>1826455.4</v>
      </c>
      <c r="D124" s="54">
        <v>990547.35</v>
      </c>
      <c r="E124" s="22">
        <v>0</v>
      </c>
      <c r="F124" s="54">
        <v>0</v>
      </c>
      <c r="G124" s="62">
        <v>1260531.55</v>
      </c>
      <c r="H124" s="62">
        <v>2356535.35</v>
      </c>
      <c r="I124" s="62">
        <v>2016048.1</v>
      </c>
      <c r="J124" s="96">
        <v>2208437.9</v>
      </c>
      <c r="K124" s="62">
        <v>1931259.7</v>
      </c>
      <c r="L124" s="62">
        <v>1834985.2</v>
      </c>
      <c r="M124" s="62">
        <v>1882236.5</v>
      </c>
      <c r="N124" s="79">
        <f>SUM(B124:M124)</f>
        <v>18447992.799999997</v>
      </c>
    </row>
    <row r="125" spans="1:16" ht="12.5" x14ac:dyDescent="0.25">
      <c r="A125" s="32" t="s">
        <v>0</v>
      </c>
      <c r="B125" s="62">
        <v>142290.84</v>
      </c>
      <c r="C125" s="62">
        <v>133000.29</v>
      </c>
      <c r="D125" s="54">
        <v>74318.95</v>
      </c>
      <c r="E125" s="22">
        <v>0</v>
      </c>
      <c r="F125" s="54">
        <v>0</v>
      </c>
      <c r="G125" s="62">
        <v>107954.22</v>
      </c>
      <c r="H125" s="62">
        <v>189700.44</v>
      </c>
      <c r="I125" s="62">
        <v>158806.03</v>
      </c>
      <c r="J125" s="96">
        <v>170286.17</v>
      </c>
      <c r="K125" s="62">
        <v>169926.01</v>
      </c>
      <c r="L125" s="62">
        <v>159629.74</v>
      </c>
      <c r="M125" s="62">
        <v>186362.26</v>
      </c>
      <c r="N125" s="79">
        <f>SUM(B125:M125)</f>
        <v>1492274.9500000002</v>
      </c>
    </row>
    <row r="126" spans="1:16" ht="12.5" x14ac:dyDescent="0.25">
      <c r="A126" s="32" t="s">
        <v>5</v>
      </c>
      <c r="B126" s="62">
        <v>44.13</v>
      </c>
      <c r="C126" s="62">
        <v>45.86</v>
      </c>
      <c r="D126" s="54">
        <v>49.95</v>
      </c>
      <c r="E126" s="22">
        <v>0</v>
      </c>
      <c r="F126" s="54">
        <v>0</v>
      </c>
      <c r="G126" s="62">
        <v>109.04</v>
      </c>
      <c r="H126" s="62">
        <v>83.83</v>
      </c>
      <c r="I126" s="62">
        <v>75.010000000000005</v>
      </c>
      <c r="J126" s="96">
        <v>88.51</v>
      </c>
      <c r="K126" s="62">
        <v>89.86</v>
      </c>
      <c r="L126" s="62">
        <v>87.23</v>
      </c>
      <c r="M126" s="62">
        <v>107.35</v>
      </c>
      <c r="N126" s="79">
        <f>IF(N123=0,0,(N125/N123/N215))</f>
        <v>58.51511695079968</v>
      </c>
    </row>
    <row r="127" spans="1:16" ht="12.5" x14ac:dyDescent="0.25">
      <c r="A127" s="32" t="s">
        <v>6</v>
      </c>
      <c r="B127" s="59">
        <v>6.6400000000000001E-2</v>
      </c>
      <c r="C127" s="59">
        <v>7.2800000000000004E-2</v>
      </c>
      <c r="D127" s="51">
        <v>7.4999999999999997E-2</v>
      </c>
      <c r="E127" s="23">
        <v>0</v>
      </c>
      <c r="F127" s="51">
        <v>0</v>
      </c>
      <c r="G127" s="59">
        <v>8.5599999999999996E-2</v>
      </c>
      <c r="H127" s="59">
        <v>8.0399999999999985E-2</v>
      </c>
      <c r="I127" s="59">
        <v>7.8700000000000006E-2</v>
      </c>
      <c r="J127" s="90">
        <v>7.7100000000000002E-2</v>
      </c>
      <c r="K127" s="59">
        <v>8.7899999999999992E-2</v>
      </c>
      <c r="L127" s="59">
        <v>8.6899999999999991E-2</v>
      </c>
      <c r="M127" s="59">
        <v>9.9000000000000005E-2</v>
      </c>
      <c r="N127" s="79">
        <f>IF(N124=0,0,ROUNDDOWN(SUM(N125/N124),4))</f>
        <v>8.0799999999999997E-2</v>
      </c>
    </row>
    <row r="128" spans="1:16" ht="15" customHeight="1" x14ac:dyDescent="0.25">
      <c r="A128" s="33"/>
      <c r="B128" s="48"/>
      <c r="C128" s="48"/>
      <c r="D128" s="48"/>
      <c r="E128" s="13"/>
      <c r="F128" s="48"/>
      <c r="G128" s="48"/>
      <c r="H128" s="48"/>
      <c r="I128" s="48"/>
      <c r="J128" s="88"/>
      <c r="K128" s="48"/>
      <c r="L128" s="48"/>
      <c r="M128" s="48"/>
      <c r="N128" s="42"/>
    </row>
    <row r="129" spans="1:15" ht="15" customHeight="1" x14ac:dyDescent="0.25">
      <c r="A129" s="19" t="s">
        <v>8</v>
      </c>
      <c r="B129" s="60">
        <v>0</v>
      </c>
      <c r="C129" s="60">
        <v>0</v>
      </c>
      <c r="D129" s="52">
        <v>0</v>
      </c>
      <c r="E129" s="26">
        <v>0</v>
      </c>
      <c r="F129" s="52">
        <v>0</v>
      </c>
      <c r="G129" s="60">
        <v>0</v>
      </c>
      <c r="H129" s="60">
        <v>0</v>
      </c>
      <c r="I129" s="60">
        <v>0</v>
      </c>
      <c r="J129" s="91">
        <v>0</v>
      </c>
      <c r="K129" s="60">
        <v>0</v>
      </c>
      <c r="L129" s="60">
        <v>0</v>
      </c>
      <c r="M129" s="60">
        <v>0</v>
      </c>
      <c r="N129" s="79">
        <f>SUM(B129:M129)</f>
        <v>0</v>
      </c>
    </row>
    <row r="130" spans="1:15" ht="15" customHeight="1" x14ac:dyDescent="0.25">
      <c r="A130" s="32" t="s">
        <v>4</v>
      </c>
      <c r="B130" s="62">
        <v>0</v>
      </c>
      <c r="C130" s="62">
        <v>0</v>
      </c>
      <c r="D130" s="54">
        <v>0</v>
      </c>
      <c r="E130" s="22">
        <v>0</v>
      </c>
      <c r="F130" s="54">
        <v>0</v>
      </c>
      <c r="G130" s="62">
        <v>0</v>
      </c>
      <c r="H130" s="62">
        <v>0</v>
      </c>
      <c r="I130" s="62">
        <v>0</v>
      </c>
      <c r="J130" s="93">
        <v>0</v>
      </c>
      <c r="K130" s="62">
        <v>0</v>
      </c>
      <c r="L130" s="62">
        <v>0</v>
      </c>
      <c r="M130" s="62">
        <v>0</v>
      </c>
      <c r="N130" s="79">
        <f>SUM(B130:M130)</f>
        <v>0</v>
      </c>
    </row>
    <row r="131" spans="1:15" ht="15" customHeight="1" x14ac:dyDescent="0.25">
      <c r="A131" s="32" t="s">
        <v>0</v>
      </c>
      <c r="B131" s="62">
        <v>0</v>
      </c>
      <c r="C131" s="62">
        <v>0</v>
      </c>
      <c r="D131" s="54">
        <v>0</v>
      </c>
      <c r="E131" s="22">
        <v>0</v>
      </c>
      <c r="F131" s="54">
        <v>0</v>
      </c>
      <c r="G131" s="62">
        <v>0</v>
      </c>
      <c r="H131" s="62">
        <v>0</v>
      </c>
      <c r="I131" s="62">
        <v>0</v>
      </c>
      <c r="J131" s="94">
        <v>0</v>
      </c>
      <c r="K131" s="62">
        <v>0</v>
      </c>
      <c r="L131" s="62">
        <v>0</v>
      </c>
      <c r="M131" s="62">
        <v>0</v>
      </c>
      <c r="N131" s="79">
        <f>SUM(B131:M131)</f>
        <v>0</v>
      </c>
    </row>
    <row r="132" spans="1:15" ht="15" customHeight="1" x14ac:dyDescent="0.25">
      <c r="A132" s="32" t="s">
        <v>5</v>
      </c>
      <c r="B132" s="62">
        <v>0</v>
      </c>
      <c r="C132" s="62">
        <v>0</v>
      </c>
      <c r="D132" s="54">
        <v>0</v>
      </c>
      <c r="E132" s="22">
        <v>0</v>
      </c>
      <c r="F132" s="54">
        <v>0</v>
      </c>
      <c r="G132" s="62">
        <v>0</v>
      </c>
      <c r="H132" s="62">
        <v>0</v>
      </c>
      <c r="I132" s="62">
        <v>0</v>
      </c>
      <c r="J132" s="93">
        <v>0</v>
      </c>
      <c r="K132" s="62">
        <v>0</v>
      </c>
      <c r="L132" s="62">
        <v>0</v>
      </c>
      <c r="M132" s="62">
        <v>0</v>
      </c>
      <c r="N132" s="79">
        <f>IF(N129=0,0,(N131/N129/N215))</f>
        <v>0</v>
      </c>
    </row>
    <row r="133" spans="1:15" ht="12.5" x14ac:dyDescent="0.25">
      <c r="A133" s="32" t="s">
        <v>6</v>
      </c>
      <c r="B133" s="59">
        <v>0</v>
      </c>
      <c r="C133" s="59">
        <v>0</v>
      </c>
      <c r="D133" s="51">
        <v>0</v>
      </c>
      <c r="E133" s="23">
        <v>0</v>
      </c>
      <c r="F133" s="51">
        <v>0</v>
      </c>
      <c r="G133" s="59">
        <v>0</v>
      </c>
      <c r="H133" s="59">
        <v>0</v>
      </c>
      <c r="I133" s="59">
        <v>0</v>
      </c>
      <c r="J133" s="90">
        <v>0</v>
      </c>
      <c r="K133" s="59">
        <v>0</v>
      </c>
      <c r="L133" s="59">
        <v>0</v>
      </c>
      <c r="M133" s="59">
        <v>0</v>
      </c>
      <c r="N133" s="79">
        <f>IF(N130=0,0,ROUNDDOWN(SUM(N131/N130),4))</f>
        <v>0</v>
      </c>
    </row>
    <row r="134" spans="1:15" ht="12.5" x14ac:dyDescent="0.25">
      <c r="A134" s="33"/>
      <c r="B134" s="48"/>
      <c r="C134" s="48"/>
      <c r="D134" s="48"/>
      <c r="E134" s="13"/>
      <c r="F134" s="48"/>
      <c r="G134" s="48"/>
      <c r="H134" s="48"/>
      <c r="I134" s="48"/>
      <c r="J134" s="88"/>
      <c r="K134" s="48"/>
      <c r="L134" s="48"/>
      <c r="M134" s="48"/>
      <c r="N134" s="42"/>
    </row>
    <row r="135" spans="1:15" ht="12.5" x14ac:dyDescent="0.25">
      <c r="A135" s="19" t="s">
        <v>9</v>
      </c>
      <c r="B135" s="60">
        <v>199</v>
      </c>
      <c r="C135" s="60">
        <v>198</v>
      </c>
      <c r="D135" s="52">
        <v>182</v>
      </c>
      <c r="E135" s="26">
        <v>189</v>
      </c>
      <c r="F135" s="52">
        <v>182</v>
      </c>
      <c r="G135" s="60">
        <v>131</v>
      </c>
      <c r="H135" s="60">
        <v>144</v>
      </c>
      <c r="I135" s="60">
        <v>144</v>
      </c>
      <c r="J135" s="91">
        <v>145</v>
      </c>
      <c r="K135" s="60">
        <v>139</v>
      </c>
      <c r="L135" s="60">
        <v>136</v>
      </c>
      <c r="M135" s="60">
        <v>136</v>
      </c>
      <c r="N135" s="79">
        <f>SUM(B135:M135)</f>
        <v>1925</v>
      </c>
    </row>
    <row r="136" spans="1:15" ht="12.5" x14ac:dyDescent="0.25">
      <c r="A136" s="32" t="s">
        <v>4</v>
      </c>
      <c r="B136" s="62">
        <v>7148603.5999999996</v>
      </c>
      <c r="C136" s="62">
        <v>6861964.75</v>
      </c>
      <c r="D136" s="54">
        <v>3565888.5</v>
      </c>
      <c r="E136" s="22">
        <v>0</v>
      </c>
      <c r="F136" s="54">
        <v>0</v>
      </c>
      <c r="G136" s="62">
        <v>3909122.5</v>
      </c>
      <c r="H136" s="62">
        <v>6500618.5</v>
      </c>
      <c r="I136" s="62">
        <v>6472222.5</v>
      </c>
      <c r="J136" s="96">
        <v>6342312.75</v>
      </c>
      <c r="K136" s="62">
        <v>5812503.25</v>
      </c>
      <c r="L136" s="62">
        <v>4174193.75</v>
      </c>
      <c r="M136" s="62">
        <v>4106680.75</v>
      </c>
      <c r="N136" s="79">
        <f>SUM(B136:M136)</f>
        <v>54894110.850000001</v>
      </c>
    </row>
    <row r="137" spans="1:15" ht="12.5" x14ac:dyDescent="0.25">
      <c r="A137" s="32" t="s">
        <v>0</v>
      </c>
      <c r="B137" s="62">
        <v>338824.7</v>
      </c>
      <c r="C137" s="62">
        <v>357434.68</v>
      </c>
      <c r="D137" s="54">
        <v>183926.58</v>
      </c>
      <c r="E137" s="22">
        <v>0</v>
      </c>
      <c r="F137" s="54">
        <v>0</v>
      </c>
      <c r="G137" s="62">
        <v>215864.77</v>
      </c>
      <c r="H137" s="62">
        <v>372667.36</v>
      </c>
      <c r="I137" s="62">
        <v>390521.21</v>
      </c>
      <c r="J137" s="96">
        <v>305664.83</v>
      </c>
      <c r="K137" s="62">
        <v>339216.65</v>
      </c>
      <c r="L137" s="62">
        <v>211407.44</v>
      </c>
      <c r="M137" s="62">
        <v>234884.25</v>
      </c>
      <c r="N137" s="79">
        <f>SUM(B137:M137)</f>
        <v>2950412.4699999997</v>
      </c>
      <c r="O137" s="8"/>
    </row>
    <row r="138" spans="1:15" ht="12.5" x14ac:dyDescent="0.25">
      <c r="A138" s="32" t="s">
        <v>5</v>
      </c>
      <c r="B138" s="62">
        <v>54.92</v>
      </c>
      <c r="C138" s="62">
        <v>62.25</v>
      </c>
      <c r="D138" s="54">
        <v>63.16</v>
      </c>
      <c r="E138" s="22">
        <v>0</v>
      </c>
      <c r="F138" s="54">
        <v>0</v>
      </c>
      <c r="G138" s="62">
        <v>109.85</v>
      </c>
      <c r="H138" s="62">
        <v>83.48</v>
      </c>
      <c r="I138" s="62">
        <v>93.52</v>
      </c>
      <c r="J138" s="96">
        <v>81.08</v>
      </c>
      <c r="K138" s="62">
        <v>78.72</v>
      </c>
      <c r="L138" s="62">
        <v>51.82</v>
      </c>
      <c r="M138" s="62">
        <v>55.71</v>
      </c>
      <c r="N138" s="79">
        <f>IF(N135=0,0,(N137/N135/N215))</f>
        <v>56.914275091329479</v>
      </c>
      <c r="O138" s="8"/>
    </row>
    <row r="139" spans="1:15" ht="12.5" x14ac:dyDescent="0.25">
      <c r="A139" s="32" t="s">
        <v>6</v>
      </c>
      <c r="B139" s="59">
        <v>4.7300000000000002E-2</v>
      </c>
      <c r="C139" s="59">
        <v>5.1999999999999998E-2</v>
      </c>
      <c r="D139" s="51">
        <v>5.1499999999999997E-2</v>
      </c>
      <c r="E139" s="23">
        <v>0</v>
      </c>
      <c r="F139" s="51">
        <v>0</v>
      </c>
      <c r="G139" s="59">
        <v>5.5199999999999999E-2</v>
      </c>
      <c r="H139" s="59">
        <v>5.7300000000000004E-2</v>
      </c>
      <c r="I139" s="59">
        <v>6.0299999999999999E-2</v>
      </c>
      <c r="J139" s="90">
        <v>4.8099999999999997E-2</v>
      </c>
      <c r="K139" s="59">
        <v>5.8299999999999998E-2</v>
      </c>
      <c r="L139" s="59">
        <v>5.0599999999999999E-2</v>
      </c>
      <c r="M139" s="59">
        <v>5.7099999999999998E-2</v>
      </c>
      <c r="N139" s="79">
        <f>IF(N136=0,0,ROUNDDOWN(SUM(N137/N136),4))</f>
        <v>5.3699999999999998E-2</v>
      </c>
    </row>
    <row r="140" spans="1:15" ht="12.5" x14ac:dyDescent="0.25">
      <c r="A140" s="33"/>
      <c r="B140" s="48"/>
      <c r="C140" s="48"/>
      <c r="D140" s="48"/>
      <c r="E140" s="13"/>
      <c r="F140" s="48"/>
      <c r="G140" s="48"/>
      <c r="H140" s="48"/>
      <c r="I140" s="48"/>
      <c r="J140" s="88"/>
      <c r="K140" s="48"/>
      <c r="L140" s="48"/>
      <c r="M140" s="48"/>
      <c r="N140" s="42"/>
    </row>
    <row r="141" spans="1:15" ht="12.5" x14ac:dyDescent="0.25">
      <c r="A141" s="19" t="s">
        <v>10</v>
      </c>
      <c r="B141" s="60">
        <v>27</v>
      </c>
      <c r="C141" s="60">
        <v>27</v>
      </c>
      <c r="D141" s="52">
        <v>27</v>
      </c>
      <c r="E141" s="26">
        <v>27</v>
      </c>
      <c r="F141" s="52">
        <v>27</v>
      </c>
      <c r="G141" s="60">
        <v>23</v>
      </c>
      <c r="H141" s="60">
        <v>23</v>
      </c>
      <c r="I141" s="60">
        <v>23</v>
      </c>
      <c r="J141" s="91">
        <v>23</v>
      </c>
      <c r="K141" s="60">
        <v>22</v>
      </c>
      <c r="L141" s="60">
        <v>22</v>
      </c>
      <c r="M141" s="60">
        <v>22</v>
      </c>
      <c r="N141" s="79">
        <f>SUM(B141:M141)</f>
        <v>293</v>
      </c>
    </row>
    <row r="142" spans="1:15" ht="12.5" x14ac:dyDescent="0.25">
      <c r="A142" s="32" t="s">
        <v>4</v>
      </c>
      <c r="B142" s="62">
        <v>677544</v>
      </c>
      <c r="C142" s="62">
        <v>611636</v>
      </c>
      <c r="D142" s="54">
        <v>250792.5</v>
      </c>
      <c r="E142" s="22">
        <v>0</v>
      </c>
      <c r="F142" s="54">
        <v>0</v>
      </c>
      <c r="G142" s="62">
        <v>396644.5</v>
      </c>
      <c r="H142" s="62">
        <v>711580</v>
      </c>
      <c r="I142" s="62">
        <v>801515</v>
      </c>
      <c r="J142" s="96">
        <v>661974.5</v>
      </c>
      <c r="K142" s="62">
        <v>664467.5</v>
      </c>
      <c r="L142" s="62">
        <v>380422</v>
      </c>
      <c r="M142" s="62">
        <v>426270</v>
      </c>
      <c r="N142" s="79">
        <f>SUM(B142:M142)</f>
        <v>5582846</v>
      </c>
    </row>
    <row r="143" spans="1:15" ht="12.5" x14ac:dyDescent="0.25">
      <c r="A143" s="32" t="s">
        <v>0</v>
      </c>
      <c r="B143" s="62">
        <v>45569.68</v>
      </c>
      <c r="C143" s="62">
        <v>40130.39</v>
      </c>
      <c r="D143" s="54">
        <v>29008.22</v>
      </c>
      <c r="E143" s="22">
        <v>0</v>
      </c>
      <c r="F143" s="54">
        <v>0</v>
      </c>
      <c r="G143" s="62">
        <v>21594.43</v>
      </c>
      <c r="H143" s="62">
        <v>31850.28</v>
      </c>
      <c r="I143" s="62">
        <v>64232.160000000003</v>
      </c>
      <c r="J143" s="96">
        <v>49344.92</v>
      </c>
      <c r="K143" s="62">
        <v>53671.19</v>
      </c>
      <c r="L143" s="62">
        <v>31725.74</v>
      </c>
      <c r="M143" s="62">
        <v>28916.58</v>
      </c>
      <c r="N143" s="79">
        <f>SUM(B143:M143)</f>
        <v>396043.59</v>
      </c>
    </row>
    <row r="144" spans="1:15" ht="12.5" x14ac:dyDescent="0.25">
      <c r="A144" s="32" t="s">
        <v>5</v>
      </c>
      <c r="B144" s="62">
        <v>54.44</v>
      </c>
      <c r="C144" s="62">
        <v>51.25</v>
      </c>
      <c r="D144" s="54">
        <v>67.150000000000006</v>
      </c>
      <c r="E144" s="22">
        <v>0</v>
      </c>
      <c r="F144" s="54">
        <v>0</v>
      </c>
      <c r="G144" s="62">
        <v>62.59</v>
      </c>
      <c r="H144" s="62">
        <v>44.67</v>
      </c>
      <c r="I144" s="62">
        <v>96.3</v>
      </c>
      <c r="J144" s="96">
        <v>82.52</v>
      </c>
      <c r="K144" s="62">
        <v>78.7</v>
      </c>
      <c r="L144" s="62">
        <v>48.07</v>
      </c>
      <c r="M144" s="62">
        <v>42.4</v>
      </c>
      <c r="N144" s="79">
        <f>IF(N141=0,0,(N143/N141/N215))</f>
        <v>50.193164333317249</v>
      </c>
    </row>
    <row r="145" spans="1:14" ht="12.5" x14ac:dyDescent="0.25">
      <c r="A145" s="32" t="s">
        <v>6</v>
      </c>
      <c r="B145" s="59">
        <v>6.7199999999999996E-2</v>
      </c>
      <c r="C145" s="59">
        <v>6.5600000000000006E-2</v>
      </c>
      <c r="D145" s="51">
        <v>0.11559999999999999</v>
      </c>
      <c r="E145" s="23">
        <v>0</v>
      </c>
      <c r="F145" s="51">
        <v>0</v>
      </c>
      <c r="G145" s="59">
        <v>5.4399999999999997E-2</v>
      </c>
      <c r="H145" s="59">
        <v>4.4699999999999997E-2</v>
      </c>
      <c r="I145" s="59">
        <v>8.0100000000000005E-2</v>
      </c>
      <c r="J145" s="90">
        <v>7.4499999999999997E-2</v>
      </c>
      <c r="K145" s="59">
        <v>8.0700000000000008E-2</v>
      </c>
      <c r="L145" s="59">
        <v>8.3299999999999999E-2</v>
      </c>
      <c r="M145" s="59">
        <v>6.7799999999999999E-2</v>
      </c>
      <c r="N145" s="79">
        <f>IF(N142=0,0,ROUNDDOWN(SUM(N143/N142),4))</f>
        <v>7.0900000000000005E-2</v>
      </c>
    </row>
    <row r="146" spans="1:14" ht="12.5" x14ac:dyDescent="0.25">
      <c r="A146" s="33"/>
      <c r="B146" s="48"/>
      <c r="C146" s="48"/>
      <c r="D146" s="48"/>
      <c r="E146" s="13"/>
      <c r="F146" s="48"/>
      <c r="G146" s="48"/>
      <c r="H146" s="48"/>
      <c r="I146" s="48"/>
      <c r="J146" s="88"/>
      <c r="K146" s="48"/>
      <c r="L146" s="48"/>
      <c r="M146" s="48"/>
      <c r="N146" s="42"/>
    </row>
    <row r="147" spans="1:14" ht="12.5" x14ac:dyDescent="0.25">
      <c r="A147" s="19" t="s">
        <v>11</v>
      </c>
      <c r="B147" s="60">
        <v>455</v>
      </c>
      <c r="C147" s="60">
        <v>448</v>
      </c>
      <c r="D147" s="52">
        <v>432</v>
      </c>
      <c r="E147" s="26">
        <v>494</v>
      </c>
      <c r="F147" s="52">
        <v>432</v>
      </c>
      <c r="G147" s="60">
        <v>329</v>
      </c>
      <c r="H147" s="60">
        <v>343</v>
      </c>
      <c r="I147" s="60">
        <v>343</v>
      </c>
      <c r="J147" s="91">
        <v>351</v>
      </c>
      <c r="K147" s="60">
        <v>343</v>
      </c>
      <c r="L147" s="60">
        <v>346</v>
      </c>
      <c r="M147" s="60">
        <v>346</v>
      </c>
      <c r="N147" s="79">
        <f>SUM(B147:M147)</f>
        <v>4662</v>
      </c>
    </row>
    <row r="148" spans="1:14" ht="12.5" x14ac:dyDescent="0.25">
      <c r="A148" s="32" t="s">
        <v>4</v>
      </c>
      <c r="B148" s="62">
        <v>30868230.420000002</v>
      </c>
      <c r="C148" s="62">
        <v>28311494.870000001</v>
      </c>
      <c r="D148" s="54">
        <v>14353852.210000001</v>
      </c>
      <c r="E148" s="22">
        <v>0</v>
      </c>
      <c r="F148" s="54">
        <v>0</v>
      </c>
      <c r="G148" s="62">
        <v>18785335.539999999</v>
      </c>
      <c r="H148" s="62">
        <v>31828398.890000001</v>
      </c>
      <c r="I148" s="62">
        <v>30987421.32</v>
      </c>
      <c r="J148" s="96">
        <v>28982502.170000002</v>
      </c>
      <c r="K148" s="62">
        <v>29684801.18</v>
      </c>
      <c r="L148" s="62">
        <v>23328399.93</v>
      </c>
      <c r="M148" s="62">
        <v>25650988.23</v>
      </c>
      <c r="N148" s="79">
        <f>SUM(B148:M148)</f>
        <v>262781424.76000002</v>
      </c>
    </row>
    <row r="149" spans="1:14" ht="12.5" x14ac:dyDescent="0.25">
      <c r="A149" s="32" t="s">
        <v>0</v>
      </c>
      <c r="B149" s="62">
        <v>1555690.4</v>
      </c>
      <c r="C149" s="62">
        <v>1587774.46</v>
      </c>
      <c r="D149" s="54">
        <v>785289.83</v>
      </c>
      <c r="E149" s="22">
        <v>0</v>
      </c>
      <c r="F149" s="54">
        <v>0</v>
      </c>
      <c r="G149" s="62">
        <v>1195950.5</v>
      </c>
      <c r="H149" s="62">
        <v>2034647.9</v>
      </c>
      <c r="I149" s="62">
        <v>1757474.37</v>
      </c>
      <c r="J149" s="96">
        <v>1705462.68</v>
      </c>
      <c r="K149" s="62">
        <v>1636289.85</v>
      </c>
      <c r="L149" s="62">
        <v>1259328.3799999999</v>
      </c>
      <c r="M149" s="62">
        <v>1470733.24</v>
      </c>
      <c r="N149" s="79">
        <f>SUM(B149:M149)</f>
        <v>14988641.610000001</v>
      </c>
    </row>
    <row r="150" spans="1:14" ht="12.5" x14ac:dyDescent="0.25">
      <c r="A150" s="32" t="s">
        <v>5</v>
      </c>
      <c r="B150" s="62">
        <v>110.29</v>
      </c>
      <c r="C150" s="62">
        <v>122.21</v>
      </c>
      <c r="D150" s="54">
        <v>113.61</v>
      </c>
      <c r="E150" s="22">
        <v>0</v>
      </c>
      <c r="F150" s="54">
        <v>0</v>
      </c>
      <c r="G150" s="62">
        <v>242.34</v>
      </c>
      <c r="H150" s="62">
        <v>191.35</v>
      </c>
      <c r="I150" s="62">
        <v>176.68</v>
      </c>
      <c r="J150" s="96">
        <v>186.88</v>
      </c>
      <c r="K150" s="62">
        <v>153.88999999999999</v>
      </c>
      <c r="L150" s="62">
        <v>121.32</v>
      </c>
      <c r="M150" s="62">
        <v>137.12</v>
      </c>
      <c r="N150" s="79">
        <f>IF(N147=0,0,(N149/N147/N215))</f>
        <v>119.38759779238805</v>
      </c>
    </row>
    <row r="151" spans="1:14" ht="12.5" x14ac:dyDescent="0.25">
      <c r="A151" s="32" t="s">
        <v>6</v>
      </c>
      <c r="B151" s="59">
        <v>5.0299999999999997E-2</v>
      </c>
      <c r="C151" s="59">
        <v>5.6000000000000001E-2</v>
      </c>
      <c r="D151" s="51">
        <v>5.4699999999999999E-2</v>
      </c>
      <c r="E151" s="23">
        <v>0</v>
      </c>
      <c r="F151" s="51">
        <v>0</v>
      </c>
      <c r="G151" s="59">
        <v>6.3600000000000004E-2</v>
      </c>
      <c r="H151" s="59">
        <v>6.3899999999999998E-2</v>
      </c>
      <c r="I151" s="59">
        <v>5.67E-2</v>
      </c>
      <c r="J151" s="90">
        <v>5.8799999999999998E-2</v>
      </c>
      <c r="K151" s="59">
        <v>5.5099999999999996E-2</v>
      </c>
      <c r="L151" s="59">
        <v>5.3899999999999997E-2</v>
      </c>
      <c r="M151" s="59">
        <v>5.7300000000000004E-2</v>
      </c>
      <c r="N151" s="79">
        <f>IF(N148=0,0,ROUNDDOWN(SUM(N149/N148),4))</f>
        <v>5.7000000000000002E-2</v>
      </c>
    </row>
    <row r="152" spans="1:14" ht="12.5" x14ac:dyDescent="0.25">
      <c r="A152" s="33"/>
      <c r="B152" s="48"/>
      <c r="C152" s="48"/>
      <c r="D152" s="48"/>
      <c r="E152" s="13"/>
      <c r="F152" s="48"/>
      <c r="G152" s="48"/>
      <c r="H152" s="48"/>
      <c r="I152" s="48"/>
      <c r="J152" s="88"/>
      <c r="K152" s="48"/>
      <c r="L152" s="48"/>
      <c r="M152" s="48"/>
      <c r="N152" s="42"/>
    </row>
    <row r="153" spans="1:14" ht="12.5" x14ac:dyDescent="0.25">
      <c r="A153" s="19" t="s">
        <v>34</v>
      </c>
      <c r="B153" s="60">
        <v>0</v>
      </c>
      <c r="C153" s="60">
        <v>0</v>
      </c>
      <c r="D153" s="52">
        <v>0</v>
      </c>
      <c r="E153" s="26">
        <v>0</v>
      </c>
      <c r="F153" s="52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79">
        <f>SUM(B153:M153)</f>
        <v>0</v>
      </c>
    </row>
    <row r="154" spans="1:14" ht="12.5" x14ac:dyDescent="0.25">
      <c r="A154" s="32" t="s">
        <v>4</v>
      </c>
      <c r="B154" s="62">
        <v>0</v>
      </c>
      <c r="C154" s="62">
        <v>0</v>
      </c>
      <c r="D154" s="54">
        <v>0</v>
      </c>
      <c r="E154" s="22">
        <v>0</v>
      </c>
      <c r="F154" s="54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79">
        <f>SUM(B154:M154)</f>
        <v>0</v>
      </c>
    </row>
    <row r="155" spans="1:14" ht="12.5" x14ac:dyDescent="0.25">
      <c r="A155" s="32" t="s">
        <v>0</v>
      </c>
      <c r="B155" s="62">
        <v>0</v>
      </c>
      <c r="C155" s="62">
        <v>0</v>
      </c>
      <c r="D155" s="54">
        <v>0</v>
      </c>
      <c r="E155" s="22">
        <v>0</v>
      </c>
      <c r="F155" s="54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79">
        <f>SUM(B155:M155)</f>
        <v>0</v>
      </c>
    </row>
    <row r="156" spans="1:14" ht="12.5" x14ac:dyDescent="0.25">
      <c r="A156" s="32" t="s">
        <v>5</v>
      </c>
      <c r="B156" s="62">
        <v>0</v>
      </c>
      <c r="C156" s="62">
        <v>0</v>
      </c>
      <c r="D156" s="54">
        <v>0</v>
      </c>
      <c r="E156" s="84">
        <v>0</v>
      </c>
      <c r="F156" s="54">
        <v>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79">
        <f>IF(N153=0,0,(N155/N153/N209))</f>
        <v>0</v>
      </c>
    </row>
    <row r="157" spans="1:14" ht="12.5" x14ac:dyDescent="0.25">
      <c r="A157" s="32" t="s">
        <v>6</v>
      </c>
      <c r="B157" s="59">
        <v>0</v>
      </c>
      <c r="C157" s="59">
        <v>0</v>
      </c>
      <c r="D157" s="51">
        <v>0</v>
      </c>
      <c r="E157" s="83">
        <v>0</v>
      </c>
      <c r="F157" s="51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79">
        <f>IF(N154=0,0,ROUNDDOWN(SUM(N155/N154),4))</f>
        <v>0</v>
      </c>
    </row>
    <row r="158" spans="1:14" ht="12.5" x14ac:dyDescent="0.25">
      <c r="A158" s="33"/>
      <c r="B158" s="48"/>
      <c r="C158" s="48"/>
      <c r="D158" s="48"/>
      <c r="E158" s="13"/>
      <c r="F158" s="48"/>
      <c r="G158" s="48"/>
      <c r="H158" s="48"/>
      <c r="I158" s="48"/>
      <c r="J158" s="88"/>
      <c r="K158" s="48"/>
      <c r="L158" s="48"/>
      <c r="M158" s="48"/>
      <c r="N158" s="42"/>
    </row>
    <row r="159" spans="1:14" ht="12.5" x14ac:dyDescent="0.25">
      <c r="A159" s="19" t="s">
        <v>12</v>
      </c>
      <c r="B159" s="60">
        <v>53</v>
      </c>
      <c r="C159" s="60">
        <v>52</v>
      </c>
      <c r="D159" s="52">
        <v>49</v>
      </c>
      <c r="E159" s="26">
        <v>49</v>
      </c>
      <c r="F159" s="52">
        <v>49</v>
      </c>
      <c r="G159" s="60">
        <v>37</v>
      </c>
      <c r="H159" s="60">
        <v>40</v>
      </c>
      <c r="I159" s="60">
        <v>40</v>
      </c>
      <c r="J159" s="91">
        <v>42</v>
      </c>
      <c r="K159" s="60">
        <v>42</v>
      </c>
      <c r="L159" s="60">
        <v>43</v>
      </c>
      <c r="M159" s="60">
        <v>43</v>
      </c>
      <c r="N159" s="79">
        <f>SUM(B159:M159)</f>
        <v>539</v>
      </c>
    </row>
    <row r="160" spans="1:14" ht="12.5" x14ac:dyDescent="0.25">
      <c r="A160" s="32" t="s">
        <v>4</v>
      </c>
      <c r="B160" s="62">
        <v>2960625</v>
      </c>
      <c r="C160" s="62">
        <v>2764570</v>
      </c>
      <c r="D160" s="54">
        <v>1372280</v>
      </c>
      <c r="E160" s="22">
        <v>0</v>
      </c>
      <c r="F160" s="54">
        <v>0</v>
      </c>
      <c r="G160" s="62">
        <v>1931335</v>
      </c>
      <c r="H160" s="62">
        <v>3471305</v>
      </c>
      <c r="I160" s="62">
        <v>2792645</v>
      </c>
      <c r="J160" s="96">
        <v>3589245</v>
      </c>
      <c r="K160" s="62">
        <v>3606820</v>
      </c>
      <c r="L160" s="62">
        <v>2488825</v>
      </c>
      <c r="M160" s="62">
        <v>2752605</v>
      </c>
      <c r="N160" s="79">
        <f>SUM(B160:M160)</f>
        <v>27730255</v>
      </c>
    </row>
    <row r="161" spans="1:17" x14ac:dyDescent="0.35">
      <c r="A161" s="32" t="s">
        <v>0</v>
      </c>
      <c r="B161" s="62">
        <v>146997.4</v>
      </c>
      <c r="C161" s="62">
        <v>181188.17</v>
      </c>
      <c r="D161" s="54">
        <v>55481.23</v>
      </c>
      <c r="E161" s="22">
        <v>0</v>
      </c>
      <c r="F161" s="54">
        <v>0</v>
      </c>
      <c r="G161" s="62">
        <v>145202.76999999999</v>
      </c>
      <c r="H161" s="62">
        <v>142636.87</v>
      </c>
      <c r="I161" s="62">
        <v>142415.42000000001</v>
      </c>
      <c r="J161" s="96">
        <v>216556.64</v>
      </c>
      <c r="K161" s="62">
        <v>223533.43</v>
      </c>
      <c r="L161" s="62">
        <v>206101.09</v>
      </c>
      <c r="M161" s="62">
        <v>164580.60999999999</v>
      </c>
      <c r="N161" s="79">
        <f>SUM(B161:M161)</f>
        <v>1624693.63</v>
      </c>
      <c r="O161" s="8"/>
      <c r="P161" s="17"/>
      <c r="Q161" s="17"/>
    </row>
    <row r="162" spans="1:17" ht="12.5" x14ac:dyDescent="0.25">
      <c r="A162" s="32" t="s">
        <v>5</v>
      </c>
      <c r="B162" s="62">
        <v>89.47</v>
      </c>
      <c r="C162" s="62">
        <v>120.15</v>
      </c>
      <c r="D162" s="54">
        <v>70.77</v>
      </c>
      <c r="E162" s="22">
        <v>0</v>
      </c>
      <c r="F162" s="54">
        <v>0</v>
      </c>
      <c r="G162" s="62">
        <v>261.63</v>
      </c>
      <c r="H162" s="62">
        <v>115.03</v>
      </c>
      <c r="I162" s="62">
        <v>122.77</v>
      </c>
      <c r="J162" s="96">
        <v>198.31</v>
      </c>
      <c r="K162" s="62">
        <v>171.68</v>
      </c>
      <c r="L162" s="62">
        <v>159.77000000000001</v>
      </c>
      <c r="M162" s="62">
        <v>123.47</v>
      </c>
      <c r="N162" s="79">
        <f>IF(N159=0,0,(N161/N159/N215))</f>
        <v>111.93139595755605</v>
      </c>
      <c r="O162" s="8"/>
      <c r="P162" s="8"/>
      <c r="Q162" s="8"/>
    </row>
    <row r="163" spans="1:17" ht="12.5" x14ac:dyDescent="0.25">
      <c r="A163" s="32" t="s">
        <v>6</v>
      </c>
      <c r="B163" s="59">
        <v>4.9599999999999998E-2</v>
      </c>
      <c r="C163" s="59">
        <v>6.5500000000000003E-2</v>
      </c>
      <c r="D163" s="51">
        <v>4.0399999999999998E-2</v>
      </c>
      <c r="E163" s="23">
        <v>0</v>
      </c>
      <c r="F163" s="51">
        <v>0</v>
      </c>
      <c r="G163" s="59">
        <v>7.51E-2</v>
      </c>
      <c r="H163" s="59">
        <v>4.0999999999999995E-2</v>
      </c>
      <c r="I163" s="59">
        <v>5.0900000000000001E-2</v>
      </c>
      <c r="J163" s="90">
        <v>6.0299999999999999E-2</v>
      </c>
      <c r="K163" s="59">
        <v>6.1900000000000004E-2</v>
      </c>
      <c r="L163" s="59">
        <v>8.2799999999999999E-2</v>
      </c>
      <c r="M163" s="59">
        <v>5.9699999999999996E-2</v>
      </c>
      <c r="N163" s="79">
        <f>IF(N160=0,0,ROUNDDOWN(SUM(N161/N160),4))</f>
        <v>5.8500000000000003E-2</v>
      </c>
    </row>
    <row r="164" spans="1:17" ht="12.5" x14ac:dyDescent="0.25">
      <c r="A164" s="33"/>
      <c r="B164" s="48"/>
      <c r="C164" s="48"/>
      <c r="D164" s="48"/>
      <c r="E164" s="23"/>
      <c r="F164" s="48"/>
      <c r="G164" s="48"/>
      <c r="H164" s="48"/>
      <c r="I164" s="48"/>
      <c r="J164" s="88"/>
      <c r="K164" s="48"/>
      <c r="L164" s="48"/>
      <c r="M164" s="48"/>
      <c r="N164" s="79"/>
    </row>
    <row r="165" spans="1:17" ht="12.5" x14ac:dyDescent="0.25">
      <c r="A165" s="19" t="s">
        <v>36</v>
      </c>
      <c r="B165" s="60">
        <v>13</v>
      </c>
      <c r="C165" s="60">
        <v>13</v>
      </c>
      <c r="D165" s="52">
        <v>13</v>
      </c>
      <c r="E165" s="26">
        <v>13</v>
      </c>
      <c r="F165" s="52">
        <v>13</v>
      </c>
      <c r="G165" s="60">
        <v>12</v>
      </c>
      <c r="H165" s="60">
        <v>12</v>
      </c>
      <c r="I165" s="60">
        <v>13</v>
      </c>
      <c r="J165" s="91">
        <v>13</v>
      </c>
      <c r="K165" s="60">
        <v>13</v>
      </c>
      <c r="L165" s="60">
        <v>13</v>
      </c>
      <c r="M165" s="60">
        <v>13</v>
      </c>
      <c r="N165" s="79">
        <f>SUM(B165:M165)</f>
        <v>154</v>
      </c>
    </row>
    <row r="166" spans="1:17" ht="12.5" x14ac:dyDescent="0.25">
      <c r="A166" s="32" t="s">
        <v>4</v>
      </c>
      <c r="B166" s="62">
        <v>1851040</v>
      </c>
      <c r="C166" s="62">
        <v>1505835</v>
      </c>
      <c r="D166" s="54">
        <v>1038725</v>
      </c>
      <c r="E166" s="22">
        <v>0</v>
      </c>
      <c r="F166" s="54">
        <v>0</v>
      </c>
      <c r="G166" s="62">
        <v>1248820</v>
      </c>
      <c r="H166" s="62">
        <v>1669785</v>
      </c>
      <c r="I166" s="62">
        <v>2569775</v>
      </c>
      <c r="J166" s="96">
        <v>1453890</v>
      </c>
      <c r="K166" s="62">
        <v>1162795</v>
      </c>
      <c r="L166" s="62">
        <v>1171920</v>
      </c>
      <c r="M166" s="62">
        <v>971905</v>
      </c>
      <c r="N166" s="79">
        <f>SUM(B166:M166)</f>
        <v>14644490</v>
      </c>
    </row>
    <row r="167" spans="1:17" ht="12.5" x14ac:dyDescent="0.25">
      <c r="A167" s="32" t="s">
        <v>0</v>
      </c>
      <c r="B167" s="62">
        <v>142912.41</v>
      </c>
      <c r="C167" s="62">
        <v>140168.54999999999</v>
      </c>
      <c r="D167" s="54">
        <v>50172.61</v>
      </c>
      <c r="E167" s="22">
        <v>0</v>
      </c>
      <c r="F167" s="54">
        <v>0</v>
      </c>
      <c r="G167" s="62">
        <v>82059.820000000007</v>
      </c>
      <c r="H167" s="62">
        <v>147945.9</v>
      </c>
      <c r="I167" s="62">
        <v>141866.15</v>
      </c>
      <c r="J167" s="96">
        <v>139646.21</v>
      </c>
      <c r="K167" s="62">
        <v>6766.03</v>
      </c>
      <c r="L167" s="62">
        <v>113308.86</v>
      </c>
      <c r="M167" s="62">
        <v>59957.9</v>
      </c>
      <c r="N167" s="79">
        <f>SUM(B167:M167)</f>
        <v>1024804.44</v>
      </c>
    </row>
    <row r="168" spans="1:17" ht="12.5" x14ac:dyDescent="0.25">
      <c r="A168" s="32" t="s">
        <v>5</v>
      </c>
      <c r="B168" s="62">
        <v>354.62</v>
      </c>
      <c r="C168" s="62">
        <v>371.8</v>
      </c>
      <c r="D168" s="54">
        <v>241.21</v>
      </c>
      <c r="E168" s="22">
        <v>0</v>
      </c>
      <c r="F168" s="54">
        <v>0</v>
      </c>
      <c r="G168" s="62">
        <v>455.89</v>
      </c>
      <c r="H168" s="62">
        <v>397.7</v>
      </c>
      <c r="I168" s="62">
        <v>376.3</v>
      </c>
      <c r="J168" s="96">
        <v>413.15</v>
      </c>
      <c r="K168" s="62">
        <v>16.79</v>
      </c>
      <c r="L168" s="62">
        <v>290.54000000000002</v>
      </c>
      <c r="M168" s="62">
        <v>148.78</v>
      </c>
      <c r="N168" s="79">
        <f>IF(N165=0,0,(N167/N165/N215))</f>
        <v>247.10952454122395</v>
      </c>
    </row>
    <row r="169" spans="1:17" ht="12.5" x14ac:dyDescent="0.25">
      <c r="A169" s="32" t="s">
        <v>6</v>
      </c>
      <c r="B169" s="59">
        <v>7.7200000000000005E-2</v>
      </c>
      <c r="C169" s="59">
        <v>9.3100000000000002E-2</v>
      </c>
      <c r="D169" s="51">
        <v>4.8300000000000003E-2</v>
      </c>
      <c r="E169" s="23">
        <v>0</v>
      </c>
      <c r="F169" s="51">
        <v>0</v>
      </c>
      <c r="G169" s="59">
        <v>6.5699999999999995E-2</v>
      </c>
      <c r="H169" s="59">
        <v>8.8599999999999998E-2</v>
      </c>
      <c r="I169" s="59">
        <v>5.5199999999999999E-2</v>
      </c>
      <c r="J169" s="23">
        <v>9.6100000000000005E-2</v>
      </c>
      <c r="K169" s="59">
        <v>5.7999999999999996E-3</v>
      </c>
      <c r="L169" s="59">
        <v>9.6699999999999994E-2</v>
      </c>
      <c r="M169" s="59">
        <v>6.1699999999999998E-2</v>
      </c>
      <c r="N169" s="79">
        <f>IF(N166=0,0,ROUNDDOWN(SUM(N167/N166),4))</f>
        <v>6.9900000000000004E-2</v>
      </c>
    </row>
    <row r="170" spans="1:17" ht="12.5" x14ac:dyDescent="0.25">
      <c r="A170" s="33"/>
      <c r="B170" s="48"/>
      <c r="C170" s="48"/>
      <c r="D170" s="48"/>
      <c r="E170" s="23"/>
      <c r="F170" s="48"/>
      <c r="G170" s="48"/>
      <c r="H170" s="48"/>
      <c r="I170" s="48"/>
      <c r="J170" s="88"/>
      <c r="K170" s="48"/>
      <c r="L170" s="48"/>
      <c r="M170" s="48"/>
      <c r="N170" s="79"/>
      <c r="O170" s="8"/>
    </row>
    <row r="171" spans="1:17" ht="12.5" x14ac:dyDescent="0.25">
      <c r="A171" s="19" t="s">
        <v>35</v>
      </c>
      <c r="B171" s="60">
        <v>747</v>
      </c>
      <c r="C171" s="60">
        <v>759</v>
      </c>
      <c r="D171" s="52">
        <v>707</v>
      </c>
      <c r="E171" s="26">
        <v>638</v>
      </c>
      <c r="F171" s="52">
        <v>707</v>
      </c>
      <c r="G171" s="60">
        <v>521</v>
      </c>
      <c r="H171" s="60">
        <v>575</v>
      </c>
      <c r="I171" s="60">
        <v>596</v>
      </c>
      <c r="J171" s="91">
        <v>623</v>
      </c>
      <c r="K171" s="60">
        <v>596</v>
      </c>
      <c r="L171" s="60">
        <v>617</v>
      </c>
      <c r="M171" s="60">
        <v>631</v>
      </c>
      <c r="N171" s="79">
        <f>SUM(B171:M171)</f>
        <v>7717</v>
      </c>
    </row>
    <row r="172" spans="1:17" ht="12.5" x14ac:dyDescent="0.25">
      <c r="A172" s="32" t="s">
        <v>4</v>
      </c>
      <c r="B172" s="62">
        <v>42935279.840000004</v>
      </c>
      <c r="C172" s="62">
        <v>37419230.799999997</v>
      </c>
      <c r="D172" s="54">
        <v>23410203.329999998</v>
      </c>
      <c r="E172" s="22">
        <v>0</v>
      </c>
      <c r="F172" s="54">
        <v>0</v>
      </c>
      <c r="G172" s="62">
        <v>36352726.170000002</v>
      </c>
      <c r="H172" s="62">
        <v>50970221.520000003</v>
      </c>
      <c r="I172" s="62">
        <v>51614551.619999997</v>
      </c>
      <c r="J172" s="96">
        <v>52572480.799999997</v>
      </c>
      <c r="K172" s="62">
        <v>53526344.43</v>
      </c>
      <c r="L172" s="62">
        <v>42492517.969999999</v>
      </c>
      <c r="M172" s="62">
        <v>42993259.619999997</v>
      </c>
      <c r="N172" s="79">
        <f>SUM(B172:M172)</f>
        <v>434286816.10000002</v>
      </c>
    </row>
    <row r="173" spans="1:17" ht="12.5" x14ac:dyDescent="0.25">
      <c r="A173" s="32" t="s">
        <v>0</v>
      </c>
      <c r="B173" s="62">
        <v>2122684.63</v>
      </c>
      <c r="C173" s="62">
        <v>2001783.09</v>
      </c>
      <c r="D173" s="54">
        <v>1169872.3899999999</v>
      </c>
      <c r="E173" s="22">
        <v>0</v>
      </c>
      <c r="F173" s="54">
        <v>0</v>
      </c>
      <c r="G173" s="62">
        <v>1562904.35</v>
      </c>
      <c r="H173" s="62">
        <v>2655881.16</v>
      </c>
      <c r="I173" s="62">
        <v>2668170.9300000002</v>
      </c>
      <c r="J173" s="96">
        <v>2786809.36</v>
      </c>
      <c r="K173" s="62">
        <v>2751210</v>
      </c>
      <c r="L173" s="62">
        <v>2360068.46</v>
      </c>
      <c r="M173" s="62">
        <v>2489045.81</v>
      </c>
      <c r="N173" s="79">
        <f>SUM(B173:M173)</f>
        <v>22568430.179999996</v>
      </c>
    </row>
    <row r="174" spans="1:17" ht="12.5" x14ac:dyDescent="0.25">
      <c r="A174" s="32" t="s">
        <v>5</v>
      </c>
      <c r="B174" s="62">
        <v>91.66</v>
      </c>
      <c r="C174" s="62">
        <v>90.94</v>
      </c>
      <c r="D174" s="54">
        <v>103.42</v>
      </c>
      <c r="E174" s="22">
        <v>0</v>
      </c>
      <c r="F174" s="54">
        <v>0</v>
      </c>
      <c r="G174" s="62">
        <v>199.99</v>
      </c>
      <c r="H174" s="62">
        <v>149</v>
      </c>
      <c r="I174" s="62">
        <v>154.37</v>
      </c>
      <c r="J174" s="96">
        <v>172.05</v>
      </c>
      <c r="K174" s="62">
        <v>148.91</v>
      </c>
      <c r="L174" s="62">
        <v>127.5</v>
      </c>
      <c r="M174" s="62">
        <v>127.25</v>
      </c>
      <c r="N174" s="79">
        <f>IF(N171=0,0,(N173/N171/N215))</f>
        <v>108.59805791004602</v>
      </c>
    </row>
    <row r="175" spans="1:17" ht="12.5" x14ac:dyDescent="0.25">
      <c r="A175" s="32" t="s">
        <v>6</v>
      </c>
      <c r="B175" s="59">
        <v>4.9399999999999999E-2</v>
      </c>
      <c r="C175" s="59">
        <v>5.3400000000000003E-2</v>
      </c>
      <c r="D175" s="51">
        <v>4.99E-2</v>
      </c>
      <c r="E175" s="23">
        <v>0</v>
      </c>
      <c r="F175" s="51">
        <v>0</v>
      </c>
      <c r="G175" s="59">
        <v>4.2900000000000001E-2</v>
      </c>
      <c r="H175" s="59">
        <v>5.21E-2</v>
      </c>
      <c r="I175" s="59">
        <v>5.16E-2</v>
      </c>
      <c r="J175" s="90">
        <v>5.2999999999999999E-2</v>
      </c>
      <c r="K175" s="59">
        <v>5.1299999999999998E-2</v>
      </c>
      <c r="L175" s="59">
        <v>5.5500000000000001E-2</v>
      </c>
      <c r="M175" s="59">
        <v>5.7800000000000004E-2</v>
      </c>
      <c r="N175" s="79">
        <f>IF(N172=0,0,ROUNDDOWN(SUM(N173/N172),4))</f>
        <v>5.1900000000000002E-2</v>
      </c>
    </row>
    <row r="176" spans="1:17" x14ac:dyDescent="0.35">
      <c r="A176" s="33"/>
      <c r="B176" s="47"/>
      <c r="C176" s="47"/>
      <c r="D176" s="47"/>
      <c r="E176" s="23"/>
      <c r="F176" s="47"/>
      <c r="G176" s="47"/>
      <c r="H176" s="47"/>
      <c r="I176" s="47"/>
      <c r="J176" s="88"/>
      <c r="K176" s="47"/>
      <c r="L176" s="47"/>
      <c r="M176" s="47"/>
      <c r="N176" s="79"/>
    </row>
    <row r="177" spans="1:14" ht="12.5" x14ac:dyDescent="0.25">
      <c r="A177" s="19" t="s">
        <v>13</v>
      </c>
      <c r="B177" s="45">
        <v>53</v>
      </c>
      <c r="C177" s="45">
        <v>53</v>
      </c>
      <c r="D177" s="52">
        <v>53</v>
      </c>
      <c r="E177" s="26">
        <v>53</v>
      </c>
      <c r="F177" s="45">
        <v>51</v>
      </c>
      <c r="G177" s="60">
        <v>12</v>
      </c>
      <c r="H177" s="60">
        <v>12</v>
      </c>
      <c r="I177" s="60">
        <v>12</v>
      </c>
      <c r="J177" s="91">
        <v>12</v>
      </c>
      <c r="K177" s="45">
        <v>12</v>
      </c>
      <c r="L177" s="45">
        <v>12</v>
      </c>
      <c r="M177" s="45">
        <v>0</v>
      </c>
      <c r="N177" s="79">
        <f>SUM(B177:M177)</f>
        <v>335</v>
      </c>
    </row>
    <row r="178" spans="1:14" ht="12.5" x14ac:dyDescent="0.25">
      <c r="A178" s="32" t="s">
        <v>0</v>
      </c>
      <c r="B178" s="97">
        <v>922715.5</v>
      </c>
      <c r="C178" s="97">
        <v>952197.86</v>
      </c>
      <c r="D178" s="54">
        <v>441691</v>
      </c>
      <c r="E178" s="22">
        <v>0</v>
      </c>
      <c r="F178" s="87">
        <v>0</v>
      </c>
      <c r="G178" s="62">
        <v>0</v>
      </c>
      <c r="H178" s="62">
        <v>0</v>
      </c>
      <c r="I178" s="62">
        <v>0</v>
      </c>
      <c r="J178" s="96">
        <v>0</v>
      </c>
      <c r="K178" s="97">
        <v>0</v>
      </c>
      <c r="L178" s="97">
        <v>0</v>
      </c>
      <c r="M178" s="97">
        <v>0</v>
      </c>
      <c r="N178" s="79">
        <f>SUM(B178:M178)</f>
        <v>2316604.36</v>
      </c>
    </row>
    <row r="179" spans="1:14" ht="12.5" x14ac:dyDescent="0.25">
      <c r="A179" s="32" t="s">
        <v>5</v>
      </c>
      <c r="B179" s="46">
        <v>561.6</v>
      </c>
      <c r="C179" s="46">
        <v>619.52</v>
      </c>
      <c r="D179" s="54">
        <v>520.86</v>
      </c>
      <c r="E179" s="9">
        <v>0</v>
      </c>
      <c r="F179" s="46">
        <v>0</v>
      </c>
      <c r="G179" s="62">
        <v>0</v>
      </c>
      <c r="H179" s="62">
        <v>0</v>
      </c>
      <c r="I179" s="62">
        <v>0</v>
      </c>
      <c r="J179" s="96">
        <v>0</v>
      </c>
      <c r="K179" s="46">
        <v>0</v>
      </c>
      <c r="L179" s="46">
        <v>0</v>
      </c>
      <c r="M179" s="46">
        <v>0</v>
      </c>
      <c r="N179" s="42">
        <f>IF(N177=0,0,(N178/N177/N215))</f>
        <v>256.78891360652176</v>
      </c>
    </row>
    <row r="180" spans="1:14" x14ac:dyDescent="0.35">
      <c r="A180" s="33"/>
      <c r="B180" s="47"/>
      <c r="C180" s="47"/>
      <c r="D180" s="47"/>
      <c r="E180" s="13"/>
      <c r="F180" s="47"/>
      <c r="G180" s="47"/>
      <c r="H180" s="47"/>
      <c r="I180" s="47"/>
      <c r="J180" s="88"/>
      <c r="K180" s="47"/>
      <c r="L180" s="47"/>
      <c r="M180" s="47"/>
      <c r="N180" s="42"/>
    </row>
    <row r="181" spans="1:14" ht="12.5" x14ac:dyDescent="0.25">
      <c r="A181" s="19" t="s">
        <v>14</v>
      </c>
      <c r="B181" s="60">
        <v>28</v>
      </c>
      <c r="C181" s="60">
        <v>28</v>
      </c>
      <c r="D181" s="52">
        <v>28</v>
      </c>
      <c r="E181" s="26">
        <v>28</v>
      </c>
      <c r="F181" s="52">
        <v>26</v>
      </c>
      <c r="G181" s="60">
        <v>6</v>
      </c>
      <c r="H181" s="60">
        <v>6</v>
      </c>
      <c r="I181" s="60">
        <v>6</v>
      </c>
      <c r="J181" s="91">
        <v>6</v>
      </c>
      <c r="K181" s="60">
        <v>6</v>
      </c>
      <c r="L181" s="60">
        <v>6</v>
      </c>
      <c r="M181" s="60">
        <v>0</v>
      </c>
      <c r="N181" s="79">
        <f>SUM(B181:M181)</f>
        <v>174</v>
      </c>
    </row>
    <row r="182" spans="1:14" ht="12.5" x14ac:dyDescent="0.25">
      <c r="A182" s="19" t="s">
        <v>15</v>
      </c>
      <c r="B182" s="62">
        <v>1833912.5</v>
      </c>
      <c r="C182" s="62">
        <v>1774870.5</v>
      </c>
      <c r="D182" s="54">
        <v>937931</v>
      </c>
      <c r="E182" s="22">
        <v>0</v>
      </c>
      <c r="F182" s="54">
        <v>0</v>
      </c>
      <c r="G182" s="62">
        <v>0</v>
      </c>
      <c r="H182" s="62">
        <v>0</v>
      </c>
      <c r="I182" s="62">
        <v>0</v>
      </c>
      <c r="J182" s="96">
        <v>0</v>
      </c>
      <c r="K182" s="62">
        <v>0</v>
      </c>
      <c r="L182" s="62">
        <v>0</v>
      </c>
      <c r="M182" s="62">
        <v>0</v>
      </c>
      <c r="N182" s="79">
        <f>SUM(B182:M182)</f>
        <v>4546714</v>
      </c>
    </row>
    <row r="183" spans="1:14" ht="12.5" x14ac:dyDescent="0.25">
      <c r="A183" s="32" t="s">
        <v>0</v>
      </c>
      <c r="B183" s="62">
        <v>314441.5</v>
      </c>
      <c r="C183" s="62">
        <v>440080.5</v>
      </c>
      <c r="D183" s="54">
        <v>176511</v>
      </c>
      <c r="E183" s="22">
        <v>0</v>
      </c>
      <c r="F183" s="54">
        <v>0</v>
      </c>
      <c r="G183" s="62">
        <v>0</v>
      </c>
      <c r="H183" s="62">
        <v>0</v>
      </c>
      <c r="I183" s="62">
        <v>0</v>
      </c>
      <c r="J183" s="96">
        <v>0</v>
      </c>
      <c r="K183" s="62">
        <v>0</v>
      </c>
      <c r="L183" s="62">
        <v>0</v>
      </c>
      <c r="M183" s="62">
        <v>0</v>
      </c>
      <c r="N183" s="79">
        <f>SUM(B183:M183)</f>
        <v>931033</v>
      </c>
    </row>
    <row r="184" spans="1:14" ht="12.5" x14ac:dyDescent="0.25">
      <c r="A184" s="32" t="s">
        <v>5</v>
      </c>
      <c r="B184" s="62">
        <v>362.26</v>
      </c>
      <c r="C184" s="62">
        <v>541.97</v>
      </c>
      <c r="D184" s="54">
        <v>394</v>
      </c>
      <c r="E184" s="22">
        <v>0</v>
      </c>
      <c r="F184" s="54">
        <v>0</v>
      </c>
      <c r="G184" s="62">
        <v>0</v>
      </c>
      <c r="H184" s="62">
        <v>0</v>
      </c>
      <c r="I184" s="62">
        <v>0</v>
      </c>
      <c r="J184" s="96">
        <v>0</v>
      </c>
      <c r="K184" s="62">
        <v>0</v>
      </c>
      <c r="L184" s="62">
        <v>0</v>
      </c>
      <c r="M184" s="62">
        <v>0</v>
      </c>
      <c r="N184" s="79">
        <f>IF(N181=0,0,(N183/N181/N215))</f>
        <v>198.69412859386736</v>
      </c>
    </row>
    <row r="185" spans="1:14" ht="12.5" x14ac:dyDescent="0.25">
      <c r="A185" s="32" t="s">
        <v>6</v>
      </c>
      <c r="B185" s="59">
        <v>0.1714</v>
      </c>
      <c r="C185" s="59">
        <v>0.24790000000000001</v>
      </c>
      <c r="D185" s="51">
        <v>0.18809999999999999</v>
      </c>
      <c r="E185" s="23">
        <v>0</v>
      </c>
      <c r="F185" s="51">
        <v>0</v>
      </c>
      <c r="G185" s="59">
        <v>0</v>
      </c>
      <c r="H185" s="59">
        <v>0</v>
      </c>
      <c r="I185" s="59">
        <v>0</v>
      </c>
      <c r="J185" s="90">
        <v>0</v>
      </c>
      <c r="K185" s="59">
        <v>0</v>
      </c>
      <c r="L185" s="59">
        <v>0</v>
      </c>
      <c r="M185" s="59">
        <v>0</v>
      </c>
      <c r="N185" s="79">
        <f>IF(N182=0,0,ROUNDDOWN(SUM(N183/N182),4))</f>
        <v>0.20469999999999999</v>
      </c>
    </row>
    <row r="186" spans="1:14" ht="12.5" x14ac:dyDescent="0.25">
      <c r="A186" s="33"/>
      <c r="B186" s="48"/>
      <c r="C186" s="48"/>
      <c r="D186" s="48"/>
      <c r="E186" s="13"/>
      <c r="F186" s="48"/>
      <c r="G186" s="48"/>
      <c r="H186" s="48"/>
      <c r="I186" s="48"/>
      <c r="J186" s="88"/>
      <c r="K186" s="48"/>
      <c r="L186" s="48"/>
      <c r="M186" s="48"/>
      <c r="N186" s="42"/>
    </row>
    <row r="187" spans="1:14" ht="12.5" x14ac:dyDescent="0.25">
      <c r="A187" s="19" t="s">
        <v>37</v>
      </c>
      <c r="B187" s="60">
        <v>3</v>
      </c>
      <c r="C187" s="60">
        <v>3</v>
      </c>
      <c r="D187" s="52">
        <v>3</v>
      </c>
      <c r="E187" s="26">
        <v>3</v>
      </c>
      <c r="F187" s="52">
        <v>3</v>
      </c>
      <c r="G187" s="60">
        <v>1</v>
      </c>
      <c r="H187" s="60">
        <v>1</v>
      </c>
      <c r="I187" s="60">
        <v>1</v>
      </c>
      <c r="J187" s="91">
        <v>1</v>
      </c>
      <c r="K187" s="60">
        <v>1</v>
      </c>
      <c r="L187" s="60">
        <v>1</v>
      </c>
      <c r="M187" s="60">
        <v>0</v>
      </c>
      <c r="N187" s="79">
        <f>SUM(B187:M187)</f>
        <v>21</v>
      </c>
    </row>
    <row r="188" spans="1:14" ht="12.5" x14ac:dyDescent="0.25">
      <c r="A188" s="19" t="s">
        <v>38</v>
      </c>
      <c r="B188" s="62">
        <v>905166</v>
      </c>
      <c r="C188" s="62">
        <v>791957</v>
      </c>
      <c r="D188" s="54">
        <v>391221</v>
      </c>
      <c r="E188" s="22">
        <v>0</v>
      </c>
      <c r="F188" s="54">
        <v>0</v>
      </c>
      <c r="G188" s="62">
        <v>0</v>
      </c>
      <c r="H188" s="62">
        <v>0</v>
      </c>
      <c r="I188" s="62">
        <v>0</v>
      </c>
      <c r="J188" s="96">
        <v>0</v>
      </c>
      <c r="K188" s="62">
        <v>0</v>
      </c>
      <c r="L188" s="62">
        <v>0</v>
      </c>
      <c r="M188" s="62">
        <v>0</v>
      </c>
      <c r="N188" s="79">
        <f>SUM(B188:M188)</f>
        <v>2088344</v>
      </c>
    </row>
    <row r="189" spans="1:14" ht="12.5" x14ac:dyDescent="0.25">
      <c r="A189" s="32" t="s">
        <v>0</v>
      </c>
      <c r="B189" s="62">
        <v>263120.5</v>
      </c>
      <c r="C189" s="62">
        <v>237666.5</v>
      </c>
      <c r="D189" s="54">
        <v>137648</v>
      </c>
      <c r="E189" s="22">
        <v>0</v>
      </c>
      <c r="F189" s="54">
        <v>0</v>
      </c>
      <c r="G189" s="62">
        <v>0</v>
      </c>
      <c r="H189" s="62">
        <v>0</v>
      </c>
      <c r="I189" s="62">
        <v>0</v>
      </c>
      <c r="J189" s="96">
        <v>0</v>
      </c>
      <c r="K189" s="62">
        <v>0</v>
      </c>
      <c r="L189" s="62">
        <v>0</v>
      </c>
      <c r="M189" s="62">
        <v>0</v>
      </c>
      <c r="N189" s="79">
        <f>SUM(B189:M189)</f>
        <v>638435</v>
      </c>
    </row>
    <row r="190" spans="1:14" ht="12.5" x14ac:dyDescent="0.25">
      <c r="A190" s="32" t="s">
        <v>5</v>
      </c>
      <c r="B190" s="62">
        <v>2829.25</v>
      </c>
      <c r="C190" s="62">
        <v>2731.8</v>
      </c>
      <c r="D190" s="54">
        <v>2867.67</v>
      </c>
      <c r="E190" s="22">
        <v>0</v>
      </c>
      <c r="F190" s="54">
        <v>0</v>
      </c>
      <c r="G190" s="62">
        <v>0</v>
      </c>
      <c r="H190" s="62">
        <v>0</v>
      </c>
      <c r="I190" s="62">
        <v>0</v>
      </c>
      <c r="J190" s="96">
        <v>0</v>
      </c>
      <c r="K190" s="62">
        <v>0</v>
      </c>
      <c r="L190" s="62">
        <v>0</v>
      </c>
      <c r="M190" s="62">
        <v>0</v>
      </c>
      <c r="N190" s="79">
        <f>IF(N187=0,0,(N189/N187/N215))</f>
        <v>1128.9289250836578</v>
      </c>
    </row>
    <row r="191" spans="1:14" ht="12.5" x14ac:dyDescent="0.25">
      <c r="A191" s="32" t="s">
        <v>6</v>
      </c>
      <c r="B191" s="59">
        <v>0.29060000000000002</v>
      </c>
      <c r="C191" s="59">
        <v>0.30009999999999998</v>
      </c>
      <c r="D191" s="51">
        <v>0.3518</v>
      </c>
      <c r="E191" s="23">
        <v>0</v>
      </c>
      <c r="F191" s="51">
        <v>0</v>
      </c>
      <c r="G191" s="59">
        <v>0</v>
      </c>
      <c r="H191" s="59">
        <v>0</v>
      </c>
      <c r="I191" s="59">
        <v>0</v>
      </c>
      <c r="J191" s="90">
        <v>0</v>
      </c>
      <c r="K191" s="59">
        <v>0</v>
      </c>
      <c r="L191" s="59">
        <v>0</v>
      </c>
      <c r="M191" s="59">
        <v>0</v>
      </c>
      <c r="N191" s="79">
        <f>IF(N188=0,0,(N189/N188))</f>
        <v>0.30571352229326204</v>
      </c>
    </row>
    <row r="192" spans="1:14" ht="12.5" x14ac:dyDescent="0.25">
      <c r="A192" s="33"/>
      <c r="B192" s="48"/>
      <c r="C192" s="48"/>
      <c r="D192" s="48"/>
      <c r="E192" s="13"/>
      <c r="F192" s="48"/>
      <c r="G192" s="48"/>
      <c r="H192" s="48"/>
      <c r="I192" s="48"/>
      <c r="J192" s="88"/>
      <c r="K192" s="48"/>
      <c r="L192" s="48"/>
      <c r="M192" s="48"/>
      <c r="N192" s="42"/>
    </row>
    <row r="193" spans="1:14" s="37" customFormat="1" ht="12.5" x14ac:dyDescent="0.25">
      <c r="A193" s="39" t="s">
        <v>32</v>
      </c>
      <c r="B193" s="60">
        <v>8</v>
      </c>
      <c r="C193" s="60">
        <v>8</v>
      </c>
      <c r="D193" s="52">
        <v>8</v>
      </c>
      <c r="E193" s="26">
        <v>8</v>
      </c>
      <c r="F193" s="52">
        <v>8</v>
      </c>
      <c r="G193" s="60">
        <v>4</v>
      </c>
      <c r="H193" s="60">
        <v>4</v>
      </c>
      <c r="I193" s="60">
        <v>4</v>
      </c>
      <c r="J193" s="91">
        <v>4</v>
      </c>
      <c r="K193" s="60">
        <v>4</v>
      </c>
      <c r="L193" s="60">
        <v>4</v>
      </c>
      <c r="M193" s="60">
        <v>0</v>
      </c>
      <c r="N193" s="79">
        <f>SUM(B193:M193)</f>
        <v>64</v>
      </c>
    </row>
    <row r="194" spans="1:14" ht="12.5" x14ac:dyDescent="0.25">
      <c r="A194" s="34" t="s">
        <v>33</v>
      </c>
      <c r="B194" s="62">
        <v>493386.5</v>
      </c>
      <c r="C194" s="62">
        <v>393761</v>
      </c>
      <c r="D194" s="54">
        <v>193713</v>
      </c>
      <c r="E194" s="22">
        <v>0</v>
      </c>
      <c r="F194" s="54">
        <v>0</v>
      </c>
      <c r="G194" s="62">
        <v>0</v>
      </c>
      <c r="H194" s="62">
        <v>0</v>
      </c>
      <c r="I194" s="62">
        <v>0</v>
      </c>
      <c r="J194" s="96">
        <v>0</v>
      </c>
      <c r="K194" s="62">
        <v>0</v>
      </c>
      <c r="L194" s="62">
        <v>0</v>
      </c>
      <c r="M194" s="62">
        <v>0</v>
      </c>
      <c r="N194" s="79">
        <f>SUM(B194:M194)</f>
        <v>1080860.5</v>
      </c>
    </row>
    <row r="195" spans="1:14" ht="12.5" x14ac:dyDescent="0.25">
      <c r="A195" s="34" t="s">
        <v>0</v>
      </c>
      <c r="B195" s="62">
        <v>188879.5</v>
      </c>
      <c r="C195" s="62">
        <v>123729.36</v>
      </c>
      <c r="D195" s="54">
        <v>58008</v>
      </c>
      <c r="E195" s="22">
        <v>0</v>
      </c>
      <c r="F195" s="54">
        <v>0</v>
      </c>
      <c r="G195" s="62">
        <v>0</v>
      </c>
      <c r="H195" s="62">
        <v>0</v>
      </c>
      <c r="I195" s="62">
        <v>0</v>
      </c>
      <c r="J195" s="96">
        <v>0</v>
      </c>
      <c r="K195" s="62">
        <v>0</v>
      </c>
      <c r="L195" s="62">
        <v>0</v>
      </c>
      <c r="M195" s="62">
        <v>0</v>
      </c>
      <c r="N195" s="79">
        <f>SUM(B195:M195)</f>
        <v>370616.86</v>
      </c>
    </row>
    <row r="196" spans="1:14" ht="12.5" x14ac:dyDescent="0.25">
      <c r="A196" s="32" t="s">
        <v>5</v>
      </c>
      <c r="B196" s="62">
        <v>761.61</v>
      </c>
      <c r="C196" s="62">
        <v>533.32000000000005</v>
      </c>
      <c r="D196" s="54">
        <v>453.19</v>
      </c>
      <c r="E196" s="22">
        <v>0</v>
      </c>
      <c r="F196" s="54">
        <v>0</v>
      </c>
      <c r="G196" s="62">
        <v>0</v>
      </c>
      <c r="H196" s="62">
        <v>0</v>
      </c>
      <c r="I196" s="62">
        <v>0</v>
      </c>
      <c r="J196" s="96">
        <v>0</v>
      </c>
      <c r="K196" s="62">
        <v>0</v>
      </c>
      <c r="L196" s="62">
        <v>0</v>
      </c>
      <c r="M196" s="62">
        <v>0</v>
      </c>
      <c r="N196" s="79">
        <f>IF(N193=0,0,(N195/N193/N215))</f>
        <v>215.03760075740112</v>
      </c>
    </row>
    <row r="197" spans="1:14" ht="12.5" x14ac:dyDescent="0.25">
      <c r="A197" s="32" t="s">
        <v>6</v>
      </c>
      <c r="B197" s="59">
        <v>0.38279999999999997</v>
      </c>
      <c r="C197" s="59">
        <v>0.31419999999999998</v>
      </c>
      <c r="D197" s="51">
        <v>0.2994</v>
      </c>
      <c r="E197" s="23">
        <v>0</v>
      </c>
      <c r="F197" s="51">
        <v>0</v>
      </c>
      <c r="G197" s="59">
        <v>0</v>
      </c>
      <c r="H197" s="59">
        <v>0</v>
      </c>
      <c r="I197" s="59">
        <v>0</v>
      </c>
      <c r="J197" s="90">
        <v>0</v>
      </c>
      <c r="K197" s="59">
        <v>0</v>
      </c>
      <c r="L197" s="59">
        <v>0</v>
      </c>
      <c r="M197" s="59">
        <v>0</v>
      </c>
      <c r="N197" s="79">
        <f>IF(N194=0,0,(N195/N194))</f>
        <v>0.3428905580322345</v>
      </c>
    </row>
    <row r="198" spans="1:14" ht="12.5" x14ac:dyDescent="0.25">
      <c r="A198" s="33"/>
      <c r="B198" s="48"/>
      <c r="C198" s="48"/>
      <c r="D198" s="48"/>
      <c r="E198" s="13"/>
      <c r="F198" s="48"/>
      <c r="G198" s="48"/>
      <c r="H198" s="48"/>
      <c r="I198" s="48"/>
      <c r="J198" s="88"/>
      <c r="K198" s="48"/>
      <c r="L198" s="48"/>
      <c r="M198" s="48"/>
      <c r="N198" s="42"/>
    </row>
    <row r="199" spans="1:14" ht="12.5" x14ac:dyDescent="0.25">
      <c r="A199" s="34" t="s">
        <v>31</v>
      </c>
      <c r="B199" s="60">
        <v>8</v>
      </c>
      <c r="C199" s="60">
        <v>8</v>
      </c>
      <c r="D199" s="52">
        <v>8</v>
      </c>
      <c r="E199" s="26">
        <v>8</v>
      </c>
      <c r="F199" s="52">
        <v>8</v>
      </c>
      <c r="G199" s="60">
        <v>0</v>
      </c>
      <c r="H199" s="60">
        <v>0</v>
      </c>
      <c r="I199" s="60">
        <v>0</v>
      </c>
      <c r="J199" s="91">
        <v>0</v>
      </c>
      <c r="K199" s="60">
        <v>0</v>
      </c>
      <c r="L199" s="60">
        <v>0</v>
      </c>
      <c r="M199" s="60">
        <v>0</v>
      </c>
      <c r="N199" s="79">
        <f>SUM(B199:M199)</f>
        <v>40</v>
      </c>
    </row>
    <row r="200" spans="1:14" ht="12.5" x14ac:dyDescent="0.25">
      <c r="A200" s="34" t="s">
        <v>0</v>
      </c>
      <c r="B200" s="62">
        <v>84420</v>
      </c>
      <c r="C200" s="62">
        <v>76410</v>
      </c>
      <c r="D200" s="54">
        <v>35968</v>
      </c>
      <c r="E200" s="22">
        <v>0</v>
      </c>
      <c r="F200" s="54">
        <v>0</v>
      </c>
      <c r="G200" s="62">
        <v>0</v>
      </c>
      <c r="H200" s="62">
        <v>0</v>
      </c>
      <c r="I200" s="62">
        <v>0</v>
      </c>
      <c r="J200" s="96">
        <v>0</v>
      </c>
      <c r="K200" s="62">
        <v>0</v>
      </c>
      <c r="L200" s="62">
        <v>0</v>
      </c>
      <c r="M200" s="62">
        <v>0</v>
      </c>
      <c r="N200" s="79">
        <f>SUM(B200:M200)</f>
        <v>196798</v>
      </c>
    </row>
    <row r="201" spans="1:14" ht="12.5" x14ac:dyDescent="0.25">
      <c r="A201" s="34" t="s">
        <v>5</v>
      </c>
      <c r="B201" s="62">
        <v>340.4</v>
      </c>
      <c r="C201" s="62">
        <v>329.35</v>
      </c>
      <c r="D201" s="54">
        <v>281</v>
      </c>
      <c r="E201" s="22">
        <v>0</v>
      </c>
      <c r="F201" s="54">
        <v>0</v>
      </c>
      <c r="G201" s="62">
        <v>0</v>
      </c>
      <c r="H201" s="62">
        <v>0</v>
      </c>
      <c r="I201" s="62">
        <v>0</v>
      </c>
      <c r="J201" s="96">
        <v>0</v>
      </c>
      <c r="K201" s="62">
        <v>0</v>
      </c>
      <c r="L201" s="62">
        <v>0</v>
      </c>
      <c r="M201" s="62">
        <v>0</v>
      </c>
      <c r="N201" s="79">
        <f>IF(N199=0,0,(N200/N199/N215))</f>
        <v>182.69636088916204</v>
      </c>
    </row>
    <row r="202" spans="1:14" x14ac:dyDescent="0.35">
      <c r="A202" s="29"/>
      <c r="B202" s="48"/>
      <c r="C202" s="48"/>
      <c r="D202" s="48"/>
      <c r="E202" s="42"/>
      <c r="F202" s="48"/>
      <c r="G202" s="48"/>
      <c r="H202" s="48"/>
      <c r="I202" s="48"/>
      <c r="J202" s="88"/>
      <c r="K202" s="48"/>
      <c r="L202" s="48"/>
      <c r="M202" s="48"/>
      <c r="N202" s="42"/>
    </row>
    <row r="203" spans="1:14" ht="12.5" x14ac:dyDescent="0.25">
      <c r="A203" s="32" t="s">
        <v>39</v>
      </c>
      <c r="B203" s="60">
        <v>6</v>
      </c>
      <c r="C203" s="60">
        <v>6</v>
      </c>
      <c r="D203" s="52">
        <v>6</v>
      </c>
      <c r="E203" s="26">
        <v>6</v>
      </c>
      <c r="F203" s="52">
        <v>6</v>
      </c>
      <c r="G203" s="60">
        <v>1</v>
      </c>
      <c r="H203" s="60">
        <v>1</v>
      </c>
      <c r="I203" s="60">
        <v>1</v>
      </c>
      <c r="J203" s="91">
        <v>1</v>
      </c>
      <c r="K203" s="60">
        <v>1</v>
      </c>
      <c r="L203" s="60">
        <v>1</v>
      </c>
      <c r="M203" s="60">
        <v>0</v>
      </c>
      <c r="N203" s="79">
        <f>SUM(B203:M203)</f>
        <v>36</v>
      </c>
    </row>
    <row r="204" spans="1:14" ht="12.5" x14ac:dyDescent="0.25">
      <c r="A204" s="34" t="s">
        <v>40</v>
      </c>
      <c r="B204" s="62">
        <v>218333</v>
      </c>
      <c r="C204" s="62">
        <v>258738.5</v>
      </c>
      <c r="D204" s="54">
        <v>116611</v>
      </c>
      <c r="E204" s="22">
        <v>0</v>
      </c>
      <c r="F204" s="54">
        <v>0</v>
      </c>
      <c r="G204" s="62">
        <v>0</v>
      </c>
      <c r="H204" s="62">
        <v>0</v>
      </c>
      <c r="I204" s="62">
        <v>0</v>
      </c>
      <c r="J204" s="96">
        <v>0</v>
      </c>
      <c r="K204" s="62">
        <v>0</v>
      </c>
      <c r="L204" s="62">
        <v>0</v>
      </c>
      <c r="M204" s="62">
        <v>0</v>
      </c>
      <c r="N204" s="79">
        <f>SUM(B204:M204)</f>
        <v>593682.5</v>
      </c>
    </row>
    <row r="205" spans="1:14" ht="12.5" x14ac:dyDescent="0.25">
      <c r="A205" s="34" t="s">
        <v>0</v>
      </c>
      <c r="B205" s="62">
        <v>71854</v>
      </c>
      <c r="C205" s="62">
        <v>74311.5</v>
      </c>
      <c r="D205" s="54">
        <v>33556</v>
      </c>
      <c r="E205" s="22">
        <v>0</v>
      </c>
      <c r="F205" s="54">
        <v>0</v>
      </c>
      <c r="G205" s="62">
        <v>0</v>
      </c>
      <c r="H205" s="62">
        <v>0</v>
      </c>
      <c r="I205" s="62">
        <v>0</v>
      </c>
      <c r="J205" s="96">
        <v>0</v>
      </c>
      <c r="K205" s="62">
        <v>0</v>
      </c>
      <c r="L205" s="62">
        <v>0</v>
      </c>
      <c r="M205" s="62">
        <v>0</v>
      </c>
      <c r="N205" s="79">
        <f>SUM(B205:M205)</f>
        <v>179721.5</v>
      </c>
    </row>
    <row r="206" spans="1:14" ht="12.5" x14ac:dyDescent="0.25">
      <c r="A206" s="32" t="s">
        <v>5</v>
      </c>
      <c r="B206" s="62">
        <v>386.31</v>
      </c>
      <c r="C206" s="62">
        <v>427.08</v>
      </c>
      <c r="D206" s="54">
        <v>349.54</v>
      </c>
      <c r="E206" s="22">
        <v>0</v>
      </c>
      <c r="F206" s="54">
        <v>0</v>
      </c>
      <c r="G206" s="62">
        <v>0</v>
      </c>
      <c r="H206" s="62">
        <v>0</v>
      </c>
      <c r="I206" s="62">
        <v>0</v>
      </c>
      <c r="J206" s="96">
        <v>0</v>
      </c>
      <c r="K206" s="62">
        <v>0</v>
      </c>
      <c r="L206" s="62">
        <v>0</v>
      </c>
      <c r="M206" s="62">
        <v>0</v>
      </c>
      <c r="N206" s="79">
        <f>IF(N203=0,0,(N205/N203/N215))</f>
        <v>185.38164922374739</v>
      </c>
    </row>
    <row r="207" spans="1:14" ht="12.5" x14ac:dyDescent="0.25">
      <c r="A207" s="32" t="s">
        <v>6</v>
      </c>
      <c r="B207" s="59">
        <v>0.3291</v>
      </c>
      <c r="C207" s="59">
        <v>0.28720000000000001</v>
      </c>
      <c r="D207" s="51">
        <v>0.28770000000000001</v>
      </c>
      <c r="E207" s="23">
        <v>0</v>
      </c>
      <c r="F207" s="51">
        <v>0</v>
      </c>
      <c r="G207" s="59">
        <v>0</v>
      </c>
      <c r="H207" s="59">
        <v>0</v>
      </c>
      <c r="I207" s="59">
        <v>0</v>
      </c>
      <c r="J207" s="90">
        <v>0</v>
      </c>
      <c r="K207" s="59">
        <v>0</v>
      </c>
      <c r="L207" s="59">
        <v>0</v>
      </c>
      <c r="M207" s="59">
        <v>0</v>
      </c>
      <c r="N207" s="79">
        <f>IF(N204=0,0,(N205/N204))</f>
        <v>0.30272325695973856</v>
      </c>
    </row>
    <row r="208" spans="1:14" ht="15" customHeight="1" x14ac:dyDescent="0.35">
      <c r="A208" s="29"/>
      <c r="B208" s="48"/>
      <c r="C208" s="48"/>
      <c r="D208" s="48"/>
      <c r="E208" s="82"/>
      <c r="F208" s="48"/>
      <c r="G208" s="48"/>
      <c r="H208" s="48"/>
      <c r="I208" s="48"/>
      <c r="J208" s="88"/>
      <c r="K208" s="48"/>
      <c r="L208" s="48"/>
      <c r="M208" s="48"/>
      <c r="N208" s="40"/>
    </row>
    <row r="209" spans="1:15" ht="15" customHeight="1" x14ac:dyDescent="0.25">
      <c r="A209" s="33" t="s">
        <v>16</v>
      </c>
      <c r="B209" s="58">
        <v>3587</v>
      </c>
      <c r="C209" s="58">
        <v>3573</v>
      </c>
      <c r="D209" s="50">
        <v>3351</v>
      </c>
      <c r="E209" s="26">
        <v>3351</v>
      </c>
      <c r="F209" s="50">
        <v>3349</v>
      </c>
      <c r="G209" s="58">
        <v>2542</v>
      </c>
      <c r="H209" s="58">
        <v>2756</v>
      </c>
      <c r="I209" s="58">
        <v>2797</v>
      </c>
      <c r="J209" s="89">
        <v>2858</v>
      </c>
      <c r="K209" s="58">
        <v>2748</v>
      </c>
      <c r="L209" s="58">
        <v>2780</v>
      </c>
      <c r="M209" s="58">
        <v>2764</v>
      </c>
      <c r="N209" s="79">
        <f>SUM(B209:M209)</f>
        <v>36456</v>
      </c>
    </row>
    <row r="210" spans="1:15" ht="15" customHeight="1" x14ac:dyDescent="0.25">
      <c r="A210" s="19" t="s">
        <v>17</v>
      </c>
      <c r="B210" s="62">
        <v>11319550.949999999</v>
      </c>
      <c r="C210" s="62">
        <v>10925852.85</v>
      </c>
      <c r="D210" s="54">
        <v>5839961.29</v>
      </c>
      <c r="E210" s="22">
        <v>0</v>
      </c>
      <c r="F210" s="54">
        <v>0</v>
      </c>
      <c r="G210" s="62">
        <v>7812079.8200000003</v>
      </c>
      <c r="H210" s="62">
        <v>13063403.939999999</v>
      </c>
      <c r="I210" s="62">
        <v>12244477.52</v>
      </c>
      <c r="J210" s="96">
        <v>12303954.060000001</v>
      </c>
      <c r="K210" s="62">
        <v>11432840.1</v>
      </c>
      <c r="L210" s="62">
        <v>9546775.7899999991</v>
      </c>
      <c r="M210" s="62">
        <v>9962353.3100000005</v>
      </c>
      <c r="N210" s="79">
        <f>SUM(B210:M210)</f>
        <v>104451249.63</v>
      </c>
    </row>
    <row r="211" spans="1:15" ht="15" customHeight="1" x14ac:dyDescent="0.25">
      <c r="A211" s="19" t="s">
        <v>5</v>
      </c>
      <c r="B211" s="62">
        <v>101.8</v>
      </c>
      <c r="C211" s="62">
        <v>105.44</v>
      </c>
      <c r="D211" s="54">
        <v>108.92</v>
      </c>
      <c r="E211" s="22">
        <v>0</v>
      </c>
      <c r="F211" s="54">
        <v>0</v>
      </c>
      <c r="G211" s="62">
        <v>204.88</v>
      </c>
      <c r="H211" s="62">
        <v>152.9</v>
      </c>
      <c r="I211" s="62">
        <v>150.96</v>
      </c>
      <c r="J211" s="96">
        <v>165.58</v>
      </c>
      <c r="K211" s="62">
        <v>134.21</v>
      </c>
      <c r="L211" s="62">
        <v>114.47</v>
      </c>
      <c r="M211" s="62">
        <v>116.27</v>
      </c>
      <c r="N211" s="79">
        <f>IF(N209=0,0,(N210/N209/N215))</f>
        <v>106.39319038360679</v>
      </c>
    </row>
    <row r="212" spans="1:15" ht="15" customHeight="1" x14ac:dyDescent="0.25">
      <c r="A212" s="19"/>
      <c r="B212" s="48"/>
      <c r="C212" s="48"/>
      <c r="D212" s="48"/>
      <c r="E212" s="22"/>
      <c r="F212" s="48"/>
      <c r="G212" s="48"/>
      <c r="H212" s="48"/>
      <c r="I212" s="48"/>
      <c r="J212" s="95"/>
      <c r="K212" s="48"/>
      <c r="L212" s="48"/>
      <c r="M212" s="48"/>
      <c r="N212" s="79"/>
    </row>
    <row r="213" spans="1:15" ht="12.5" x14ac:dyDescent="0.25">
      <c r="A213" s="19" t="s">
        <v>18</v>
      </c>
      <c r="B213" s="62">
        <v>1211359.8</v>
      </c>
      <c r="C213" s="62">
        <v>1319480.48</v>
      </c>
      <c r="D213" s="54">
        <v>723318.71</v>
      </c>
      <c r="E213" s="22">
        <v>0</v>
      </c>
      <c r="F213" s="54">
        <v>0</v>
      </c>
      <c r="G213" s="62">
        <v>1079027.78</v>
      </c>
      <c r="H213" s="62">
        <v>47551.02</v>
      </c>
      <c r="I213" s="62">
        <v>169561.3</v>
      </c>
      <c r="J213" s="96">
        <v>390362.3</v>
      </c>
      <c r="K213" s="62">
        <v>621725.77</v>
      </c>
      <c r="L213" s="62">
        <v>718828.06</v>
      </c>
      <c r="M213" s="62">
        <v>909797.8</v>
      </c>
      <c r="N213" s="79">
        <f>SUM(B213:M213)</f>
        <v>7191013.0200000005</v>
      </c>
    </row>
    <row r="214" spans="1:15" ht="12.5" x14ac:dyDescent="0.25">
      <c r="A214" s="19" t="s">
        <v>41</v>
      </c>
      <c r="B214" s="60">
        <v>12</v>
      </c>
      <c r="C214" s="60">
        <v>12</v>
      </c>
      <c r="D214" s="52">
        <v>12</v>
      </c>
      <c r="E214" s="26">
        <v>12</v>
      </c>
      <c r="F214" s="52">
        <v>12</v>
      </c>
      <c r="G214" s="60">
        <v>12</v>
      </c>
      <c r="H214" s="60">
        <v>12</v>
      </c>
      <c r="I214" s="60">
        <v>12</v>
      </c>
      <c r="J214" s="91">
        <v>13</v>
      </c>
      <c r="K214" s="60">
        <v>12</v>
      </c>
      <c r="L214" s="60">
        <v>12</v>
      </c>
      <c r="M214" s="60">
        <v>12</v>
      </c>
      <c r="N214" s="79">
        <f>AVERAGE(B214:M214)</f>
        <v>12.083333333333334</v>
      </c>
    </row>
    <row r="215" spans="1:15" ht="12.5" x14ac:dyDescent="0.25">
      <c r="A215" s="19" t="s">
        <v>19</v>
      </c>
      <c r="B215" s="61">
        <v>31</v>
      </c>
      <c r="C215" s="61">
        <v>29</v>
      </c>
      <c r="D215" s="53">
        <v>16</v>
      </c>
      <c r="E215" s="30">
        <v>0</v>
      </c>
      <c r="F215" s="53">
        <v>0</v>
      </c>
      <c r="G215" s="61">
        <v>15</v>
      </c>
      <c r="H215" s="61">
        <v>31</v>
      </c>
      <c r="I215" s="61">
        <v>29</v>
      </c>
      <c r="J215" s="92">
        <v>26</v>
      </c>
      <c r="K215" s="61">
        <v>31</v>
      </c>
      <c r="L215" s="61">
        <v>30</v>
      </c>
      <c r="M215" s="61">
        <v>31</v>
      </c>
      <c r="N215" s="80">
        <f>(((B214*B215)+(C214*C215)+(D214*D215)+(E214*E215)+(F214*F215)+(G214*G215)+(H214*H215)+(I214*I215)+(J214*J215)+(K214*K215)+(L214*L215)+(M214*M215))/$N$214)/COUNTIF(B215:M215,"&gt;0")</f>
        <v>26.929655172413796</v>
      </c>
    </row>
    <row r="216" spans="1:15" ht="12.5" x14ac:dyDescent="0.2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2"/>
    </row>
    <row r="217" spans="1:15" x14ac:dyDescent="0.35">
      <c r="A217" s="43" t="s">
        <v>21</v>
      </c>
      <c r="B217" s="13"/>
      <c r="C217" s="13"/>
      <c r="D217" s="13"/>
      <c r="E217" s="13"/>
    </row>
    <row r="218" spans="1:15" ht="13" x14ac:dyDescent="0.3">
      <c r="A218" s="35"/>
      <c r="B218" s="28" t="s">
        <v>1</v>
      </c>
      <c r="C218" s="28" t="s">
        <v>25</v>
      </c>
      <c r="D218" s="28" t="s">
        <v>26</v>
      </c>
      <c r="E218" s="28" t="s">
        <v>27</v>
      </c>
      <c r="F218" s="28" t="s">
        <v>28</v>
      </c>
      <c r="G218" s="28" t="s">
        <v>29</v>
      </c>
      <c r="H218" s="28" t="s">
        <v>42</v>
      </c>
      <c r="I218" s="28" t="s">
        <v>43</v>
      </c>
      <c r="J218" s="28" t="s">
        <v>44</v>
      </c>
      <c r="K218" s="28" t="s">
        <v>45</v>
      </c>
      <c r="L218" s="28" t="s">
        <v>46</v>
      </c>
      <c r="M218" s="28" t="s">
        <v>47</v>
      </c>
      <c r="N218" s="28" t="s">
        <v>23</v>
      </c>
    </row>
    <row r="219" spans="1:15" ht="12.5" x14ac:dyDescent="0.25">
      <c r="A219" s="32" t="s">
        <v>3</v>
      </c>
      <c r="B219" s="21">
        <v>7542</v>
      </c>
      <c r="C219" s="21">
        <v>6779</v>
      </c>
      <c r="D219" s="21">
        <v>6510</v>
      </c>
      <c r="E219" s="81">
        <v>6510</v>
      </c>
      <c r="F219" s="21">
        <v>6510</v>
      </c>
      <c r="G219" s="21">
        <v>5558</v>
      </c>
      <c r="H219" s="21">
        <v>5587</v>
      </c>
      <c r="I219" s="21">
        <v>5567</v>
      </c>
      <c r="J219" s="21">
        <v>5568</v>
      </c>
      <c r="K219" s="21">
        <v>5353</v>
      </c>
      <c r="L219" s="21">
        <v>5583</v>
      </c>
      <c r="M219" s="21">
        <v>5425</v>
      </c>
      <c r="N219" s="40">
        <f>SUM(B219:M219)</f>
        <v>72492</v>
      </c>
    </row>
    <row r="220" spans="1:15" ht="12.5" x14ac:dyDescent="0.25">
      <c r="A220" s="32" t="s">
        <v>4</v>
      </c>
      <c r="B220" s="4">
        <v>569704551.17999995</v>
      </c>
      <c r="C220" s="4">
        <v>500345819.57000005</v>
      </c>
      <c r="D220" s="4">
        <v>253339448.88</v>
      </c>
      <c r="E220" s="82">
        <v>0</v>
      </c>
      <c r="F220" s="4">
        <v>0</v>
      </c>
      <c r="G220" s="4">
        <v>271381992</v>
      </c>
      <c r="H220" s="4">
        <v>550157412.49000001</v>
      </c>
      <c r="I220" s="4">
        <v>566575047.51999998</v>
      </c>
      <c r="J220" s="4">
        <v>547252987.87</v>
      </c>
      <c r="K220" s="4">
        <v>544514773.5</v>
      </c>
      <c r="L220" s="4">
        <v>474828203.71000004</v>
      </c>
      <c r="M220" s="4">
        <v>509508797.87</v>
      </c>
      <c r="N220" s="41">
        <f>SUM(B220:M220)</f>
        <v>4787609034.5900002</v>
      </c>
    </row>
    <row r="221" spans="1:15" ht="12.5" x14ac:dyDescent="0.25">
      <c r="A221" s="32" t="s">
        <v>0</v>
      </c>
      <c r="B221" s="4">
        <v>42931487.759999998</v>
      </c>
      <c r="C221" s="4">
        <v>39985718.050000004</v>
      </c>
      <c r="D221" s="4">
        <v>19125585.960000001</v>
      </c>
      <c r="E221" s="82">
        <v>0</v>
      </c>
      <c r="F221" s="4">
        <v>0</v>
      </c>
      <c r="G221" s="4">
        <v>20720224.879999999</v>
      </c>
      <c r="H221" s="4">
        <v>41969425.770000003</v>
      </c>
      <c r="I221" s="4">
        <v>44664459.560000002</v>
      </c>
      <c r="J221" s="4">
        <v>42306155.679999992</v>
      </c>
      <c r="K221" s="4">
        <v>42474657.300000004</v>
      </c>
      <c r="L221" s="4">
        <v>35878529.280000001</v>
      </c>
      <c r="M221" s="4">
        <v>38935986.07</v>
      </c>
      <c r="N221" s="41">
        <f>SUM(B221:M221)</f>
        <v>368992230.31</v>
      </c>
    </row>
    <row r="222" spans="1:15" ht="12.5" x14ac:dyDescent="0.25">
      <c r="A222" s="32" t="s">
        <v>5</v>
      </c>
      <c r="B222" s="22">
        <v>227.69285473349242</v>
      </c>
      <c r="C222" s="22">
        <v>203.39546596741459</v>
      </c>
      <c r="D222" s="22">
        <v>183.62</v>
      </c>
      <c r="E222" s="22">
        <v>0</v>
      </c>
      <c r="F222" s="22">
        <v>0</v>
      </c>
      <c r="G222" s="22">
        <v>266.29000000000002</v>
      </c>
      <c r="H222" s="22">
        <v>242.32189801209029</v>
      </c>
      <c r="I222" s="22">
        <v>258.80887696506488</v>
      </c>
      <c r="J222" s="22">
        <v>253.26961015325665</v>
      </c>
      <c r="K222" s="22">
        <v>255.95931916380928</v>
      </c>
      <c r="L222" s="22">
        <v>214.21296363962028</v>
      </c>
      <c r="M222" s="22">
        <v>231.52065449680393</v>
      </c>
      <c r="N222" s="22">
        <f>IF(N323=0,0,(N221/N219/N323))</f>
        <v>192.08708299888988</v>
      </c>
    </row>
    <row r="223" spans="1:15" ht="12.5" x14ac:dyDescent="0.25">
      <c r="A223" s="32" t="s">
        <v>6</v>
      </c>
      <c r="B223" s="23">
        <v>7.5357459706225274E-2</v>
      </c>
      <c r="C223" s="23">
        <v>7.9916162953782552E-2</v>
      </c>
      <c r="D223" s="23">
        <v>7.5499999999999998E-2</v>
      </c>
      <c r="E223" s="23">
        <v>0</v>
      </c>
      <c r="F223" s="23">
        <v>0</v>
      </c>
      <c r="G223" s="23">
        <v>7.6399999999999996E-2</v>
      </c>
      <c r="H223" s="23">
        <v>7.6286213394903338E-2</v>
      </c>
      <c r="I223" s="23">
        <v>7.8832380203654059E-2</v>
      </c>
      <c r="J223" s="23">
        <v>7.7306395063574923E-2</v>
      </c>
      <c r="K223" s="23">
        <v>7.8004600365539953E-2</v>
      </c>
      <c r="L223" s="23">
        <v>7.5561074510040502E-2</v>
      </c>
      <c r="M223" s="23">
        <v>7.6418672715312816E-2</v>
      </c>
      <c r="N223" s="23">
        <f>IF(N220=0,0,(N221/N220))</f>
        <v>7.707233979300894E-2</v>
      </c>
    </row>
    <row r="224" spans="1:15" ht="12.5" x14ac:dyDescent="0.25">
      <c r="A224" s="33"/>
      <c r="B224" s="13"/>
      <c r="C224" s="98"/>
      <c r="D224" s="13"/>
      <c r="E224" s="13"/>
      <c r="N224" s="13"/>
      <c r="O224" s="8"/>
    </row>
    <row r="225" spans="1:17" ht="12.5" x14ac:dyDescent="0.25">
      <c r="A225" s="19" t="s">
        <v>30</v>
      </c>
      <c r="B225" s="58">
        <v>4169</v>
      </c>
      <c r="C225" s="58">
        <v>3738</v>
      </c>
      <c r="D225" s="50">
        <v>3571</v>
      </c>
      <c r="E225" s="81">
        <v>3572</v>
      </c>
      <c r="F225" s="50">
        <v>3571</v>
      </c>
      <c r="G225" s="58">
        <v>3111</v>
      </c>
      <c r="H225" s="58">
        <v>3132</v>
      </c>
      <c r="I225" s="58">
        <v>3062</v>
      </c>
      <c r="J225" s="89">
        <v>3102</v>
      </c>
      <c r="K225" s="58">
        <v>3018</v>
      </c>
      <c r="L225" s="58">
        <v>3149</v>
      </c>
      <c r="M225" s="89">
        <v>3073</v>
      </c>
      <c r="N225" s="40">
        <f>SUM(B225:M225)</f>
        <v>40268</v>
      </c>
    </row>
    <row r="226" spans="1:17" ht="12.5" x14ac:dyDescent="0.25">
      <c r="A226" s="32" t="s">
        <v>4</v>
      </c>
      <c r="B226" s="62">
        <v>221247685.19</v>
      </c>
      <c r="C226" s="62">
        <v>201666022.97</v>
      </c>
      <c r="D226" s="54">
        <v>103847874.81999999</v>
      </c>
      <c r="E226" s="85">
        <v>0</v>
      </c>
      <c r="F226" s="54">
        <v>0</v>
      </c>
      <c r="G226" s="62">
        <v>112176380.95999999</v>
      </c>
      <c r="H226" s="62">
        <v>209010575.53</v>
      </c>
      <c r="I226" s="62">
        <v>217666046.81999999</v>
      </c>
      <c r="J226" s="96">
        <v>212005727.25999999</v>
      </c>
      <c r="K226" s="62">
        <v>208941812.91999999</v>
      </c>
      <c r="L226" s="62">
        <v>177749820.33000001</v>
      </c>
      <c r="M226" s="97">
        <v>186159636.13999999</v>
      </c>
      <c r="N226" s="41">
        <f>SUM(B226:M226)</f>
        <v>1850471582.9400001</v>
      </c>
    </row>
    <row r="227" spans="1:17" ht="12.5" x14ac:dyDescent="0.25">
      <c r="A227" s="32" t="s">
        <v>0</v>
      </c>
      <c r="B227" s="62">
        <v>22540026.190000001</v>
      </c>
      <c r="C227" s="62">
        <v>20829290.670000002</v>
      </c>
      <c r="D227" s="54">
        <v>10213320.98</v>
      </c>
      <c r="E227" s="85">
        <v>0</v>
      </c>
      <c r="F227" s="54">
        <v>0</v>
      </c>
      <c r="G227" s="62">
        <v>10979271.75</v>
      </c>
      <c r="H227" s="62">
        <v>21547873.199999999</v>
      </c>
      <c r="I227" s="62">
        <v>22441747.280000001</v>
      </c>
      <c r="J227" s="96">
        <v>21593161.239999998</v>
      </c>
      <c r="K227" s="62">
        <v>21242086.649999999</v>
      </c>
      <c r="L227" s="62">
        <v>17858179.25</v>
      </c>
      <c r="M227" s="97">
        <v>19103271.670000002</v>
      </c>
      <c r="N227" s="41">
        <f>SUM(B227:M227)</f>
        <v>188348228.88</v>
      </c>
    </row>
    <row r="228" spans="1:17" ht="12.5" x14ac:dyDescent="0.25">
      <c r="A228" s="32" t="s">
        <v>5</v>
      </c>
      <c r="B228" s="62">
        <v>216.26</v>
      </c>
      <c r="C228" s="62">
        <v>192.15</v>
      </c>
      <c r="D228" s="54">
        <v>178.75</v>
      </c>
      <c r="E228" s="22">
        <v>0</v>
      </c>
      <c r="F228" s="54">
        <v>0</v>
      </c>
      <c r="G228" s="62">
        <v>252.08</v>
      </c>
      <c r="H228" s="62">
        <v>221.93</v>
      </c>
      <c r="I228" s="62">
        <v>236.42</v>
      </c>
      <c r="J228" s="96">
        <v>232.03</v>
      </c>
      <c r="K228" s="62">
        <v>227.05</v>
      </c>
      <c r="L228" s="62">
        <v>189.04</v>
      </c>
      <c r="M228" s="97">
        <v>200.53</v>
      </c>
      <c r="N228" s="22">
        <f>IF(N225=0,0,(N227/N225/N323))</f>
        <v>176.5112955128742</v>
      </c>
    </row>
    <row r="229" spans="1:17" ht="12.5" x14ac:dyDescent="0.25">
      <c r="A229" s="32" t="s">
        <v>6</v>
      </c>
      <c r="B229" s="59">
        <v>0.1018</v>
      </c>
      <c r="C229" s="59">
        <v>0.1032</v>
      </c>
      <c r="D229" s="51">
        <v>9.8299999999999998E-2</v>
      </c>
      <c r="E229" s="23">
        <v>0</v>
      </c>
      <c r="F229" s="51">
        <v>0</v>
      </c>
      <c r="G229" s="59">
        <v>9.7799999999999998E-2</v>
      </c>
      <c r="H229" s="59">
        <v>0.10300000000000001</v>
      </c>
      <c r="I229" s="59">
        <v>0.1031</v>
      </c>
      <c r="J229" s="90">
        <v>0.1018</v>
      </c>
      <c r="K229" s="59">
        <v>0.1016</v>
      </c>
      <c r="L229" s="59">
        <v>0.10039999999999999</v>
      </c>
      <c r="M229" s="90">
        <v>0.1026</v>
      </c>
      <c r="N229" s="23">
        <f>IF(N226=0,0,ROUNDDOWN(SUM(N227/N226),4))</f>
        <v>0.1017</v>
      </c>
    </row>
    <row r="230" spans="1:17" x14ac:dyDescent="0.35">
      <c r="A230" s="33"/>
      <c r="B230" s="47"/>
      <c r="C230" s="99"/>
      <c r="D230" s="47"/>
      <c r="E230" s="13"/>
      <c r="F230" s="47"/>
      <c r="G230" s="47"/>
      <c r="H230" s="47"/>
      <c r="I230" s="47"/>
      <c r="J230" s="88"/>
      <c r="K230" s="47"/>
      <c r="L230" s="47"/>
      <c r="M230" s="88"/>
      <c r="N230" s="13"/>
    </row>
    <row r="231" spans="1:17" ht="12.5" x14ac:dyDescent="0.25">
      <c r="A231" s="19" t="s">
        <v>7</v>
      </c>
      <c r="B231" s="60">
        <v>185</v>
      </c>
      <c r="C231" s="60">
        <v>163</v>
      </c>
      <c r="D231" s="52">
        <v>152</v>
      </c>
      <c r="E231" s="26">
        <v>162</v>
      </c>
      <c r="F231" s="52">
        <v>163</v>
      </c>
      <c r="G231" s="60">
        <v>139</v>
      </c>
      <c r="H231" s="60">
        <v>141</v>
      </c>
      <c r="I231" s="60">
        <v>151</v>
      </c>
      <c r="J231" s="91">
        <v>155</v>
      </c>
      <c r="K231" s="60">
        <v>149</v>
      </c>
      <c r="L231" s="60">
        <v>157</v>
      </c>
      <c r="M231" s="91">
        <v>150</v>
      </c>
      <c r="N231" s="26">
        <f>SUM(B231:M231)</f>
        <v>1867</v>
      </c>
    </row>
    <row r="232" spans="1:17" ht="12.5" x14ac:dyDescent="0.25">
      <c r="A232" s="32" t="s">
        <v>4</v>
      </c>
      <c r="B232" s="62">
        <v>14544123.6</v>
      </c>
      <c r="C232" s="62">
        <v>12635149.869999999</v>
      </c>
      <c r="D232" s="54">
        <v>6677819.3099999996</v>
      </c>
      <c r="E232" s="22">
        <v>0</v>
      </c>
      <c r="F232" s="54">
        <v>0</v>
      </c>
      <c r="G232" s="62">
        <v>6587252.6100000003</v>
      </c>
      <c r="H232" s="62">
        <v>14217918.02</v>
      </c>
      <c r="I232" s="62">
        <v>13907209.630000001</v>
      </c>
      <c r="J232" s="96">
        <v>13068414.58</v>
      </c>
      <c r="K232" s="62">
        <v>11529913.32</v>
      </c>
      <c r="L232" s="62">
        <v>9378573.5999999996</v>
      </c>
      <c r="M232" s="97">
        <v>9233724.4100000001</v>
      </c>
      <c r="N232" s="22">
        <f>SUM(B232:M232)</f>
        <v>111780098.94999999</v>
      </c>
    </row>
    <row r="233" spans="1:17" ht="12.5" x14ac:dyDescent="0.25">
      <c r="A233" s="32" t="s">
        <v>0</v>
      </c>
      <c r="B233" s="62">
        <v>987351.99</v>
      </c>
      <c r="C233" s="62">
        <v>877235.49</v>
      </c>
      <c r="D233" s="54">
        <v>479233.92</v>
      </c>
      <c r="E233" s="22">
        <v>0</v>
      </c>
      <c r="F233" s="54">
        <v>0</v>
      </c>
      <c r="G233" s="62">
        <v>417946.11</v>
      </c>
      <c r="H233" s="62">
        <v>828502.37</v>
      </c>
      <c r="I233" s="62">
        <v>823262.46</v>
      </c>
      <c r="J233" s="96">
        <v>886660.68</v>
      </c>
      <c r="K233" s="62">
        <v>846058.6</v>
      </c>
      <c r="L233" s="62">
        <v>605820.38</v>
      </c>
      <c r="M233" s="97">
        <v>606226.24</v>
      </c>
      <c r="N233" s="22">
        <f>SUM(B233:M233)</f>
        <v>7358298.2399999993</v>
      </c>
    </row>
    <row r="234" spans="1:17" ht="12.5" x14ac:dyDescent="0.25">
      <c r="A234" s="32" t="s">
        <v>5</v>
      </c>
      <c r="B234" s="62">
        <v>213.48</v>
      </c>
      <c r="C234" s="62">
        <v>185.58</v>
      </c>
      <c r="D234" s="54">
        <v>197.05</v>
      </c>
      <c r="E234" s="22">
        <v>0</v>
      </c>
      <c r="F234" s="54">
        <v>0</v>
      </c>
      <c r="G234" s="62">
        <v>214.77</v>
      </c>
      <c r="H234" s="62">
        <v>189.55</v>
      </c>
      <c r="I234" s="62">
        <v>175.87</v>
      </c>
      <c r="J234" s="96">
        <v>190.68</v>
      </c>
      <c r="K234" s="62">
        <v>183.17</v>
      </c>
      <c r="L234" s="62">
        <v>128.62</v>
      </c>
      <c r="M234" s="97">
        <v>130.37</v>
      </c>
      <c r="N234" s="22">
        <f>IF(N231=0,0,(N233/N231/N323))</f>
        <v>148.73188771312846</v>
      </c>
    </row>
    <row r="235" spans="1:17" x14ac:dyDescent="0.35">
      <c r="A235" s="32" t="s">
        <v>6</v>
      </c>
      <c r="B235" s="59">
        <v>6.7799999999999999E-2</v>
      </c>
      <c r="C235" s="59">
        <v>6.9400000000000003E-2</v>
      </c>
      <c r="D235" s="51">
        <v>7.17E-2</v>
      </c>
      <c r="E235" s="23">
        <v>0</v>
      </c>
      <c r="F235" s="51">
        <v>0</v>
      </c>
      <c r="G235" s="59">
        <v>6.3399999999999998E-2</v>
      </c>
      <c r="H235" s="59">
        <v>5.8200000000000002E-2</v>
      </c>
      <c r="I235" s="59">
        <v>5.91E-2</v>
      </c>
      <c r="J235" s="90">
        <v>6.7799999999999999E-2</v>
      </c>
      <c r="K235" s="59">
        <v>7.3300000000000004E-2</v>
      </c>
      <c r="L235" s="59">
        <v>6.4500000000000002E-2</v>
      </c>
      <c r="M235" s="90">
        <v>6.5599999999999992E-2</v>
      </c>
      <c r="N235" s="23">
        <f>IF(N232=0,0,ROUNDDOWN(SUM(N233/N232),4))</f>
        <v>6.5799999999999997E-2</v>
      </c>
      <c r="O235" s="8"/>
      <c r="P235" s="17"/>
      <c r="Q235" s="17"/>
    </row>
    <row r="236" spans="1:17" x14ac:dyDescent="0.35">
      <c r="A236" s="33"/>
      <c r="B236" s="47"/>
      <c r="C236" s="99"/>
      <c r="D236" s="47"/>
      <c r="E236" s="13"/>
      <c r="F236" s="47"/>
      <c r="G236" s="47"/>
      <c r="H236" s="47"/>
      <c r="I236" s="47"/>
      <c r="J236" s="88"/>
      <c r="K236" s="47"/>
      <c r="L236" s="47"/>
      <c r="M236" s="88"/>
      <c r="N236" s="13"/>
      <c r="O236" s="8"/>
      <c r="P236" s="8"/>
      <c r="Q236" s="8"/>
    </row>
    <row r="237" spans="1:17" ht="12.5" x14ac:dyDescent="0.25">
      <c r="A237" s="19" t="s">
        <v>8</v>
      </c>
      <c r="B237" s="60">
        <v>56</v>
      </c>
      <c r="C237" s="60">
        <v>55</v>
      </c>
      <c r="D237" s="52">
        <v>51</v>
      </c>
      <c r="E237" s="26">
        <v>51</v>
      </c>
      <c r="F237" s="52">
        <v>51</v>
      </c>
      <c r="G237" s="60">
        <v>47</v>
      </c>
      <c r="H237" s="60">
        <v>49</v>
      </c>
      <c r="I237" s="60">
        <v>51</v>
      </c>
      <c r="J237" s="91">
        <v>52</v>
      </c>
      <c r="K237" s="60">
        <v>48</v>
      </c>
      <c r="L237" s="60">
        <v>48</v>
      </c>
      <c r="M237" s="91">
        <v>49</v>
      </c>
      <c r="N237" s="26">
        <f>SUM(B237:M237)</f>
        <v>608</v>
      </c>
    </row>
    <row r="238" spans="1:17" ht="12.5" x14ac:dyDescent="0.25">
      <c r="A238" s="32" t="s">
        <v>4</v>
      </c>
      <c r="B238" s="62">
        <v>6154835.6900000004</v>
      </c>
      <c r="C238" s="62">
        <v>6114501.3399999999</v>
      </c>
      <c r="D238" s="54">
        <v>2853491.77</v>
      </c>
      <c r="E238" s="22">
        <v>0</v>
      </c>
      <c r="F238" s="54">
        <v>0</v>
      </c>
      <c r="G238" s="62">
        <v>2947321.2</v>
      </c>
      <c r="H238" s="62">
        <v>7063234.0999999996</v>
      </c>
      <c r="I238" s="62">
        <v>6987890.2000000002</v>
      </c>
      <c r="J238" s="96">
        <v>6043789.5</v>
      </c>
      <c r="K238" s="62">
        <v>5988458.4000000004</v>
      </c>
      <c r="L238" s="62">
        <v>4475897.8</v>
      </c>
      <c r="M238" s="97">
        <v>5760064.9299999997</v>
      </c>
      <c r="N238" s="22">
        <f>SUM(B238:M238)</f>
        <v>54389484.929999992</v>
      </c>
    </row>
    <row r="239" spans="1:17" ht="12.5" x14ac:dyDescent="0.25">
      <c r="A239" s="32" t="s">
        <v>0</v>
      </c>
      <c r="B239" s="62">
        <v>330586.15000000002</v>
      </c>
      <c r="C239" s="62">
        <v>407479.71</v>
      </c>
      <c r="D239" s="54">
        <v>97954.33</v>
      </c>
      <c r="E239" s="22">
        <v>0</v>
      </c>
      <c r="F239" s="54">
        <v>0</v>
      </c>
      <c r="G239" s="62">
        <v>139634.54</v>
      </c>
      <c r="H239" s="62">
        <v>381688.85</v>
      </c>
      <c r="I239" s="62">
        <v>394916.77</v>
      </c>
      <c r="J239" s="96">
        <v>374166.13</v>
      </c>
      <c r="K239" s="62">
        <v>378664.76</v>
      </c>
      <c r="L239" s="62">
        <v>379108.93</v>
      </c>
      <c r="M239" s="97">
        <v>235093.54</v>
      </c>
      <c r="N239" s="22">
        <f>SUM(B239:M239)</f>
        <v>3119293.7100000004</v>
      </c>
    </row>
    <row r="240" spans="1:17" ht="12.5" x14ac:dyDescent="0.25">
      <c r="A240" s="32" t="s">
        <v>5</v>
      </c>
      <c r="B240" s="62">
        <v>236.13</v>
      </c>
      <c r="C240" s="62">
        <v>255.47</v>
      </c>
      <c r="D240" s="54">
        <v>120.04</v>
      </c>
      <c r="E240" s="22">
        <v>0</v>
      </c>
      <c r="F240" s="54">
        <v>0</v>
      </c>
      <c r="G240" s="62">
        <v>212.21</v>
      </c>
      <c r="H240" s="62">
        <v>251.28</v>
      </c>
      <c r="I240" s="62">
        <v>249.79</v>
      </c>
      <c r="J240" s="96">
        <v>239.85</v>
      </c>
      <c r="K240" s="62">
        <v>254.48</v>
      </c>
      <c r="L240" s="62">
        <v>263.27</v>
      </c>
      <c r="M240" s="97">
        <v>154.77000000000001</v>
      </c>
      <c r="N240" s="22">
        <f>IF(N237=0,0,(N239/N237/N323))</f>
        <v>193.60818423586545</v>
      </c>
    </row>
    <row r="241" spans="1:17" x14ac:dyDescent="0.35">
      <c r="A241" s="32" t="s">
        <v>6</v>
      </c>
      <c r="B241" s="59">
        <v>5.3699999999999998E-2</v>
      </c>
      <c r="C241" s="59">
        <v>6.6600000000000006E-2</v>
      </c>
      <c r="D241" s="51">
        <v>3.4299999999999997E-2</v>
      </c>
      <c r="E241" s="23">
        <v>0</v>
      </c>
      <c r="F241" s="51">
        <v>0</v>
      </c>
      <c r="G241" s="59">
        <v>4.7300000000000002E-2</v>
      </c>
      <c r="H241" s="59">
        <v>5.4000000000000006E-2</v>
      </c>
      <c r="I241" s="59">
        <v>5.6500000000000002E-2</v>
      </c>
      <c r="J241" s="90">
        <v>6.1899999999999997E-2</v>
      </c>
      <c r="K241" s="59">
        <v>6.3200000000000006E-2</v>
      </c>
      <c r="L241" s="59">
        <v>8.4700000000000011E-2</v>
      </c>
      <c r="M241" s="90">
        <v>4.0800000000000003E-2</v>
      </c>
      <c r="N241" s="23">
        <f>IF(N238=0,0,(N239/N238))</f>
        <v>5.7351043386687221E-2</v>
      </c>
      <c r="O241" s="8"/>
      <c r="P241" s="17"/>
      <c r="Q241" s="17"/>
    </row>
    <row r="242" spans="1:17" ht="12.5" x14ac:dyDescent="0.25">
      <c r="A242" s="33"/>
      <c r="B242" s="48"/>
      <c r="C242" s="100"/>
      <c r="D242" s="48"/>
      <c r="E242" s="13"/>
      <c r="F242" s="48"/>
      <c r="G242" s="48"/>
      <c r="H242" s="48"/>
      <c r="I242" s="48"/>
      <c r="J242" s="88"/>
      <c r="K242" s="48"/>
      <c r="L242" s="48"/>
      <c r="M242" s="88"/>
      <c r="N242" s="13"/>
      <c r="O242" s="8"/>
      <c r="P242" s="8"/>
      <c r="Q242" s="8"/>
    </row>
    <row r="243" spans="1:17" ht="12.5" x14ac:dyDescent="0.25">
      <c r="A243" s="19" t="s">
        <v>9</v>
      </c>
      <c r="B243" s="60">
        <v>396</v>
      </c>
      <c r="C243" s="60">
        <v>349</v>
      </c>
      <c r="D243" s="52">
        <v>338</v>
      </c>
      <c r="E243" s="26">
        <v>332</v>
      </c>
      <c r="F243" s="52">
        <v>327</v>
      </c>
      <c r="G243" s="60">
        <v>281</v>
      </c>
      <c r="H243" s="60">
        <v>284</v>
      </c>
      <c r="I243" s="60">
        <v>299</v>
      </c>
      <c r="J243" s="91">
        <v>285</v>
      </c>
      <c r="K243" s="60">
        <v>279</v>
      </c>
      <c r="L243" s="60">
        <v>285</v>
      </c>
      <c r="M243" s="91">
        <v>282</v>
      </c>
      <c r="N243" s="26">
        <f>SUM(B243:M243)</f>
        <v>3737</v>
      </c>
    </row>
    <row r="244" spans="1:17" ht="12.5" x14ac:dyDescent="0.25">
      <c r="A244" s="32" t="s">
        <v>4</v>
      </c>
      <c r="B244" s="62">
        <v>16259043</v>
      </c>
      <c r="C244" s="62">
        <v>14437518.5</v>
      </c>
      <c r="D244" s="54">
        <v>7049864.25</v>
      </c>
      <c r="E244" s="22">
        <v>0</v>
      </c>
      <c r="F244" s="54">
        <v>0</v>
      </c>
      <c r="G244" s="62">
        <v>6421892</v>
      </c>
      <c r="H244" s="62">
        <v>12460443.050000001</v>
      </c>
      <c r="I244" s="62">
        <v>13354209.75</v>
      </c>
      <c r="J244" s="96">
        <v>12838307</v>
      </c>
      <c r="K244" s="62">
        <v>12221981.48</v>
      </c>
      <c r="L244" s="62">
        <v>9423027.25</v>
      </c>
      <c r="M244" s="97">
        <v>9676796.75</v>
      </c>
      <c r="N244" s="26">
        <f>SUM(B244:M244)</f>
        <v>114143083.03</v>
      </c>
    </row>
    <row r="245" spans="1:17" ht="12.5" x14ac:dyDescent="0.25">
      <c r="A245" s="32" t="s">
        <v>0</v>
      </c>
      <c r="B245" s="62">
        <v>1246576.02</v>
      </c>
      <c r="C245" s="62">
        <v>1158602.1000000001</v>
      </c>
      <c r="D245" s="54">
        <v>535595.56999999995</v>
      </c>
      <c r="E245" s="22">
        <v>0</v>
      </c>
      <c r="F245" s="54">
        <v>0</v>
      </c>
      <c r="G245" s="62">
        <v>517573.07</v>
      </c>
      <c r="H245" s="62">
        <v>1046196.61</v>
      </c>
      <c r="I245" s="62">
        <v>1068138.6299999999</v>
      </c>
      <c r="J245" s="96">
        <v>1091752.68</v>
      </c>
      <c r="K245" s="62">
        <v>1089784.6100000001</v>
      </c>
      <c r="L245" s="62">
        <v>667048.75</v>
      </c>
      <c r="M245" s="97">
        <v>765026.29</v>
      </c>
      <c r="N245" s="22">
        <f>SUM(B245:M245)</f>
        <v>9186294.3299999982</v>
      </c>
    </row>
    <row r="246" spans="1:17" ht="12.5" x14ac:dyDescent="0.25">
      <c r="A246" s="32" t="s">
        <v>5</v>
      </c>
      <c r="B246" s="62">
        <v>125.92</v>
      </c>
      <c r="C246" s="62">
        <v>114.48</v>
      </c>
      <c r="D246" s="54">
        <v>99.04</v>
      </c>
      <c r="E246" s="22">
        <v>0</v>
      </c>
      <c r="F246" s="54">
        <v>0</v>
      </c>
      <c r="G246" s="62">
        <v>131.56</v>
      </c>
      <c r="H246" s="62">
        <v>118.83</v>
      </c>
      <c r="I246" s="62">
        <v>115.24</v>
      </c>
      <c r="J246" s="96">
        <v>127.69</v>
      </c>
      <c r="K246" s="62">
        <v>126</v>
      </c>
      <c r="L246" s="62">
        <v>78.02</v>
      </c>
      <c r="M246" s="97">
        <v>87.51</v>
      </c>
      <c r="N246" s="22">
        <f>IF(N243=0,0,(N245/N243/N323))</f>
        <v>92.76588240728455</v>
      </c>
    </row>
    <row r="247" spans="1:17" ht="12.5" x14ac:dyDescent="0.25">
      <c r="A247" s="32" t="s">
        <v>6</v>
      </c>
      <c r="B247" s="59">
        <v>7.6600000000000001E-2</v>
      </c>
      <c r="C247" s="59">
        <v>8.0199999999999994E-2</v>
      </c>
      <c r="D247" s="51">
        <v>7.5899999999999995E-2</v>
      </c>
      <c r="E247" s="23">
        <v>0</v>
      </c>
      <c r="F247" s="51">
        <v>0</v>
      </c>
      <c r="G247" s="59">
        <v>8.0500000000000002E-2</v>
      </c>
      <c r="H247" s="59">
        <v>8.3900000000000002E-2</v>
      </c>
      <c r="I247" s="59">
        <v>7.9899999999999999E-2</v>
      </c>
      <c r="J247" s="90">
        <v>8.5000000000000006E-2</v>
      </c>
      <c r="K247" s="59">
        <v>8.9099999999999999E-2</v>
      </c>
      <c r="L247" s="59">
        <v>7.0699999999999999E-2</v>
      </c>
      <c r="M247" s="90">
        <v>7.9000000000000001E-2</v>
      </c>
      <c r="N247" s="23">
        <f>IF(N244=0,0,ROUNDDOWN(SUM(N245/N244),4))</f>
        <v>8.0399999999999999E-2</v>
      </c>
    </row>
    <row r="248" spans="1:17" ht="12.5" x14ac:dyDescent="0.25">
      <c r="A248" s="33"/>
      <c r="B248" s="48"/>
      <c r="C248" s="100"/>
      <c r="D248" s="48"/>
      <c r="E248" s="13"/>
      <c r="F248" s="48"/>
      <c r="G248" s="48"/>
      <c r="H248" s="48"/>
      <c r="I248" s="48"/>
      <c r="J248" s="88"/>
      <c r="K248" s="48"/>
      <c r="L248" s="48"/>
      <c r="M248" s="88"/>
      <c r="N248" s="13"/>
    </row>
    <row r="249" spans="1:17" ht="12.5" x14ac:dyDescent="0.25">
      <c r="A249" s="19" t="s">
        <v>10</v>
      </c>
      <c r="B249" s="60">
        <v>26</v>
      </c>
      <c r="C249" s="60">
        <v>26</v>
      </c>
      <c r="D249" s="52">
        <v>26</v>
      </c>
      <c r="E249" s="26">
        <v>26</v>
      </c>
      <c r="F249" s="52">
        <v>26</v>
      </c>
      <c r="G249" s="60">
        <v>18</v>
      </c>
      <c r="H249" s="60">
        <v>18</v>
      </c>
      <c r="I249" s="60">
        <v>17</v>
      </c>
      <c r="J249" s="91">
        <v>21</v>
      </c>
      <c r="K249" s="60">
        <v>18</v>
      </c>
      <c r="L249" s="60">
        <v>18</v>
      </c>
      <c r="M249" s="91">
        <v>18</v>
      </c>
      <c r="N249" s="26">
        <f>SUM(B249:M249)</f>
        <v>258</v>
      </c>
    </row>
    <row r="250" spans="1:17" ht="12.5" x14ac:dyDescent="0.25">
      <c r="A250" s="32" t="s">
        <v>4</v>
      </c>
      <c r="B250" s="62">
        <v>1349007</v>
      </c>
      <c r="C250" s="62">
        <v>1490695</v>
      </c>
      <c r="D250" s="54">
        <v>662761</v>
      </c>
      <c r="E250" s="22">
        <v>0</v>
      </c>
      <c r="F250" s="54">
        <v>0</v>
      </c>
      <c r="G250" s="62">
        <v>392378</v>
      </c>
      <c r="H250" s="62">
        <v>862052.5</v>
      </c>
      <c r="I250" s="62">
        <v>1005178.5</v>
      </c>
      <c r="J250" s="96">
        <v>901622.5</v>
      </c>
      <c r="K250" s="62">
        <v>725123</v>
      </c>
      <c r="L250" s="62">
        <v>641614.5</v>
      </c>
      <c r="M250" s="97">
        <v>881431</v>
      </c>
      <c r="N250" s="22">
        <f>SUM(B250:M250)</f>
        <v>8911863</v>
      </c>
    </row>
    <row r="251" spans="1:17" ht="12.5" x14ac:dyDescent="0.25">
      <c r="A251" s="32" t="s">
        <v>0</v>
      </c>
      <c r="B251" s="62">
        <v>54729.03</v>
      </c>
      <c r="C251" s="62">
        <v>89796.01</v>
      </c>
      <c r="D251" s="54">
        <v>36450.43</v>
      </c>
      <c r="E251" s="22">
        <v>0</v>
      </c>
      <c r="F251" s="54">
        <v>0</v>
      </c>
      <c r="G251" s="62">
        <v>21073.88</v>
      </c>
      <c r="H251" s="62">
        <v>47888.480000000003</v>
      </c>
      <c r="I251" s="62">
        <v>59479.26</v>
      </c>
      <c r="J251" s="96">
        <v>59227.02</v>
      </c>
      <c r="K251" s="62">
        <v>53183.96</v>
      </c>
      <c r="L251" s="62">
        <v>37529.480000000003</v>
      </c>
      <c r="M251" s="97">
        <v>44671.1</v>
      </c>
      <c r="N251" s="22">
        <f>SUM(B251:M251)</f>
        <v>504028.64999999997</v>
      </c>
    </row>
    <row r="252" spans="1:17" ht="12.5" x14ac:dyDescent="0.25">
      <c r="A252" s="32" t="s">
        <v>5</v>
      </c>
      <c r="B252" s="62">
        <v>84.2</v>
      </c>
      <c r="C252" s="62">
        <v>119.09</v>
      </c>
      <c r="D252" s="54">
        <v>87.62</v>
      </c>
      <c r="E252" s="22">
        <v>0</v>
      </c>
      <c r="F252" s="54">
        <v>0</v>
      </c>
      <c r="G252" s="62">
        <v>83.63</v>
      </c>
      <c r="H252" s="62">
        <v>85.82</v>
      </c>
      <c r="I252" s="62">
        <v>112.86</v>
      </c>
      <c r="J252" s="96">
        <v>94.01</v>
      </c>
      <c r="K252" s="62">
        <v>95.31</v>
      </c>
      <c r="L252" s="62">
        <v>69.5</v>
      </c>
      <c r="M252" s="97">
        <v>80.06</v>
      </c>
      <c r="N252" s="22">
        <f>IF(N249=0,0,(N251/N249/N323))</f>
        <v>73.723600842145643</v>
      </c>
    </row>
    <row r="253" spans="1:17" ht="12.5" x14ac:dyDescent="0.25">
      <c r="A253" s="32" t="s">
        <v>6</v>
      </c>
      <c r="B253" s="59">
        <v>4.0500000000000001E-2</v>
      </c>
      <c r="C253" s="59">
        <v>6.0199999999999997E-2</v>
      </c>
      <c r="D253" s="51">
        <v>5.4899999999999997E-2</v>
      </c>
      <c r="E253" s="23">
        <v>0</v>
      </c>
      <c r="F253" s="51">
        <v>0</v>
      </c>
      <c r="G253" s="59">
        <v>5.3699999999999998E-2</v>
      </c>
      <c r="H253" s="59">
        <v>5.5500000000000001E-2</v>
      </c>
      <c r="I253" s="59">
        <v>5.91E-2</v>
      </c>
      <c r="J253" s="90">
        <v>6.5600000000000006E-2</v>
      </c>
      <c r="K253" s="59">
        <v>7.3300000000000004E-2</v>
      </c>
      <c r="L253" s="59">
        <v>5.8400000000000001E-2</v>
      </c>
      <c r="M253" s="90">
        <v>5.0599999999999999E-2</v>
      </c>
      <c r="N253" s="23">
        <f>IF(N250=0,0,ROUNDDOWN(SUM(N251/N250),4))</f>
        <v>5.6500000000000002E-2</v>
      </c>
    </row>
    <row r="254" spans="1:17" ht="12.5" x14ac:dyDescent="0.25">
      <c r="A254" s="33"/>
      <c r="B254" s="48"/>
      <c r="C254" s="100"/>
      <c r="D254" s="48"/>
      <c r="E254" s="13"/>
      <c r="F254" s="48"/>
      <c r="G254" s="48"/>
      <c r="H254" s="48"/>
      <c r="I254" s="48"/>
      <c r="J254" s="88"/>
      <c r="K254" s="48"/>
      <c r="L254" s="48"/>
      <c r="M254" s="88"/>
      <c r="N254" s="13"/>
    </row>
    <row r="255" spans="1:17" ht="12.5" x14ac:dyDescent="0.25">
      <c r="A255" s="19" t="s">
        <v>11</v>
      </c>
      <c r="B255" s="60">
        <v>729</v>
      </c>
      <c r="C255" s="60">
        <v>677</v>
      </c>
      <c r="D255" s="52">
        <v>640</v>
      </c>
      <c r="E255" s="26">
        <v>641</v>
      </c>
      <c r="F255" s="52">
        <v>640</v>
      </c>
      <c r="G255" s="60">
        <v>592</v>
      </c>
      <c r="H255" s="60">
        <v>595</v>
      </c>
      <c r="I255" s="60">
        <v>620</v>
      </c>
      <c r="J255" s="91">
        <v>602</v>
      </c>
      <c r="K255" s="60">
        <v>571</v>
      </c>
      <c r="L255" s="60">
        <v>595</v>
      </c>
      <c r="M255" s="91">
        <v>606</v>
      </c>
      <c r="N255" s="26">
        <f>SUM(B255:M255)</f>
        <v>7508</v>
      </c>
    </row>
    <row r="256" spans="1:17" ht="12.5" x14ac:dyDescent="0.25">
      <c r="A256" s="32" t="s">
        <v>4</v>
      </c>
      <c r="B256" s="62">
        <v>85184976.810000002</v>
      </c>
      <c r="C256" s="62">
        <v>71771906.180000007</v>
      </c>
      <c r="D256" s="54">
        <v>35322225.899999999</v>
      </c>
      <c r="E256" s="22">
        <v>0</v>
      </c>
      <c r="F256" s="54">
        <v>0</v>
      </c>
      <c r="G256" s="62">
        <v>37768576.899999999</v>
      </c>
      <c r="H256" s="62">
        <v>79175087.379999995</v>
      </c>
      <c r="I256" s="62">
        <v>82493563.859999999</v>
      </c>
      <c r="J256" s="96">
        <v>77036629.989999995</v>
      </c>
      <c r="K256" s="62">
        <v>78352264.980000004</v>
      </c>
      <c r="L256" s="62">
        <v>67830346.980000004</v>
      </c>
      <c r="M256" s="97">
        <v>75646504.359999999</v>
      </c>
      <c r="N256" s="22">
        <f>SUM(B256:M256)</f>
        <v>690582083.34000003</v>
      </c>
      <c r="O256" s="8"/>
    </row>
    <row r="257" spans="1:15" ht="12.5" x14ac:dyDescent="0.25">
      <c r="A257" s="32" t="s">
        <v>0</v>
      </c>
      <c r="B257" s="62">
        <v>5311919.22</v>
      </c>
      <c r="C257" s="62">
        <v>4598366.99</v>
      </c>
      <c r="D257" s="54">
        <v>2520941.37</v>
      </c>
      <c r="E257" s="22">
        <v>0</v>
      </c>
      <c r="F257" s="54">
        <v>0</v>
      </c>
      <c r="G257" s="62">
        <v>2518363.4300000002</v>
      </c>
      <c r="H257" s="62">
        <v>5120748.4800000004</v>
      </c>
      <c r="I257" s="62">
        <v>5619394.9400000004</v>
      </c>
      <c r="J257" s="96">
        <v>4989518.24</v>
      </c>
      <c r="K257" s="62">
        <v>5114911.38</v>
      </c>
      <c r="L257" s="62">
        <v>4541378.91</v>
      </c>
      <c r="M257" s="97">
        <v>4903051.34</v>
      </c>
      <c r="N257" s="22">
        <f>SUM(B257:M257)</f>
        <v>45238594.300000012</v>
      </c>
    </row>
    <row r="258" spans="1:15" ht="12.5" x14ac:dyDescent="0.25">
      <c r="A258" s="32" t="s">
        <v>5</v>
      </c>
      <c r="B258" s="62">
        <v>291.45999999999998</v>
      </c>
      <c r="C258" s="62">
        <v>234.22</v>
      </c>
      <c r="D258" s="54">
        <v>246.19</v>
      </c>
      <c r="E258" s="22">
        <v>0</v>
      </c>
      <c r="F258" s="54">
        <v>0</v>
      </c>
      <c r="G258" s="62">
        <v>303.86</v>
      </c>
      <c r="H258" s="62">
        <v>277.62</v>
      </c>
      <c r="I258" s="62">
        <v>292.37</v>
      </c>
      <c r="J258" s="96">
        <v>276.27</v>
      </c>
      <c r="K258" s="62">
        <v>288.95999999999998</v>
      </c>
      <c r="L258" s="62">
        <v>254.42</v>
      </c>
      <c r="M258" s="97">
        <v>260.99</v>
      </c>
      <c r="N258" s="22">
        <f>IF(N255=0,0,(N257/N255/N323))</f>
        <v>227.38188338808567</v>
      </c>
    </row>
    <row r="259" spans="1:15" ht="12.5" x14ac:dyDescent="0.25">
      <c r="A259" s="32" t="s">
        <v>6</v>
      </c>
      <c r="B259" s="59">
        <v>6.2300000000000001E-2</v>
      </c>
      <c r="C259" s="59">
        <v>6.4000000000000001E-2</v>
      </c>
      <c r="D259" s="51">
        <v>7.1300000000000002E-2</v>
      </c>
      <c r="E259" s="23">
        <v>0</v>
      </c>
      <c r="F259" s="51">
        <v>0</v>
      </c>
      <c r="G259" s="59">
        <v>6.6600000000000006E-2</v>
      </c>
      <c r="H259" s="59">
        <v>6.4600000000000005E-2</v>
      </c>
      <c r="I259" s="59">
        <v>6.8099999999999994E-2</v>
      </c>
      <c r="J259" s="90">
        <v>6.4699999999999994E-2</v>
      </c>
      <c r="K259" s="59">
        <v>6.5199999999999994E-2</v>
      </c>
      <c r="L259" s="59">
        <v>6.6900000000000001E-2</v>
      </c>
      <c r="M259" s="90">
        <v>6.480000000000001E-2</v>
      </c>
      <c r="N259" s="23">
        <f>IF(N256=0,0,(N257/N256))</f>
        <v>6.5507917728191797E-2</v>
      </c>
    </row>
    <row r="260" spans="1:15" ht="12.5" x14ac:dyDescent="0.25">
      <c r="A260" s="33"/>
      <c r="B260" s="48"/>
      <c r="C260" s="100"/>
      <c r="D260" s="48"/>
      <c r="E260" s="13"/>
      <c r="F260" s="48"/>
      <c r="G260" s="48"/>
      <c r="H260" s="48"/>
      <c r="I260" s="48"/>
      <c r="J260" s="88"/>
      <c r="K260" s="48"/>
      <c r="L260" s="48"/>
      <c r="M260" s="88"/>
      <c r="N260" s="13"/>
      <c r="O260" s="10" t="s">
        <v>24</v>
      </c>
    </row>
    <row r="261" spans="1:15" ht="12.5" x14ac:dyDescent="0.25">
      <c r="A261" s="19" t="s">
        <v>34</v>
      </c>
      <c r="B261" s="60">
        <v>37</v>
      </c>
      <c r="C261" s="60">
        <v>34</v>
      </c>
      <c r="D261" s="52">
        <v>32</v>
      </c>
      <c r="E261" s="26">
        <v>32</v>
      </c>
      <c r="F261" s="52">
        <v>32</v>
      </c>
      <c r="G261" s="60">
        <v>28</v>
      </c>
      <c r="H261" s="60">
        <v>28</v>
      </c>
      <c r="I261" s="60">
        <v>35</v>
      </c>
      <c r="J261" s="91">
        <v>31</v>
      </c>
      <c r="K261" s="60">
        <v>30</v>
      </c>
      <c r="L261" s="60">
        <v>32</v>
      </c>
      <c r="M261" s="91">
        <v>32</v>
      </c>
      <c r="N261" s="26">
        <f>SUM(B261:M261)</f>
        <v>383</v>
      </c>
      <c r="O261" s="7" t="s">
        <v>24</v>
      </c>
    </row>
    <row r="262" spans="1:15" ht="12.5" x14ac:dyDescent="0.25">
      <c r="A262" s="32" t="s">
        <v>4</v>
      </c>
      <c r="B262" s="62">
        <v>4675870</v>
      </c>
      <c r="C262" s="62">
        <v>3495502</v>
      </c>
      <c r="D262" s="54">
        <v>1742946</v>
      </c>
      <c r="E262" s="22">
        <v>0</v>
      </c>
      <c r="F262" s="54">
        <v>0</v>
      </c>
      <c r="G262" s="62">
        <v>1862400</v>
      </c>
      <c r="H262" s="62">
        <v>4080776</v>
      </c>
      <c r="I262" s="62">
        <v>4307498</v>
      </c>
      <c r="J262" s="96">
        <v>4078066</v>
      </c>
      <c r="K262" s="62">
        <v>4029189.5</v>
      </c>
      <c r="L262" s="62">
        <v>3369614</v>
      </c>
      <c r="M262" s="97">
        <v>2996366</v>
      </c>
      <c r="N262" s="22">
        <f>SUM(B262:M262)</f>
        <v>34638227.5</v>
      </c>
    </row>
    <row r="263" spans="1:15" ht="12.5" x14ac:dyDescent="0.25">
      <c r="A263" s="32" t="s">
        <v>0</v>
      </c>
      <c r="B263" s="62">
        <v>44892.46</v>
      </c>
      <c r="C263" s="62">
        <v>253951.18</v>
      </c>
      <c r="D263" s="54">
        <v>89339.58</v>
      </c>
      <c r="E263" s="22">
        <v>0</v>
      </c>
      <c r="F263" s="54">
        <v>0</v>
      </c>
      <c r="G263" s="62">
        <v>152863.95000000001</v>
      </c>
      <c r="H263" s="62">
        <v>345889.27</v>
      </c>
      <c r="I263" s="62">
        <v>363254.59</v>
      </c>
      <c r="J263" s="96">
        <v>333894.78000000003</v>
      </c>
      <c r="K263" s="62">
        <v>147282.28</v>
      </c>
      <c r="L263" s="62">
        <v>218089.82</v>
      </c>
      <c r="M263" s="97">
        <v>261458.13</v>
      </c>
      <c r="N263" s="22">
        <f>SUM(B263:M263)</f>
        <v>2210916.04</v>
      </c>
    </row>
    <row r="264" spans="1:15" ht="12.5" x14ac:dyDescent="0.25">
      <c r="A264" s="32" t="s">
        <v>5</v>
      </c>
      <c r="B264" s="62">
        <v>48.53</v>
      </c>
      <c r="C264" s="62">
        <v>257.56</v>
      </c>
      <c r="D264" s="54">
        <v>174.49</v>
      </c>
      <c r="E264" s="22">
        <v>0</v>
      </c>
      <c r="F264" s="54">
        <v>0</v>
      </c>
      <c r="G264" s="62">
        <v>389.96</v>
      </c>
      <c r="H264" s="62">
        <v>398.49</v>
      </c>
      <c r="I264" s="62">
        <v>334.8</v>
      </c>
      <c r="J264" s="96">
        <v>359.03</v>
      </c>
      <c r="K264" s="62">
        <v>158.37</v>
      </c>
      <c r="L264" s="62">
        <v>227.18</v>
      </c>
      <c r="M264" s="97">
        <v>263.57</v>
      </c>
      <c r="N264" s="22">
        <f>IF(N261=0,0,(N263/N261/N323))</f>
        <v>217.84344593073669</v>
      </c>
    </row>
    <row r="265" spans="1:15" ht="12.5" x14ac:dyDescent="0.25">
      <c r="A265" s="32" t="s">
        <v>6</v>
      </c>
      <c r="B265" s="59">
        <v>9.5999999999999992E-3</v>
      </c>
      <c r="C265" s="59">
        <v>7.2599999999999998E-2</v>
      </c>
      <c r="D265" s="51">
        <v>5.1200000000000002E-2</v>
      </c>
      <c r="E265" s="23">
        <v>0</v>
      </c>
      <c r="F265" s="51">
        <v>0</v>
      </c>
      <c r="G265" s="59">
        <v>8.2000000000000003E-2</v>
      </c>
      <c r="H265" s="59">
        <v>8.4700000000000011E-2</v>
      </c>
      <c r="I265" s="59">
        <v>8.43E-2</v>
      </c>
      <c r="J265" s="90">
        <v>8.1799999999999998E-2</v>
      </c>
      <c r="K265" s="59">
        <v>3.6499999999999998E-2</v>
      </c>
      <c r="L265" s="59">
        <v>6.4699999999999994E-2</v>
      </c>
      <c r="M265" s="90">
        <v>8.72E-2</v>
      </c>
      <c r="N265" s="23">
        <f>IF(N262=0,0,(N263/N262))</f>
        <v>6.3828786851174768E-2</v>
      </c>
    </row>
    <row r="266" spans="1:15" ht="12.5" x14ac:dyDescent="0.25">
      <c r="A266" s="33"/>
      <c r="B266" s="48"/>
      <c r="C266" s="100"/>
      <c r="D266" s="48"/>
      <c r="E266" s="13"/>
      <c r="F266" s="48"/>
      <c r="G266" s="48"/>
      <c r="H266" s="48"/>
      <c r="I266" s="48"/>
      <c r="J266" s="88"/>
      <c r="K266" s="48"/>
      <c r="L266" s="48"/>
      <c r="M266" s="88"/>
      <c r="N266" s="13"/>
    </row>
    <row r="267" spans="1:15" ht="12.5" x14ac:dyDescent="0.25">
      <c r="A267" s="19" t="s">
        <v>12</v>
      </c>
      <c r="B267" s="60">
        <v>92</v>
      </c>
      <c r="C267" s="60">
        <v>83</v>
      </c>
      <c r="D267" s="52">
        <v>82</v>
      </c>
      <c r="E267" s="26">
        <v>82</v>
      </c>
      <c r="F267" s="52">
        <v>82</v>
      </c>
      <c r="G267" s="60">
        <v>69</v>
      </c>
      <c r="H267" s="60">
        <v>73</v>
      </c>
      <c r="I267" s="60">
        <v>75</v>
      </c>
      <c r="J267" s="91">
        <v>72</v>
      </c>
      <c r="K267" s="60">
        <v>70</v>
      </c>
      <c r="L267" s="60">
        <v>70</v>
      </c>
      <c r="M267" s="91">
        <v>68</v>
      </c>
      <c r="N267" s="26">
        <f>SUM(B267:M267)</f>
        <v>918</v>
      </c>
    </row>
    <row r="268" spans="1:15" ht="12.5" x14ac:dyDescent="0.25">
      <c r="A268" s="32" t="s">
        <v>4</v>
      </c>
      <c r="B268" s="62">
        <v>13247190</v>
      </c>
      <c r="C268" s="62">
        <v>11930935</v>
      </c>
      <c r="D268" s="54">
        <v>5842600</v>
      </c>
      <c r="E268" s="22">
        <v>0</v>
      </c>
      <c r="F268" s="54">
        <v>0</v>
      </c>
      <c r="G268" s="62">
        <v>5167105</v>
      </c>
      <c r="H268" s="62">
        <v>10707465</v>
      </c>
      <c r="I268" s="62">
        <v>12297135</v>
      </c>
      <c r="J268" s="96">
        <v>12474095</v>
      </c>
      <c r="K268" s="62">
        <v>11276707.5</v>
      </c>
      <c r="L268" s="62">
        <v>9203390</v>
      </c>
      <c r="M268" s="97">
        <v>11214035.01</v>
      </c>
      <c r="N268" s="22">
        <f>SUM(B268:M268)</f>
        <v>103360657.51000001</v>
      </c>
    </row>
    <row r="269" spans="1:15" ht="12.5" x14ac:dyDescent="0.25">
      <c r="A269" s="32" t="s">
        <v>0</v>
      </c>
      <c r="B269" s="62">
        <v>660570.72</v>
      </c>
      <c r="C269" s="62">
        <v>908535.69</v>
      </c>
      <c r="D269" s="54">
        <v>210389.72</v>
      </c>
      <c r="E269" s="22">
        <v>0</v>
      </c>
      <c r="F269" s="54">
        <v>0</v>
      </c>
      <c r="G269" s="62">
        <v>350003.38</v>
      </c>
      <c r="H269" s="62">
        <v>801060.41</v>
      </c>
      <c r="I269" s="62">
        <v>884270.17</v>
      </c>
      <c r="J269" s="96">
        <v>632813.71</v>
      </c>
      <c r="K269" s="62">
        <v>843532.42</v>
      </c>
      <c r="L269" s="62">
        <v>593460.22</v>
      </c>
      <c r="M269" s="97">
        <v>699874.25</v>
      </c>
      <c r="N269" s="22">
        <f>SUM(B269:M269)</f>
        <v>6584510.6899999995</v>
      </c>
    </row>
    <row r="270" spans="1:15" ht="12.5" x14ac:dyDescent="0.25">
      <c r="A270" s="32" t="s">
        <v>5</v>
      </c>
      <c r="B270" s="62">
        <v>287.2</v>
      </c>
      <c r="C270" s="62">
        <v>377.46</v>
      </c>
      <c r="D270" s="54">
        <v>160.36000000000001</v>
      </c>
      <c r="E270" s="22">
        <v>0</v>
      </c>
      <c r="F270" s="54">
        <v>0</v>
      </c>
      <c r="G270" s="62">
        <v>362.32</v>
      </c>
      <c r="H270" s="62">
        <v>353.98</v>
      </c>
      <c r="I270" s="62">
        <v>380.33</v>
      </c>
      <c r="J270" s="96">
        <v>292.97000000000003</v>
      </c>
      <c r="K270" s="62">
        <v>388.72</v>
      </c>
      <c r="L270" s="62">
        <v>282.60000000000002</v>
      </c>
      <c r="M270" s="97">
        <v>332.01</v>
      </c>
      <c r="N270" s="22">
        <f>IF(N267=0,0,(N269/N267/N323))</f>
        <v>270.67730738567514</v>
      </c>
    </row>
    <row r="271" spans="1:15" ht="12.5" x14ac:dyDescent="0.25">
      <c r="A271" s="32" t="s">
        <v>6</v>
      </c>
      <c r="B271" s="59">
        <v>4.9799999999999997E-2</v>
      </c>
      <c r="C271" s="59">
        <v>7.6100000000000001E-2</v>
      </c>
      <c r="D271" s="51">
        <v>3.5999999999999997E-2</v>
      </c>
      <c r="E271" s="23">
        <v>0</v>
      </c>
      <c r="F271" s="51">
        <v>0</v>
      </c>
      <c r="G271" s="59">
        <v>6.7699999999999996E-2</v>
      </c>
      <c r="H271" s="59">
        <v>7.4800000000000005E-2</v>
      </c>
      <c r="I271" s="59">
        <v>7.1900000000000006E-2</v>
      </c>
      <c r="J271" s="90">
        <v>5.0700000000000002E-2</v>
      </c>
      <c r="K271" s="59">
        <v>7.4800000000000005E-2</v>
      </c>
      <c r="L271" s="59">
        <v>6.4399999999999999E-2</v>
      </c>
      <c r="M271" s="90">
        <v>6.2400000000000004E-2</v>
      </c>
      <c r="N271" s="23">
        <f>IF(N268=0,0,(N269/N268))</f>
        <v>6.3704226043288834E-2</v>
      </c>
    </row>
    <row r="272" spans="1:15" ht="12.5" x14ac:dyDescent="0.25">
      <c r="A272" s="33"/>
      <c r="B272" s="48"/>
      <c r="C272" s="100"/>
      <c r="D272" s="48"/>
      <c r="E272" s="23"/>
      <c r="F272" s="48"/>
      <c r="G272" s="48"/>
      <c r="H272" s="48"/>
      <c r="I272" s="48"/>
      <c r="J272" s="88"/>
      <c r="K272" s="48"/>
      <c r="L272" s="48"/>
      <c r="M272" s="88"/>
      <c r="N272" s="23"/>
    </row>
    <row r="273" spans="1:14" ht="12.5" x14ac:dyDescent="0.25">
      <c r="A273" s="19" t="s">
        <v>36</v>
      </c>
      <c r="B273" s="60">
        <v>35</v>
      </c>
      <c r="C273" s="60">
        <v>30</v>
      </c>
      <c r="D273" s="52">
        <v>30</v>
      </c>
      <c r="E273" s="26">
        <v>30</v>
      </c>
      <c r="F273" s="52">
        <v>30</v>
      </c>
      <c r="G273" s="60">
        <v>24</v>
      </c>
      <c r="H273" s="60">
        <v>27</v>
      </c>
      <c r="I273" s="60">
        <v>27</v>
      </c>
      <c r="J273" s="91">
        <v>24</v>
      </c>
      <c r="K273" s="60">
        <v>26</v>
      </c>
      <c r="L273" s="60">
        <v>27</v>
      </c>
      <c r="M273" s="91">
        <v>42</v>
      </c>
      <c r="N273" s="26">
        <f>SUM(B273:M273)</f>
        <v>352</v>
      </c>
    </row>
    <row r="274" spans="1:14" ht="12.5" x14ac:dyDescent="0.25">
      <c r="A274" s="32" t="s">
        <v>4</v>
      </c>
      <c r="B274" s="62">
        <v>9197625</v>
      </c>
      <c r="C274" s="62">
        <v>6504105</v>
      </c>
      <c r="D274" s="54">
        <v>3298885</v>
      </c>
      <c r="E274" s="22">
        <v>0</v>
      </c>
      <c r="F274" s="54">
        <v>0</v>
      </c>
      <c r="G274" s="62">
        <v>4245665</v>
      </c>
      <c r="H274" s="62">
        <v>10599755</v>
      </c>
      <c r="I274" s="62">
        <v>9288345</v>
      </c>
      <c r="J274" s="96">
        <v>12731895</v>
      </c>
      <c r="K274" s="62">
        <v>11254645</v>
      </c>
      <c r="L274" s="62">
        <v>9373467</v>
      </c>
      <c r="M274" s="97">
        <v>11712359.970000001</v>
      </c>
      <c r="N274" s="22">
        <f>SUM(B274:M274)</f>
        <v>88206746.969999999</v>
      </c>
    </row>
    <row r="275" spans="1:14" ht="12.5" x14ac:dyDescent="0.25">
      <c r="A275" s="32" t="s">
        <v>0</v>
      </c>
      <c r="B275" s="62">
        <v>699639.43</v>
      </c>
      <c r="C275" s="62">
        <v>611246.94999999995</v>
      </c>
      <c r="D275" s="54">
        <v>194278.67</v>
      </c>
      <c r="E275" s="22">
        <v>0</v>
      </c>
      <c r="F275" s="54">
        <v>0</v>
      </c>
      <c r="G275" s="62">
        <v>38206.85</v>
      </c>
      <c r="H275" s="62">
        <v>500960.42</v>
      </c>
      <c r="I275" s="62">
        <v>455915.23</v>
      </c>
      <c r="J275" s="96">
        <v>596647.02</v>
      </c>
      <c r="K275" s="62">
        <v>551042.24</v>
      </c>
      <c r="L275" s="62">
        <v>299101.92</v>
      </c>
      <c r="M275" s="97">
        <v>706434.1</v>
      </c>
      <c r="N275" s="22">
        <f>SUM(B275:M275)</f>
        <v>4653472.8299999991</v>
      </c>
    </row>
    <row r="276" spans="1:14" ht="12.5" x14ac:dyDescent="0.25">
      <c r="A276" s="32" t="s">
        <v>5</v>
      </c>
      <c r="B276" s="62">
        <v>799.59</v>
      </c>
      <c r="C276" s="62">
        <v>702.58</v>
      </c>
      <c r="D276" s="54">
        <v>404.75</v>
      </c>
      <c r="E276" s="22">
        <v>0</v>
      </c>
      <c r="F276" s="54">
        <v>0</v>
      </c>
      <c r="G276" s="62">
        <v>113.71</v>
      </c>
      <c r="H276" s="62">
        <v>598.52</v>
      </c>
      <c r="I276" s="62">
        <v>544.70000000000005</v>
      </c>
      <c r="J276" s="96">
        <v>828.68</v>
      </c>
      <c r="K276" s="62">
        <v>683.68</v>
      </c>
      <c r="L276" s="62">
        <v>369.26</v>
      </c>
      <c r="M276" s="97">
        <v>542.58000000000004</v>
      </c>
      <c r="N276" s="22">
        <f>IF(N273=0,0,(N275/N273/N323))</f>
        <v>498.89085235893589</v>
      </c>
    </row>
    <row r="277" spans="1:14" ht="12.5" x14ac:dyDescent="0.25">
      <c r="A277" s="32" t="s">
        <v>6</v>
      </c>
      <c r="B277" s="59">
        <v>7.6100000000000001E-2</v>
      </c>
      <c r="C277" s="59">
        <v>9.4E-2</v>
      </c>
      <c r="D277" s="51">
        <v>5.8900000000000001E-2</v>
      </c>
      <c r="E277" s="23">
        <v>0</v>
      </c>
      <c r="F277" s="51">
        <v>0</v>
      </c>
      <c r="G277" s="59">
        <v>8.9999999999999993E-3</v>
      </c>
      <c r="H277" s="59">
        <v>4.7300000000000002E-2</v>
      </c>
      <c r="I277" s="59">
        <v>4.9099999999999998E-2</v>
      </c>
      <c r="J277" s="90">
        <v>4.6899999999999997E-2</v>
      </c>
      <c r="K277" s="59">
        <v>4.9000000000000002E-2</v>
      </c>
      <c r="L277" s="59">
        <v>3.1899999999999998E-2</v>
      </c>
      <c r="M277" s="90">
        <v>6.0299999999999999E-2</v>
      </c>
      <c r="N277" s="23">
        <f>IF(N274=0,0,(N275/N274))</f>
        <v>5.2756427255872977E-2</v>
      </c>
    </row>
    <row r="278" spans="1:14" ht="12.5" x14ac:dyDescent="0.25">
      <c r="A278" s="33"/>
      <c r="B278" s="48"/>
      <c r="C278" s="100"/>
      <c r="D278" s="48"/>
      <c r="E278" s="23"/>
      <c r="F278" s="48"/>
      <c r="G278" s="48"/>
      <c r="H278" s="48"/>
      <c r="I278" s="48"/>
      <c r="J278" s="88"/>
      <c r="K278" s="48"/>
      <c r="L278" s="48"/>
      <c r="M278" s="88"/>
      <c r="N278" s="23"/>
    </row>
    <row r="279" spans="1:14" ht="12.5" x14ac:dyDescent="0.25">
      <c r="A279" s="19" t="s">
        <v>35</v>
      </c>
      <c r="B279" s="58">
        <v>1817</v>
      </c>
      <c r="C279" s="58">
        <v>1624</v>
      </c>
      <c r="D279" s="50">
        <v>1588</v>
      </c>
      <c r="E279" s="26">
        <v>1582</v>
      </c>
      <c r="F279" s="50">
        <v>1588</v>
      </c>
      <c r="G279" s="58">
        <v>1249</v>
      </c>
      <c r="H279" s="58">
        <v>1240</v>
      </c>
      <c r="I279" s="58">
        <v>1230</v>
      </c>
      <c r="J279" s="89">
        <v>1224</v>
      </c>
      <c r="K279" s="58">
        <v>1144</v>
      </c>
      <c r="L279" s="58">
        <v>1202</v>
      </c>
      <c r="M279" s="89">
        <v>1105</v>
      </c>
      <c r="N279" s="26">
        <f>SUM(B279:M279)</f>
        <v>16593</v>
      </c>
    </row>
    <row r="280" spans="1:14" ht="12.5" x14ac:dyDescent="0.25">
      <c r="A280" s="32" t="s">
        <v>4</v>
      </c>
      <c r="B280" s="62">
        <v>197844194.88999999</v>
      </c>
      <c r="C280" s="62">
        <v>170299483.71000001</v>
      </c>
      <c r="D280" s="54">
        <v>86040980.829999998</v>
      </c>
      <c r="E280" s="22">
        <v>0</v>
      </c>
      <c r="F280" s="54">
        <v>0</v>
      </c>
      <c r="G280" s="62">
        <v>93813020.329999998</v>
      </c>
      <c r="H280" s="62">
        <v>201980105.91</v>
      </c>
      <c r="I280" s="62">
        <v>205267970.75999999</v>
      </c>
      <c r="J280" s="96">
        <v>196074441.03999999</v>
      </c>
      <c r="K280" s="62">
        <v>200194677.40000001</v>
      </c>
      <c r="L280" s="62">
        <v>183382452.25</v>
      </c>
      <c r="M280" s="97">
        <v>196227879.30000001</v>
      </c>
      <c r="N280" s="22">
        <f>SUM(B280:M280)</f>
        <v>1731125206.4200001</v>
      </c>
    </row>
    <row r="281" spans="1:14" ht="12.5" x14ac:dyDescent="0.25">
      <c r="A281" s="32" t="s">
        <v>0</v>
      </c>
      <c r="B281" s="62">
        <v>11055196.550000001</v>
      </c>
      <c r="C281" s="62">
        <v>10251213.26</v>
      </c>
      <c r="D281" s="54">
        <v>4748081.3899999997</v>
      </c>
      <c r="E281" s="22">
        <v>0</v>
      </c>
      <c r="F281" s="54">
        <v>0</v>
      </c>
      <c r="G281" s="62">
        <v>5585287.9199999999</v>
      </c>
      <c r="H281" s="62">
        <v>11348617.68</v>
      </c>
      <c r="I281" s="62">
        <v>12554080.23</v>
      </c>
      <c r="J281" s="96">
        <v>11748314.18</v>
      </c>
      <c r="K281" s="62">
        <v>12208110.4</v>
      </c>
      <c r="L281" s="62">
        <v>10678811.619999999</v>
      </c>
      <c r="M281" s="97">
        <v>11610879.41</v>
      </c>
      <c r="N281" s="22">
        <f>SUM(B281:M281)</f>
        <v>101788592.64000002</v>
      </c>
    </row>
    <row r="282" spans="1:14" ht="12.5" x14ac:dyDescent="0.25">
      <c r="A282" s="32" t="s">
        <v>5</v>
      </c>
      <c r="B282" s="62">
        <v>243.37</v>
      </c>
      <c r="C282" s="62">
        <v>217.67</v>
      </c>
      <c r="D282" s="54">
        <v>186.87</v>
      </c>
      <c r="E282" s="22">
        <v>0</v>
      </c>
      <c r="F282" s="54">
        <v>0</v>
      </c>
      <c r="G282" s="62">
        <v>319.41000000000003</v>
      </c>
      <c r="H282" s="62">
        <v>295.23</v>
      </c>
      <c r="I282" s="62">
        <v>329.24</v>
      </c>
      <c r="J282" s="96">
        <v>319.94</v>
      </c>
      <c r="K282" s="62">
        <v>344.24</v>
      </c>
      <c r="L282" s="62">
        <v>296.14</v>
      </c>
      <c r="M282" s="97">
        <v>338.95</v>
      </c>
      <c r="N282" s="22">
        <f>IF(N29=0,0,(N281/N279/N323))</f>
        <v>231.49692054567467</v>
      </c>
    </row>
    <row r="283" spans="1:14" ht="12.5" x14ac:dyDescent="0.25">
      <c r="A283" s="32" t="s">
        <v>6</v>
      </c>
      <c r="B283" s="59">
        <v>5.5800000000000002E-2</v>
      </c>
      <c r="C283" s="59">
        <v>6.0100000000000001E-2</v>
      </c>
      <c r="D283" s="51">
        <v>5.5100000000000003E-2</v>
      </c>
      <c r="E283" s="23">
        <v>0</v>
      </c>
      <c r="F283" s="51">
        <v>0</v>
      </c>
      <c r="G283" s="59">
        <v>5.9499999999999997E-2</v>
      </c>
      <c r="H283" s="59">
        <v>5.6100000000000004E-2</v>
      </c>
      <c r="I283" s="59">
        <v>6.1100000000000002E-2</v>
      </c>
      <c r="J283" s="90">
        <v>5.9900000000000002E-2</v>
      </c>
      <c r="K283" s="59">
        <v>6.0899999999999996E-2</v>
      </c>
      <c r="L283" s="59">
        <v>5.8200000000000002E-2</v>
      </c>
      <c r="M283" s="90">
        <v>5.91E-2</v>
      </c>
      <c r="N283" s="23">
        <f>IF(N280=0,0,(N281/N280))</f>
        <v>5.8799093365696387E-2</v>
      </c>
    </row>
    <row r="284" spans="1:14" ht="12.5" x14ac:dyDescent="0.25">
      <c r="A284" s="33"/>
      <c r="B284" s="48"/>
      <c r="C284" s="48"/>
      <c r="D284" s="48"/>
      <c r="E284" s="23"/>
      <c r="F284" s="48"/>
      <c r="G284" s="48"/>
      <c r="H284" s="48"/>
      <c r="I284" s="48"/>
      <c r="J284" s="88"/>
      <c r="K284" s="48"/>
      <c r="L284" s="48"/>
      <c r="M284" s="88"/>
      <c r="N284" s="23"/>
    </row>
    <row r="285" spans="1:14" ht="12.5" x14ac:dyDescent="0.25">
      <c r="A285" s="19" t="s">
        <v>13</v>
      </c>
      <c r="B285" s="60">
        <v>228</v>
      </c>
      <c r="C285" s="60">
        <v>195</v>
      </c>
      <c r="D285" s="52">
        <v>189</v>
      </c>
      <c r="E285" s="26">
        <v>189</v>
      </c>
      <c r="F285" s="52">
        <v>189</v>
      </c>
      <c r="G285" s="60">
        <v>11</v>
      </c>
      <c r="H285" s="60">
        <v>9</v>
      </c>
      <c r="I285" s="60">
        <v>10</v>
      </c>
      <c r="J285" s="91">
        <v>149</v>
      </c>
      <c r="K285" s="60">
        <v>155</v>
      </c>
      <c r="L285" s="60">
        <v>129</v>
      </c>
      <c r="M285" s="91">
        <v>0</v>
      </c>
      <c r="N285" s="26">
        <f>SUM(B285:M285)</f>
        <v>1453</v>
      </c>
    </row>
    <row r="286" spans="1:14" ht="12.5" x14ac:dyDescent="0.25">
      <c r="A286" s="32" t="s">
        <v>0</v>
      </c>
      <c r="B286" s="62">
        <v>7869617.1399999997</v>
      </c>
      <c r="C286" s="62">
        <v>7391743.0199999996</v>
      </c>
      <c r="D286" s="54">
        <v>3856969.76</v>
      </c>
      <c r="E286" s="22">
        <v>0</v>
      </c>
      <c r="F286" s="54">
        <v>0</v>
      </c>
      <c r="G286" s="62">
        <v>0</v>
      </c>
      <c r="H286" s="62">
        <v>0</v>
      </c>
      <c r="I286" s="62">
        <v>0</v>
      </c>
      <c r="J286" s="96">
        <v>3614287.79</v>
      </c>
      <c r="K286" s="62">
        <v>6351829.4900000002</v>
      </c>
      <c r="L286" s="62">
        <v>1951556.82</v>
      </c>
      <c r="M286" s="97">
        <v>0</v>
      </c>
      <c r="N286" s="22">
        <f>SUM(B286:M286)</f>
        <v>31036004.020000003</v>
      </c>
    </row>
    <row r="287" spans="1:14" ht="12.5" x14ac:dyDescent="0.25">
      <c r="A287" s="32" t="s">
        <v>5</v>
      </c>
      <c r="B287" s="62">
        <v>1380.63</v>
      </c>
      <c r="C287" s="62">
        <v>1307.1199999999999</v>
      </c>
      <c r="D287" s="54">
        <v>1275.45</v>
      </c>
      <c r="E287" s="9">
        <v>0</v>
      </c>
      <c r="F287" s="54">
        <v>0</v>
      </c>
      <c r="G287" s="62">
        <v>0</v>
      </c>
      <c r="H287" s="62">
        <v>0</v>
      </c>
      <c r="I287" s="62">
        <v>0</v>
      </c>
      <c r="J287" s="96">
        <v>808.57</v>
      </c>
      <c r="K287" s="62">
        <v>1321.92</v>
      </c>
      <c r="L287" s="62">
        <v>504.28</v>
      </c>
      <c r="M287" s="97">
        <v>0</v>
      </c>
      <c r="N287" s="9">
        <f>IF(N285=0,0,(N286/N285/N323))</f>
        <v>806.0671209517684</v>
      </c>
    </row>
    <row r="288" spans="1:14" ht="12.5" x14ac:dyDescent="0.25">
      <c r="A288" s="33"/>
      <c r="B288" s="63"/>
      <c r="C288" s="63"/>
      <c r="D288" s="55"/>
      <c r="E288" s="13"/>
      <c r="F288" s="55"/>
      <c r="G288" s="63"/>
      <c r="H288" s="63"/>
      <c r="I288" s="63"/>
      <c r="J288" s="88"/>
      <c r="K288" s="63"/>
      <c r="L288" s="63"/>
      <c r="M288" s="88"/>
      <c r="N288" s="13"/>
    </row>
    <row r="289" spans="1:15" s="37" customFormat="1" ht="12.5" x14ac:dyDescent="0.25">
      <c r="A289" s="38" t="s">
        <v>14</v>
      </c>
      <c r="B289" s="60">
        <v>99</v>
      </c>
      <c r="C289" s="60">
        <v>89</v>
      </c>
      <c r="D289" s="52">
        <v>85</v>
      </c>
      <c r="E289" s="26">
        <v>85</v>
      </c>
      <c r="F289" s="52">
        <v>85</v>
      </c>
      <c r="G289" s="60">
        <v>7</v>
      </c>
      <c r="H289" s="60">
        <v>5</v>
      </c>
      <c r="I289" s="60">
        <v>6</v>
      </c>
      <c r="J289" s="91">
        <v>71</v>
      </c>
      <c r="K289" s="60">
        <v>75</v>
      </c>
      <c r="L289" s="60">
        <v>73</v>
      </c>
      <c r="M289" s="91">
        <v>0</v>
      </c>
      <c r="N289" s="26">
        <f>SUM(B289:M289)</f>
        <v>680</v>
      </c>
    </row>
    <row r="290" spans="1:15" ht="12.5" x14ac:dyDescent="0.25">
      <c r="A290" s="19" t="s">
        <v>15</v>
      </c>
      <c r="B290" s="62">
        <v>12938287.800000001</v>
      </c>
      <c r="C290" s="62">
        <v>11552957.109999999</v>
      </c>
      <c r="D290" s="54">
        <v>5612918.1500000004</v>
      </c>
      <c r="E290" s="22">
        <v>0</v>
      </c>
      <c r="F290" s="54">
        <v>0</v>
      </c>
      <c r="G290" s="62">
        <v>0</v>
      </c>
      <c r="H290" s="62">
        <v>0</v>
      </c>
      <c r="I290" s="62">
        <v>0</v>
      </c>
      <c r="J290" s="96">
        <v>7013292.0499999998</v>
      </c>
      <c r="K290" s="62">
        <v>11303390.220000001</v>
      </c>
      <c r="L290" s="62">
        <v>4426473.04</v>
      </c>
      <c r="M290" s="97">
        <v>0</v>
      </c>
      <c r="N290" s="22">
        <f>SUM(B290:M290)</f>
        <v>52847318.369999997</v>
      </c>
    </row>
    <row r="291" spans="1:15" ht="12.5" x14ac:dyDescent="0.25">
      <c r="A291" s="32" t="s">
        <v>0</v>
      </c>
      <c r="B291" s="62">
        <v>3406840.05</v>
      </c>
      <c r="C291" s="62">
        <v>3106617.61</v>
      </c>
      <c r="D291" s="54">
        <v>1585729.4</v>
      </c>
      <c r="E291" s="22">
        <v>0</v>
      </c>
      <c r="F291" s="54">
        <v>0</v>
      </c>
      <c r="G291" s="62">
        <v>0</v>
      </c>
      <c r="H291" s="62">
        <v>0</v>
      </c>
      <c r="I291" s="62">
        <v>0</v>
      </c>
      <c r="J291" s="96">
        <v>1678633.8</v>
      </c>
      <c r="K291" s="62">
        <v>2904501.97</v>
      </c>
      <c r="L291" s="62">
        <v>1282789.04</v>
      </c>
      <c r="M291" s="97">
        <v>0</v>
      </c>
      <c r="N291" s="22">
        <f>SUM(B291:M291)</f>
        <v>13965111.870000001</v>
      </c>
    </row>
    <row r="292" spans="1:15" ht="12.5" x14ac:dyDescent="0.25">
      <c r="A292" s="32" t="s">
        <v>5</v>
      </c>
      <c r="B292" s="62">
        <v>1376.5</v>
      </c>
      <c r="C292" s="62">
        <v>1203.6500000000001</v>
      </c>
      <c r="D292" s="54">
        <v>1165.98</v>
      </c>
      <c r="E292" s="22">
        <v>0</v>
      </c>
      <c r="F292" s="54">
        <v>0</v>
      </c>
      <c r="G292" s="62">
        <v>0</v>
      </c>
      <c r="H292" s="62">
        <v>0</v>
      </c>
      <c r="I292" s="62">
        <v>0</v>
      </c>
      <c r="J292" s="96">
        <v>788.09</v>
      </c>
      <c r="K292" s="62">
        <v>1249.25</v>
      </c>
      <c r="L292" s="62">
        <v>585.75</v>
      </c>
      <c r="M292" s="97">
        <v>0</v>
      </c>
      <c r="N292" s="22">
        <f>IF(N289=0,0,(N291/N289/N323))</f>
        <v>775.00861126558482</v>
      </c>
    </row>
    <row r="293" spans="1:15" ht="12.5" x14ac:dyDescent="0.25">
      <c r="A293" s="32" t="s">
        <v>6</v>
      </c>
      <c r="B293" s="59">
        <v>0.26329999999999998</v>
      </c>
      <c r="C293" s="59">
        <v>0.26889999999999997</v>
      </c>
      <c r="D293" s="51">
        <v>0.28249999999999997</v>
      </c>
      <c r="E293" s="23">
        <v>0</v>
      </c>
      <c r="F293" s="51">
        <v>0</v>
      </c>
      <c r="G293" s="59">
        <v>0</v>
      </c>
      <c r="H293" s="59">
        <v>0</v>
      </c>
      <c r="I293" s="59">
        <v>0</v>
      </c>
      <c r="J293" s="90">
        <v>0.23930000000000001</v>
      </c>
      <c r="K293" s="59">
        <v>0.25690000000000002</v>
      </c>
      <c r="L293" s="59">
        <v>0.28970000000000001</v>
      </c>
      <c r="M293" s="90">
        <v>0</v>
      </c>
      <c r="N293" s="23">
        <f>IF(N290=0,0,ROUNDDOWN(SUM(N291/N290),4))</f>
        <v>0.26419999999999999</v>
      </c>
    </row>
    <row r="294" spans="1:15" ht="12.5" x14ac:dyDescent="0.25">
      <c r="A294" s="33"/>
      <c r="B294" s="48"/>
      <c r="C294" s="100"/>
      <c r="D294" s="48"/>
      <c r="E294" s="13"/>
      <c r="F294" s="48"/>
      <c r="G294" s="48"/>
      <c r="H294" s="48"/>
      <c r="I294" s="48"/>
      <c r="J294" s="88"/>
      <c r="K294" s="48"/>
      <c r="L294" s="48"/>
      <c r="M294" s="88"/>
      <c r="N294" s="13"/>
    </row>
    <row r="295" spans="1:15" ht="12.5" x14ac:dyDescent="0.25">
      <c r="A295" s="19" t="s">
        <v>37</v>
      </c>
      <c r="B295" s="60">
        <v>17</v>
      </c>
      <c r="C295" s="60">
        <v>15</v>
      </c>
      <c r="D295" s="52">
        <v>15</v>
      </c>
      <c r="E295" s="26">
        <v>15</v>
      </c>
      <c r="F295" s="52">
        <v>15</v>
      </c>
      <c r="G295" s="60">
        <v>1</v>
      </c>
      <c r="H295" s="60">
        <v>1</v>
      </c>
      <c r="I295" s="60">
        <v>1</v>
      </c>
      <c r="J295" s="91">
        <v>13</v>
      </c>
      <c r="K295" s="60">
        <v>13</v>
      </c>
      <c r="L295" s="60">
        <v>0</v>
      </c>
      <c r="M295" s="91">
        <v>0</v>
      </c>
      <c r="N295" s="26">
        <f>SUM(B295:M295)</f>
        <v>106</v>
      </c>
    </row>
    <row r="296" spans="1:15" ht="12.5" x14ac:dyDescent="0.25">
      <c r="A296" s="19" t="s">
        <v>38</v>
      </c>
      <c r="B296" s="62">
        <v>6144382.75</v>
      </c>
      <c r="C296" s="62">
        <v>5794146.75</v>
      </c>
      <c r="D296" s="54">
        <v>3136965.6</v>
      </c>
      <c r="E296" s="22">
        <v>0</v>
      </c>
      <c r="F296" s="54">
        <v>0</v>
      </c>
      <c r="G296" s="62">
        <v>0</v>
      </c>
      <c r="H296" s="62">
        <v>0</v>
      </c>
      <c r="I296" s="62">
        <v>0</v>
      </c>
      <c r="J296" s="96">
        <v>3878971</v>
      </c>
      <c r="K296" s="62">
        <v>5511405.5</v>
      </c>
      <c r="L296" s="62">
        <v>52071</v>
      </c>
      <c r="M296" s="97">
        <v>0</v>
      </c>
      <c r="N296" s="22">
        <f>SUM(B296:M296)</f>
        <v>24517942.600000001</v>
      </c>
    </row>
    <row r="297" spans="1:15" ht="12.5" x14ac:dyDescent="0.25">
      <c r="A297" s="32" t="s">
        <v>0</v>
      </c>
      <c r="B297" s="62">
        <v>1227588.25</v>
      </c>
      <c r="C297" s="62">
        <v>1075803.5</v>
      </c>
      <c r="D297" s="54">
        <v>746970.1</v>
      </c>
      <c r="E297" s="22">
        <v>0</v>
      </c>
      <c r="F297" s="54">
        <v>0</v>
      </c>
      <c r="G297" s="62">
        <v>0</v>
      </c>
      <c r="H297" s="62">
        <v>0</v>
      </c>
      <c r="I297" s="62">
        <v>0</v>
      </c>
      <c r="J297" s="96">
        <v>693641.5</v>
      </c>
      <c r="K297" s="62">
        <v>1240620.25</v>
      </c>
      <c r="L297" s="62">
        <v>44049.5</v>
      </c>
      <c r="M297" s="97">
        <v>0</v>
      </c>
      <c r="N297" s="22">
        <f>SUM(B297:M297)</f>
        <v>5028673.0999999996</v>
      </c>
      <c r="O297" s="7" t="s">
        <v>24</v>
      </c>
    </row>
    <row r="298" spans="1:15" ht="12.5" x14ac:dyDescent="0.25">
      <c r="A298" s="32" t="s">
        <v>5</v>
      </c>
      <c r="B298" s="62">
        <v>2888.44</v>
      </c>
      <c r="C298" s="62">
        <v>2473.11</v>
      </c>
      <c r="D298" s="54">
        <v>3112.38</v>
      </c>
      <c r="E298" s="22">
        <v>0</v>
      </c>
      <c r="F298" s="54">
        <v>0</v>
      </c>
      <c r="G298" s="62">
        <v>0</v>
      </c>
      <c r="H298" s="62">
        <v>0</v>
      </c>
      <c r="I298" s="62">
        <v>0</v>
      </c>
      <c r="J298" s="96">
        <v>1778.57</v>
      </c>
      <c r="K298" s="62">
        <v>3078.46</v>
      </c>
      <c r="L298" s="62">
        <v>0</v>
      </c>
      <c r="M298" s="97">
        <v>0</v>
      </c>
      <c r="N298" s="22">
        <f>IF(N295=0,0,(N297/N295/N323))</f>
        <v>1790.2701095637417</v>
      </c>
      <c r="O298" s="7" t="s">
        <v>24</v>
      </c>
    </row>
    <row r="299" spans="1:15" ht="12.5" x14ac:dyDescent="0.25">
      <c r="A299" s="32" t="s">
        <v>6</v>
      </c>
      <c r="B299" s="59">
        <v>0.19969999999999999</v>
      </c>
      <c r="C299" s="59">
        <v>0.18559999999999999</v>
      </c>
      <c r="D299" s="51">
        <v>0.23810000000000001</v>
      </c>
      <c r="E299" s="23">
        <v>0</v>
      </c>
      <c r="F299" s="51">
        <v>0</v>
      </c>
      <c r="G299" s="59">
        <v>0</v>
      </c>
      <c r="H299" s="59">
        <v>0</v>
      </c>
      <c r="I299" s="59">
        <v>0</v>
      </c>
      <c r="J299" s="90">
        <v>0.17879999999999999</v>
      </c>
      <c r="K299" s="59">
        <v>0.22510000000000002</v>
      </c>
      <c r="L299" s="59">
        <v>0.84589999999999999</v>
      </c>
      <c r="M299" s="90">
        <v>0</v>
      </c>
      <c r="N299" s="23">
        <f>IF(N296=0,0,ROUNDDOWN(SUM(N297/N296),4))</f>
        <v>0.2051</v>
      </c>
    </row>
    <row r="300" spans="1:15" ht="12.5" x14ac:dyDescent="0.25">
      <c r="A300" s="33"/>
      <c r="B300" s="48"/>
      <c r="C300" s="100"/>
      <c r="D300" s="48"/>
      <c r="E300" s="13"/>
      <c r="F300" s="48"/>
      <c r="G300" s="48"/>
      <c r="H300" s="48"/>
      <c r="I300" s="48"/>
      <c r="J300" s="88"/>
      <c r="K300" s="48"/>
      <c r="L300" s="48"/>
      <c r="M300" s="88"/>
      <c r="N300" s="13"/>
    </row>
    <row r="301" spans="1:15" ht="12.5" x14ac:dyDescent="0.25">
      <c r="A301" s="32" t="s">
        <v>32</v>
      </c>
      <c r="B301" s="60">
        <v>28</v>
      </c>
      <c r="C301" s="60">
        <v>26</v>
      </c>
      <c r="D301" s="52">
        <v>24</v>
      </c>
      <c r="E301" s="26">
        <v>24</v>
      </c>
      <c r="F301" s="52">
        <v>24</v>
      </c>
      <c r="G301" s="60">
        <v>2</v>
      </c>
      <c r="H301" s="60">
        <v>2</v>
      </c>
      <c r="I301" s="60">
        <v>2</v>
      </c>
      <c r="J301" s="91">
        <v>19</v>
      </c>
      <c r="K301" s="60">
        <v>21</v>
      </c>
      <c r="L301" s="60">
        <v>21</v>
      </c>
      <c r="M301" s="91">
        <v>0</v>
      </c>
      <c r="N301" s="26">
        <f>SUM(B301:M301)</f>
        <v>193</v>
      </c>
    </row>
    <row r="302" spans="1:15" ht="12.5" x14ac:dyDescent="0.25">
      <c r="A302" s="34" t="s">
        <v>33</v>
      </c>
      <c r="B302" s="62">
        <v>4429588</v>
      </c>
      <c r="C302" s="62">
        <v>3966346.36</v>
      </c>
      <c r="D302" s="54">
        <v>2076496.55</v>
      </c>
      <c r="E302" s="22">
        <v>0</v>
      </c>
      <c r="F302" s="54">
        <v>0</v>
      </c>
      <c r="G302" s="62">
        <v>0</v>
      </c>
      <c r="H302" s="62">
        <v>0</v>
      </c>
      <c r="I302" s="62">
        <v>0</v>
      </c>
      <c r="J302" s="96">
        <v>2014033.55</v>
      </c>
      <c r="K302" s="62">
        <v>3342743.5</v>
      </c>
      <c r="L302" s="62">
        <v>1245354</v>
      </c>
      <c r="M302" s="97">
        <v>0</v>
      </c>
      <c r="N302" s="22">
        <f>SUM(B302:M302)</f>
        <v>17074561.960000001</v>
      </c>
    </row>
    <row r="303" spans="1:15" ht="12.5" x14ac:dyDescent="0.25">
      <c r="A303" s="34" t="s">
        <v>0</v>
      </c>
      <c r="B303" s="62">
        <v>1055340.54</v>
      </c>
      <c r="C303" s="62">
        <v>1147049.6499999999</v>
      </c>
      <c r="D303" s="54">
        <v>575837.25</v>
      </c>
      <c r="E303" s="22">
        <v>0</v>
      </c>
      <c r="F303" s="54">
        <v>0</v>
      </c>
      <c r="G303" s="62">
        <v>0</v>
      </c>
      <c r="H303" s="62">
        <v>0</v>
      </c>
      <c r="I303" s="62">
        <v>0</v>
      </c>
      <c r="J303" s="96">
        <v>396204.19</v>
      </c>
      <c r="K303" s="62">
        <v>803122.72</v>
      </c>
      <c r="L303" s="62">
        <v>402434.28</v>
      </c>
      <c r="M303" s="97">
        <v>0</v>
      </c>
      <c r="N303" s="22">
        <f>SUM(B303:M303)</f>
        <v>4379988.63</v>
      </c>
    </row>
    <row r="304" spans="1:15" ht="12.5" x14ac:dyDescent="0.25">
      <c r="A304" s="32" t="s">
        <v>5</v>
      </c>
      <c r="B304" s="62">
        <v>1507.63</v>
      </c>
      <c r="C304" s="62">
        <v>1521.29</v>
      </c>
      <c r="D304" s="54">
        <v>1499.58</v>
      </c>
      <c r="E304" s="22">
        <v>0</v>
      </c>
      <c r="F304" s="54">
        <v>0</v>
      </c>
      <c r="G304" s="62">
        <v>0</v>
      </c>
      <c r="H304" s="62">
        <v>0</v>
      </c>
      <c r="I304" s="62">
        <v>0</v>
      </c>
      <c r="J304" s="96">
        <v>695.1</v>
      </c>
      <c r="K304" s="62">
        <v>1233.68</v>
      </c>
      <c r="L304" s="62">
        <v>638.78</v>
      </c>
      <c r="M304" s="97">
        <v>0</v>
      </c>
      <c r="N304" s="22">
        <f>IF(N301=0,0,(N303/N301/N323))</f>
        <v>856.41979295172302</v>
      </c>
    </row>
    <row r="305" spans="1:17" ht="12.5" x14ac:dyDescent="0.25">
      <c r="A305" s="32" t="s">
        <v>6</v>
      </c>
      <c r="B305" s="59">
        <v>0.2382</v>
      </c>
      <c r="C305" s="59">
        <v>0.28910000000000002</v>
      </c>
      <c r="D305" s="51">
        <v>0.27729999999999999</v>
      </c>
      <c r="E305" s="23">
        <v>0</v>
      </c>
      <c r="F305" s="51">
        <v>0</v>
      </c>
      <c r="G305" s="59">
        <v>0</v>
      </c>
      <c r="H305" s="59">
        <v>0</v>
      </c>
      <c r="I305" s="59">
        <v>0</v>
      </c>
      <c r="J305" s="90">
        <v>0.19670000000000001</v>
      </c>
      <c r="K305" s="59">
        <v>0.2402</v>
      </c>
      <c r="L305" s="59">
        <v>0.3231</v>
      </c>
      <c r="M305" s="90">
        <v>0</v>
      </c>
      <c r="N305" s="23">
        <f>IF(N302=0,0,(N303/N302))</f>
        <v>0.25652128823338782</v>
      </c>
    </row>
    <row r="306" spans="1:17" ht="12.5" x14ac:dyDescent="0.25">
      <c r="A306" s="33"/>
      <c r="B306" s="48"/>
      <c r="C306" s="48"/>
      <c r="D306" s="48"/>
      <c r="E306" s="13"/>
      <c r="F306" s="48"/>
      <c r="G306" s="48"/>
      <c r="H306" s="48"/>
      <c r="I306" s="48"/>
      <c r="J306" s="88"/>
      <c r="K306" s="48"/>
      <c r="L306" s="48"/>
      <c r="M306" s="88"/>
      <c r="N306" s="13"/>
    </row>
    <row r="307" spans="1:17" ht="12.5" x14ac:dyDescent="0.25">
      <c r="A307" s="34" t="s">
        <v>31</v>
      </c>
      <c r="B307" s="60">
        <v>65</v>
      </c>
      <c r="C307" s="60">
        <v>48</v>
      </c>
      <c r="D307" s="52">
        <v>48</v>
      </c>
      <c r="E307" s="26">
        <v>48</v>
      </c>
      <c r="F307" s="52">
        <v>48</v>
      </c>
      <c r="G307" s="60">
        <v>0</v>
      </c>
      <c r="H307" s="60">
        <v>0</v>
      </c>
      <c r="I307" s="60">
        <v>0</v>
      </c>
      <c r="J307" s="91">
        <v>32</v>
      </c>
      <c r="K307" s="60">
        <v>32</v>
      </c>
      <c r="L307" s="60">
        <v>34</v>
      </c>
      <c r="M307" s="91">
        <v>0</v>
      </c>
      <c r="N307" s="26">
        <f>SUM(B307:M307)</f>
        <v>355</v>
      </c>
    </row>
    <row r="308" spans="1:17" ht="12.5" x14ac:dyDescent="0.25">
      <c r="A308" s="34" t="s">
        <v>0</v>
      </c>
      <c r="B308" s="62">
        <v>1156910</v>
      </c>
      <c r="C308" s="62">
        <v>1141783.01</v>
      </c>
      <c r="D308" s="54">
        <v>423392.1</v>
      </c>
      <c r="E308" s="22">
        <v>0</v>
      </c>
      <c r="F308" s="54">
        <v>0</v>
      </c>
      <c r="G308" s="62">
        <v>0</v>
      </c>
      <c r="H308" s="62">
        <v>0</v>
      </c>
      <c r="I308" s="62">
        <v>0</v>
      </c>
      <c r="J308" s="96">
        <v>298340</v>
      </c>
      <c r="K308" s="62">
        <v>605740.05000000005</v>
      </c>
      <c r="L308" s="62">
        <v>222274</v>
      </c>
      <c r="M308" s="97">
        <v>0</v>
      </c>
      <c r="N308" s="22">
        <f>SUM(B308:M308)</f>
        <v>3848439.16</v>
      </c>
    </row>
    <row r="309" spans="1:17" ht="12.5" x14ac:dyDescent="0.25">
      <c r="A309" s="34" t="s">
        <v>5</v>
      </c>
      <c r="B309" s="62">
        <v>711.94</v>
      </c>
      <c r="C309" s="62">
        <v>820.25</v>
      </c>
      <c r="D309" s="54">
        <v>551.29</v>
      </c>
      <c r="E309" s="22">
        <v>0</v>
      </c>
      <c r="F309" s="54">
        <v>0</v>
      </c>
      <c r="G309" s="62">
        <v>0</v>
      </c>
      <c r="H309" s="62">
        <v>0</v>
      </c>
      <c r="I309" s="62">
        <v>0</v>
      </c>
      <c r="J309" s="97">
        <v>310.77</v>
      </c>
      <c r="K309" s="62">
        <v>610.63</v>
      </c>
      <c r="L309" s="62">
        <v>217.92</v>
      </c>
      <c r="M309" s="97">
        <v>0</v>
      </c>
      <c r="N309" s="22">
        <f>IF(N307=0,0,(N308/N307/N323))</f>
        <v>409.09794115455264</v>
      </c>
    </row>
    <row r="310" spans="1:17" x14ac:dyDescent="0.35">
      <c r="A310" s="29"/>
      <c r="B310" s="63"/>
      <c r="C310" s="63"/>
      <c r="D310" s="55"/>
      <c r="E310" s="42"/>
      <c r="F310" s="55"/>
      <c r="G310" s="63"/>
      <c r="H310" s="63"/>
      <c r="I310" s="63"/>
      <c r="J310" s="88"/>
      <c r="K310" s="63"/>
      <c r="L310" s="63"/>
      <c r="M310" s="88"/>
      <c r="N310" s="42"/>
    </row>
    <row r="311" spans="1:17" ht="12.5" x14ac:dyDescent="0.25">
      <c r="A311" s="32" t="s">
        <v>39</v>
      </c>
      <c r="B311" s="60">
        <v>19</v>
      </c>
      <c r="C311" s="60">
        <v>17</v>
      </c>
      <c r="D311" s="52">
        <v>17</v>
      </c>
      <c r="E311" s="26">
        <v>17</v>
      </c>
      <c r="F311" s="52">
        <v>17</v>
      </c>
      <c r="G311" s="60">
        <v>1</v>
      </c>
      <c r="H311" s="60">
        <v>1</v>
      </c>
      <c r="I311" s="60">
        <v>1</v>
      </c>
      <c r="J311" s="91">
        <v>14</v>
      </c>
      <c r="K311" s="60">
        <v>14</v>
      </c>
      <c r="L311" s="60">
        <v>1</v>
      </c>
      <c r="M311" s="91">
        <v>0</v>
      </c>
      <c r="N311" s="26">
        <f>SUM(B311:M311)</f>
        <v>119</v>
      </c>
    </row>
    <row r="312" spans="1:17" ht="12.5" x14ac:dyDescent="0.25">
      <c r="A312" s="34" t="s">
        <v>40</v>
      </c>
      <c r="B312" s="62">
        <v>4239234.3</v>
      </c>
      <c r="C312" s="62">
        <v>3775544.25</v>
      </c>
      <c r="D312" s="54">
        <v>1728984.91</v>
      </c>
      <c r="E312" s="22">
        <v>0</v>
      </c>
      <c r="F312" s="54">
        <v>0</v>
      </c>
      <c r="G312" s="62">
        <v>0</v>
      </c>
      <c r="H312" s="62">
        <v>0</v>
      </c>
      <c r="I312" s="62">
        <v>0</v>
      </c>
      <c r="J312" s="96">
        <v>2175162.2999999998</v>
      </c>
      <c r="K312" s="62">
        <v>3218976.5</v>
      </c>
      <c r="L312" s="62">
        <v>10</v>
      </c>
      <c r="M312" s="97">
        <v>0</v>
      </c>
      <c r="N312" s="22">
        <f>SUM(B312:M312)</f>
        <v>15137912.259999998</v>
      </c>
    </row>
    <row r="313" spans="1:17" ht="12.5" x14ac:dyDescent="0.25">
      <c r="A313" s="34" t="s">
        <v>0</v>
      </c>
      <c r="B313" s="62">
        <v>1022938.3</v>
      </c>
      <c r="C313" s="62">
        <v>920489.25</v>
      </c>
      <c r="D313" s="54">
        <v>525040.91</v>
      </c>
      <c r="E313" s="22">
        <v>0</v>
      </c>
      <c r="F313" s="54">
        <v>0</v>
      </c>
      <c r="G313" s="62">
        <v>0</v>
      </c>
      <c r="H313" s="62">
        <v>0</v>
      </c>
      <c r="I313" s="62">
        <v>0</v>
      </c>
      <c r="J313" s="96">
        <v>547468.30000000005</v>
      </c>
      <c r="K313" s="62">
        <v>797844.5</v>
      </c>
      <c r="L313" s="62">
        <v>10</v>
      </c>
      <c r="M313" s="97">
        <v>0</v>
      </c>
      <c r="N313" s="22">
        <f>SUM(B313:M313)</f>
        <v>3813791.26</v>
      </c>
    </row>
    <row r="314" spans="1:17" ht="12.5" x14ac:dyDescent="0.25">
      <c r="A314" s="32" t="s">
        <v>5</v>
      </c>
      <c r="B314" s="62">
        <v>2153.5500000000002</v>
      </c>
      <c r="C314" s="62">
        <v>1867.12</v>
      </c>
      <c r="D314" s="54">
        <v>1930.3</v>
      </c>
      <c r="E314" s="22">
        <v>0</v>
      </c>
      <c r="F314" s="54">
        <v>0</v>
      </c>
      <c r="G314" s="62">
        <v>0</v>
      </c>
      <c r="H314" s="62">
        <v>0</v>
      </c>
      <c r="I314" s="62">
        <v>0</v>
      </c>
      <c r="J314" s="96">
        <v>1303.5</v>
      </c>
      <c r="K314" s="62">
        <v>1838.35</v>
      </c>
      <c r="L314" s="62">
        <v>0.33</v>
      </c>
      <c r="M314" s="97">
        <v>0</v>
      </c>
      <c r="N314" s="22">
        <f>IF(N311=0,0,(N313/N311/N323))</f>
        <v>1209.4306749497184</v>
      </c>
    </row>
    <row r="315" spans="1:17" ht="12.5" x14ac:dyDescent="0.25">
      <c r="A315" s="32" t="s">
        <v>6</v>
      </c>
      <c r="B315" s="59">
        <v>0.24129999999999999</v>
      </c>
      <c r="C315" s="59">
        <v>0.24379999999999999</v>
      </c>
      <c r="D315" s="51">
        <v>0.30359999999999998</v>
      </c>
      <c r="E315" s="23">
        <v>0</v>
      </c>
      <c r="F315" s="51">
        <v>0</v>
      </c>
      <c r="G315" s="59">
        <v>0</v>
      </c>
      <c r="H315" s="59">
        <v>0</v>
      </c>
      <c r="I315" s="59">
        <v>0</v>
      </c>
      <c r="J315" s="90">
        <v>0.25159999999999999</v>
      </c>
      <c r="K315" s="59">
        <v>0.24780000000000002</v>
      </c>
      <c r="L315" s="59">
        <v>1</v>
      </c>
      <c r="M315" s="90">
        <v>0</v>
      </c>
      <c r="N315" s="23">
        <f>IF(N312=0,0,(N313/N312))</f>
        <v>0.25193640936058642</v>
      </c>
    </row>
    <row r="316" spans="1:17" x14ac:dyDescent="0.35">
      <c r="A316" s="29"/>
      <c r="B316" s="63"/>
      <c r="C316" s="63"/>
      <c r="D316" s="55"/>
      <c r="E316" s="82"/>
      <c r="F316" s="55"/>
      <c r="G316" s="63"/>
      <c r="H316" s="63"/>
      <c r="I316" s="63"/>
      <c r="J316" s="88"/>
      <c r="K316" s="63"/>
      <c r="L316" s="63"/>
      <c r="M316" s="88"/>
      <c r="N316" s="41"/>
    </row>
    <row r="317" spans="1:17" ht="12.5" x14ac:dyDescent="0.25">
      <c r="A317" s="33" t="s">
        <v>16</v>
      </c>
      <c r="B317" s="58">
        <v>7770</v>
      </c>
      <c r="C317" s="58">
        <v>6974</v>
      </c>
      <c r="D317" s="50">
        <v>6699</v>
      </c>
      <c r="E317" s="26">
        <v>6699</v>
      </c>
      <c r="F317" s="50">
        <v>6699</v>
      </c>
      <c r="G317" s="58">
        <v>5569</v>
      </c>
      <c r="H317" s="58">
        <v>5596</v>
      </c>
      <c r="I317" s="58">
        <v>5577</v>
      </c>
      <c r="J317" s="89">
        <v>5717</v>
      </c>
      <c r="K317" s="58">
        <v>5508</v>
      </c>
      <c r="L317" s="58">
        <v>5712</v>
      </c>
      <c r="M317" s="89">
        <v>5425</v>
      </c>
      <c r="N317" s="26">
        <f>SUM(B317:M317)</f>
        <v>73945</v>
      </c>
    </row>
    <row r="318" spans="1:17" ht="12.5" x14ac:dyDescent="0.25">
      <c r="A318" s="19" t="s">
        <v>17</v>
      </c>
      <c r="B318" s="62">
        <v>50801104.899999999</v>
      </c>
      <c r="C318" s="62">
        <v>47377461.07</v>
      </c>
      <c r="D318" s="54">
        <v>22982555.719999999</v>
      </c>
      <c r="E318" s="22">
        <v>0</v>
      </c>
      <c r="F318" s="54">
        <v>0</v>
      </c>
      <c r="G318" s="62">
        <v>20720224.879999999</v>
      </c>
      <c r="H318" s="62">
        <v>41969425.770000003</v>
      </c>
      <c r="I318" s="62">
        <v>44664459.560000002</v>
      </c>
      <c r="J318" s="96">
        <v>45920443.469999999</v>
      </c>
      <c r="K318" s="62">
        <v>48826486.789999999</v>
      </c>
      <c r="L318" s="62">
        <v>37830086.100000001</v>
      </c>
      <c r="M318" s="97">
        <v>38935986.07</v>
      </c>
      <c r="N318" s="22">
        <f>SUM(B318:M318)</f>
        <v>400028234.33000004</v>
      </c>
    </row>
    <row r="319" spans="1:17" ht="12.5" x14ac:dyDescent="0.25">
      <c r="A319" s="19" t="s">
        <v>5</v>
      </c>
      <c r="B319" s="62">
        <v>261.52</v>
      </c>
      <c r="C319" s="62">
        <v>234.26</v>
      </c>
      <c r="D319" s="54">
        <v>214.42</v>
      </c>
      <c r="E319" s="22">
        <v>0</v>
      </c>
      <c r="F319" s="54">
        <v>0</v>
      </c>
      <c r="G319" s="62">
        <v>265.76</v>
      </c>
      <c r="H319" s="62">
        <v>241.93</v>
      </c>
      <c r="I319" s="62">
        <v>258.33999999999997</v>
      </c>
      <c r="J319" s="96">
        <v>267.74</v>
      </c>
      <c r="K319" s="62">
        <v>285.95999999999998</v>
      </c>
      <c r="L319" s="62">
        <v>220.76</v>
      </c>
      <c r="M319" s="97">
        <v>231.52</v>
      </c>
      <c r="N319" s="22">
        <f>IF(N317=0,0,(N318/N317/N323))</f>
        <v>204.15163090808636</v>
      </c>
    </row>
    <row r="320" spans="1:17" ht="12.5" x14ac:dyDescent="0.25">
      <c r="A320" s="19"/>
      <c r="B320" s="48"/>
      <c r="C320" s="48"/>
      <c r="D320" s="48"/>
      <c r="E320" s="22"/>
      <c r="F320" s="48"/>
      <c r="G320" s="48"/>
      <c r="H320" s="48"/>
      <c r="I320" s="48"/>
      <c r="J320" s="88"/>
      <c r="K320" s="48"/>
      <c r="L320" s="48"/>
      <c r="M320" s="88"/>
      <c r="N320" s="22"/>
      <c r="O320" s="8"/>
      <c r="P320" s="8"/>
      <c r="Q320" s="8"/>
    </row>
    <row r="321" spans="1:17" x14ac:dyDescent="0.35">
      <c r="A321" s="19" t="s">
        <v>18</v>
      </c>
      <c r="B321" s="62">
        <v>9034210.4600000009</v>
      </c>
      <c r="C321" s="62">
        <v>8342020.9100000001</v>
      </c>
      <c r="D321" s="54">
        <v>4082883.29</v>
      </c>
      <c r="E321" s="22">
        <v>0</v>
      </c>
      <c r="F321" s="54">
        <v>0</v>
      </c>
      <c r="G321" s="62">
        <v>3646747.21</v>
      </c>
      <c r="H321" s="62">
        <v>1316472.81</v>
      </c>
      <c r="I321" s="62">
        <v>5473709.1600000001</v>
      </c>
      <c r="J321" s="96">
        <v>7139373.4299999997</v>
      </c>
      <c r="K321" s="62">
        <v>8063652.0300000003</v>
      </c>
      <c r="L321" s="62">
        <v>6428657.8200000003</v>
      </c>
      <c r="M321" s="97">
        <v>6762005.25</v>
      </c>
      <c r="N321" s="22">
        <f>SUM(B321:M321)</f>
        <v>60289732.369999997</v>
      </c>
      <c r="O321" s="8"/>
      <c r="P321" s="17"/>
      <c r="Q321" s="17"/>
    </row>
    <row r="322" spans="1:17" ht="12.5" x14ac:dyDescent="0.25">
      <c r="A322" s="19" t="s">
        <v>41</v>
      </c>
      <c r="B322" s="60">
        <v>19</v>
      </c>
      <c r="C322" s="60">
        <v>19</v>
      </c>
      <c r="D322" s="52">
        <v>18</v>
      </c>
      <c r="E322" s="26">
        <v>15</v>
      </c>
      <c r="F322" s="52">
        <v>18</v>
      </c>
      <c r="G322" s="60">
        <v>15</v>
      </c>
      <c r="H322" s="60">
        <v>15</v>
      </c>
      <c r="I322" s="60">
        <v>15</v>
      </c>
      <c r="J322" s="91">
        <v>15</v>
      </c>
      <c r="K322" s="60">
        <v>15</v>
      </c>
      <c r="L322" s="60">
        <v>15</v>
      </c>
      <c r="M322" s="91">
        <v>15</v>
      </c>
      <c r="N322" s="26">
        <f>AVERAGE(B322:M322)</f>
        <v>16.166666666666668</v>
      </c>
      <c r="O322" s="8"/>
      <c r="P322" s="8"/>
      <c r="Q322" s="8"/>
    </row>
    <row r="323" spans="1:17" ht="12.5" x14ac:dyDescent="0.25">
      <c r="A323" s="19" t="s">
        <v>19</v>
      </c>
      <c r="B323" s="61">
        <v>25</v>
      </c>
      <c r="C323" s="61">
        <v>29</v>
      </c>
      <c r="D323" s="53">
        <v>16</v>
      </c>
      <c r="E323" s="30">
        <v>0</v>
      </c>
      <c r="F323" s="53">
        <v>0</v>
      </c>
      <c r="G323" s="61">
        <v>14</v>
      </c>
      <c r="H323" s="61">
        <v>31</v>
      </c>
      <c r="I323" s="61">
        <v>31</v>
      </c>
      <c r="J323" s="92">
        <v>30</v>
      </c>
      <c r="K323" s="61">
        <v>31</v>
      </c>
      <c r="L323" s="61">
        <v>30</v>
      </c>
      <c r="M323" s="92">
        <v>31</v>
      </c>
      <c r="N323" s="30">
        <f>(((B322*B323)+(C322*C323)+(D322*D323)+(E322*E323)+(F322*F323)+(G322*G323)+(H322*H323)+(I322*I323)+(J322*J323)+(K322*K323)+(L322*L323)+(M322*M323))/$N$322)/COUNTIF(B323:M323,"&gt;0")</f>
        <v>26.498969072164947</v>
      </c>
      <c r="O323" s="8"/>
      <c r="P323" s="8"/>
      <c r="Q323" s="8"/>
    </row>
    <row r="324" spans="1:17" ht="12.5" x14ac:dyDescent="0.25">
      <c r="A324" s="19"/>
      <c r="B324" s="30"/>
      <c r="C324" s="22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2"/>
    </row>
    <row r="325" spans="1:17" x14ac:dyDescent="0.35">
      <c r="A325" s="43" t="s">
        <v>22</v>
      </c>
      <c r="B325" s="13"/>
      <c r="C325" s="13"/>
      <c r="D325" s="13"/>
      <c r="E325" s="13"/>
    </row>
    <row r="326" spans="1:17" ht="13" x14ac:dyDescent="0.3">
      <c r="A326" s="35"/>
      <c r="B326" s="28" t="s">
        <v>1</v>
      </c>
      <c r="C326" s="28" t="s">
        <v>25</v>
      </c>
      <c r="D326" s="28" t="s">
        <v>26</v>
      </c>
      <c r="E326" s="28" t="s">
        <v>27</v>
      </c>
      <c r="F326" s="28" t="s">
        <v>28</v>
      </c>
      <c r="G326" s="28" t="s">
        <v>29</v>
      </c>
      <c r="H326" s="28" t="s">
        <v>42</v>
      </c>
      <c r="I326" s="28" t="s">
        <v>43</v>
      </c>
      <c r="J326" s="28" t="s">
        <v>44</v>
      </c>
      <c r="K326" s="28" t="s">
        <v>45</v>
      </c>
      <c r="L326" s="28" t="s">
        <v>46</v>
      </c>
      <c r="M326" s="28" t="s">
        <v>47</v>
      </c>
      <c r="N326" s="28" t="s">
        <v>23</v>
      </c>
    </row>
    <row r="327" spans="1:17" ht="12.5" x14ac:dyDescent="0.25">
      <c r="A327" s="32" t="s">
        <v>3</v>
      </c>
      <c r="B327" s="21">
        <v>1982</v>
      </c>
      <c r="C327" s="21">
        <v>1963</v>
      </c>
      <c r="D327" s="21">
        <v>1959</v>
      </c>
      <c r="E327" s="81">
        <v>1959</v>
      </c>
      <c r="F327" s="21">
        <v>1959</v>
      </c>
      <c r="G327" s="21">
        <v>1191</v>
      </c>
      <c r="H327" s="21">
        <v>1535</v>
      </c>
      <c r="I327" s="21">
        <v>1524</v>
      </c>
      <c r="J327" s="21">
        <v>1513</v>
      </c>
      <c r="K327" s="21">
        <v>1479</v>
      </c>
      <c r="L327" s="21">
        <v>1450</v>
      </c>
      <c r="M327" s="21">
        <v>1500</v>
      </c>
      <c r="N327" s="40">
        <f>SUM(B327:M327)</f>
        <v>20014</v>
      </c>
    </row>
    <row r="328" spans="1:17" ht="12.5" x14ac:dyDescent="0.25">
      <c r="A328" s="32" t="s">
        <v>4</v>
      </c>
      <c r="B328" s="4">
        <v>81403338.769999996</v>
      </c>
      <c r="C328" s="4">
        <v>75270575.560000002</v>
      </c>
      <c r="D328" s="4">
        <v>37983259</v>
      </c>
      <c r="E328" s="82">
        <v>0</v>
      </c>
      <c r="F328" s="4">
        <v>0</v>
      </c>
      <c r="G328" s="4">
        <v>40785516.090000004</v>
      </c>
      <c r="H328" s="4">
        <v>87736205.829999998</v>
      </c>
      <c r="I328" s="4">
        <v>85615056.599999994</v>
      </c>
      <c r="J328" s="4">
        <v>81234373.479999989</v>
      </c>
      <c r="K328" s="4">
        <v>81153592.460000008</v>
      </c>
      <c r="L328" s="4">
        <v>70020322.699999988</v>
      </c>
      <c r="M328" s="4">
        <v>69062998.780000001</v>
      </c>
      <c r="N328" s="41">
        <f>SUM(B328:M328)</f>
        <v>710265239.26999998</v>
      </c>
    </row>
    <row r="329" spans="1:17" ht="12.5" x14ac:dyDescent="0.25">
      <c r="A329" s="32" t="s">
        <v>0</v>
      </c>
      <c r="B329" s="4">
        <v>6365042.3600000003</v>
      </c>
      <c r="C329" s="4">
        <v>5830392.9499999993</v>
      </c>
      <c r="D329" s="4">
        <v>2932349.51</v>
      </c>
      <c r="E329" s="82">
        <v>0</v>
      </c>
      <c r="F329" s="4">
        <v>0</v>
      </c>
      <c r="G329" s="4">
        <v>3238986.14</v>
      </c>
      <c r="H329" s="4">
        <v>6654908.6000000006</v>
      </c>
      <c r="I329" s="4">
        <v>6243327.4800000004</v>
      </c>
      <c r="J329" s="4">
        <v>6634596.71</v>
      </c>
      <c r="K329" s="4">
        <v>4726440.7</v>
      </c>
      <c r="L329" s="4">
        <v>7015525.3599999994</v>
      </c>
      <c r="M329" s="4">
        <v>5073948.5600000005</v>
      </c>
      <c r="N329" s="41">
        <f>SUM(B329:M329)</f>
        <v>54715518.370000005</v>
      </c>
      <c r="O329" s="8"/>
    </row>
    <row r="330" spans="1:17" ht="12.5" x14ac:dyDescent="0.25">
      <c r="A330" s="32" t="s">
        <v>5</v>
      </c>
      <c r="B330" s="22">
        <v>103.59432245044108</v>
      </c>
      <c r="C330" s="22">
        <v>102.41876350413686</v>
      </c>
      <c r="D330" s="22">
        <v>93.55</v>
      </c>
      <c r="E330" s="22">
        <v>0</v>
      </c>
      <c r="F330" s="22">
        <v>0</v>
      </c>
      <c r="G330" s="22">
        <v>209.2</v>
      </c>
      <c r="H330" s="22">
        <v>139.85307554901755</v>
      </c>
      <c r="I330" s="22">
        <v>132.15069596139193</v>
      </c>
      <c r="J330" s="22">
        <v>146.16868715576118</v>
      </c>
      <c r="K330" s="22">
        <v>103.08710549848416</v>
      </c>
      <c r="L330" s="22">
        <v>161.27644505747125</v>
      </c>
      <c r="M330" s="22">
        <v>109.11717333333335</v>
      </c>
      <c r="N330" s="22">
        <f>IF(N431=0,0,(N329/N327/N431))</f>
        <v>98.489537512402677</v>
      </c>
      <c r="O330" s="8"/>
    </row>
    <row r="331" spans="1:17" ht="12.5" x14ac:dyDescent="0.25">
      <c r="A331" s="32" t="s">
        <v>6</v>
      </c>
      <c r="B331" s="23">
        <v>7.8191416423152207E-2</v>
      </c>
      <c r="C331" s="23">
        <v>7.7459125383629507E-2</v>
      </c>
      <c r="D331" s="23">
        <v>7.7200000000000005E-2</v>
      </c>
      <c r="E331" s="23">
        <v>0</v>
      </c>
      <c r="F331" s="23">
        <v>0</v>
      </c>
      <c r="G331" s="23">
        <v>7.9399999999999998E-2</v>
      </c>
      <c r="H331" s="23">
        <v>7.5851337962969681E-2</v>
      </c>
      <c r="I331" s="23">
        <v>7.2923241868183275E-2</v>
      </c>
      <c r="J331" s="23">
        <v>8.167228262840541E-2</v>
      </c>
      <c r="K331" s="23">
        <v>5.8240683581932948E-2</v>
      </c>
      <c r="L331" s="23">
        <v>0.1001927024823609</v>
      </c>
      <c r="M331" s="23">
        <v>7.3468407825195231E-2</v>
      </c>
      <c r="N331" s="23">
        <f>IF(N328=0,0,(N329/N328))</f>
        <v>7.7035331795535705E-2</v>
      </c>
      <c r="O331" s="8"/>
    </row>
    <row r="332" spans="1:17" ht="12.5" x14ac:dyDescent="0.25">
      <c r="A332" s="33"/>
      <c r="B332" s="20"/>
      <c r="C332" s="20"/>
      <c r="D332" s="20"/>
      <c r="E332" s="13"/>
      <c r="F332" s="20"/>
      <c r="G332" s="20"/>
      <c r="H332" s="20"/>
      <c r="I332" s="20"/>
      <c r="J332" s="20"/>
      <c r="K332" s="20"/>
      <c r="L332" s="20"/>
      <c r="M332" s="20"/>
      <c r="N332" s="13"/>
    </row>
    <row r="333" spans="1:17" ht="12.5" x14ac:dyDescent="0.25">
      <c r="A333" s="19" t="s">
        <v>30</v>
      </c>
      <c r="B333" s="58">
        <v>1230</v>
      </c>
      <c r="C333" s="58">
        <v>1208</v>
      </c>
      <c r="D333" s="50">
        <v>1200</v>
      </c>
      <c r="E333" s="81">
        <v>1200</v>
      </c>
      <c r="F333" s="50">
        <v>1200</v>
      </c>
      <c r="G333" s="58">
        <v>679</v>
      </c>
      <c r="H333" s="58">
        <v>930</v>
      </c>
      <c r="I333" s="58">
        <v>921</v>
      </c>
      <c r="J333" s="89">
        <v>907</v>
      </c>
      <c r="K333" s="58">
        <v>882</v>
      </c>
      <c r="L333" s="58">
        <v>861</v>
      </c>
      <c r="M333" s="58">
        <v>890</v>
      </c>
      <c r="N333" s="40">
        <f>SUM(B333:M333)</f>
        <v>12108</v>
      </c>
    </row>
    <row r="334" spans="1:17" ht="12.5" x14ac:dyDescent="0.25">
      <c r="A334" s="32" t="s">
        <v>4</v>
      </c>
      <c r="B334" s="62">
        <v>42735497.719999999</v>
      </c>
      <c r="C334" s="62">
        <v>40948329.509999998</v>
      </c>
      <c r="D334" s="54">
        <v>20800722.329999998</v>
      </c>
      <c r="E334" s="85">
        <v>0</v>
      </c>
      <c r="F334" s="54">
        <v>0</v>
      </c>
      <c r="G334" s="62">
        <v>21408311.25</v>
      </c>
      <c r="H334" s="62">
        <v>47208335.810000002</v>
      </c>
      <c r="I334" s="62">
        <v>45448204.359999999</v>
      </c>
      <c r="J334" s="96">
        <v>42572088.439999998</v>
      </c>
      <c r="K334" s="62">
        <v>44066876.990000002</v>
      </c>
      <c r="L334" s="62">
        <v>37061896.369999997</v>
      </c>
      <c r="M334" s="62">
        <v>36049004.560000002</v>
      </c>
      <c r="N334" s="41">
        <f>SUM(B334:M334)</f>
        <v>378299267.34000003</v>
      </c>
    </row>
    <row r="335" spans="1:17" ht="12.5" x14ac:dyDescent="0.25">
      <c r="A335" s="32" t="s">
        <v>0</v>
      </c>
      <c r="B335" s="62">
        <v>4074498.25</v>
      </c>
      <c r="C335" s="62">
        <v>3848068.71</v>
      </c>
      <c r="D335" s="54">
        <v>2006901.02</v>
      </c>
      <c r="E335" s="85">
        <v>0</v>
      </c>
      <c r="F335" s="54">
        <v>0</v>
      </c>
      <c r="G335" s="62">
        <v>2042791.27</v>
      </c>
      <c r="H335" s="62">
        <v>4297289.49</v>
      </c>
      <c r="I335" s="62">
        <v>4052177.62</v>
      </c>
      <c r="J335" s="96">
        <v>4036365.1</v>
      </c>
      <c r="K335" s="62">
        <v>3083667.31</v>
      </c>
      <c r="L335" s="62">
        <v>4501531</v>
      </c>
      <c r="M335" s="62">
        <v>3206896.68</v>
      </c>
      <c r="N335" s="41">
        <f>SUM(B335:M335)</f>
        <v>35150186.450000003</v>
      </c>
    </row>
    <row r="336" spans="1:17" ht="12.5" x14ac:dyDescent="0.25">
      <c r="A336" s="32" t="s">
        <v>5</v>
      </c>
      <c r="B336" s="62">
        <v>106.86</v>
      </c>
      <c r="C336" s="62">
        <v>109.84</v>
      </c>
      <c r="D336" s="54">
        <v>104.53</v>
      </c>
      <c r="E336" s="22">
        <v>0</v>
      </c>
      <c r="F336" s="54">
        <v>0</v>
      </c>
      <c r="G336" s="62">
        <v>231.43</v>
      </c>
      <c r="H336" s="62">
        <v>149.06</v>
      </c>
      <c r="I336" s="62">
        <v>141.93</v>
      </c>
      <c r="J336" s="96">
        <v>148.34</v>
      </c>
      <c r="K336" s="62">
        <v>112.78</v>
      </c>
      <c r="L336" s="62">
        <v>174.28</v>
      </c>
      <c r="M336" s="62">
        <v>116.23</v>
      </c>
      <c r="N336" s="22">
        <f>IF(N333=0,0,(N335/N333/N431))</f>
        <v>104.58483034405683</v>
      </c>
    </row>
    <row r="337" spans="1:14" ht="12.5" x14ac:dyDescent="0.25">
      <c r="A337" s="32" t="s">
        <v>6</v>
      </c>
      <c r="B337" s="59">
        <v>9.5299999999999996E-2</v>
      </c>
      <c r="C337" s="59">
        <v>9.3899999999999997E-2</v>
      </c>
      <c r="D337" s="51">
        <v>9.64E-2</v>
      </c>
      <c r="E337" s="23">
        <v>0</v>
      </c>
      <c r="F337" s="51">
        <v>0</v>
      </c>
      <c r="G337" s="59">
        <v>9.5399999999999999E-2</v>
      </c>
      <c r="H337" s="59">
        <v>9.0999999999999998E-2</v>
      </c>
      <c r="I337" s="59">
        <v>8.9099999999999999E-2</v>
      </c>
      <c r="J337" s="90">
        <v>9.4799999999999995E-2</v>
      </c>
      <c r="K337" s="59">
        <v>6.9900000000000004E-2</v>
      </c>
      <c r="L337" s="59">
        <v>0.12140000000000001</v>
      </c>
      <c r="M337" s="59">
        <v>8.8900000000000007E-2</v>
      </c>
      <c r="N337" s="23">
        <f>IF(N334=0,0,ROUNDDOWN(SUM(N335/N334),4))</f>
        <v>9.2899999999999996E-2</v>
      </c>
    </row>
    <row r="338" spans="1:14" ht="12.5" x14ac:dyDescent="0.25">
      <c r="A338" s="33"/>
      <c r="B338" s="48"/>
      <c r="C338" s="48"/>
      <c r="D338" s="48"/>
      <c r="E338" s="13"/>
      <c r="F338" s="48"/>
      <c r="G338" s="48"/>
      <c r="H338" s="48"/>
      <c r="I338" s="48"/>
      <c r="J338" s="88"/>
      <c r="K338" s="48"/>
      <c r="L338" s="48"/>
      <c r="M338" s="48"/>
      <c r="N338" s="13"/>
    </row>
    <row r="339" spans="1:14" ht="12.5" x14ac:dyDescent="0.25">
      <c r="A339" s="19" t="s">
        <v>7</v>
      </c>
      <c r="B339" s="60">
        <v>58</v>
      </c>
      <c r="C339" s="60">
        <v>61</v>
      </c>
      <c r="D339" s="52">
        <v>60</v>
      </c>
      <c r="E339" s="26">
        <v>60</v>
      </c>
      <c r="F339" s="52">
        <v>60</v>
      </c>
      <c r="G339" s="60">
        <v>37</v>
      </c>
      <c r="H339" s="60">
        <v>36</v>
      </c>
      <c r="I339" s="60">
        <v>36</v>
      </c>
      <c r="J339" s="91">
        <v>36</v>
      </c>
      <c r="K339" s="60">
        <v>35</v>
      </c>
      <c r="L339" s="60">
        <v>35</v>
      </c>
      <c r="M339" s="60">
        <v>39</v>
      </c>
      <c r="N339" s="26">
        <f>SUM(B339:M339)</f>
        <v>553</v>
      </c>
    </row>
    <row r="340" spans="1:14" ht="12.5" x14ac:dyDescent="0.25">
      <c r="A340" s="32" t="s">
        <v>4</v>
      </c>
      <c r="B340" s="62">
        <v>2481279.7999999998</v>
      </c>
      <c r="C340" s="62">
        <v>2145056.1</v>
      </c>
      <c r="D340" s="54">
        <v>1285636.8500000001</v>
      </c>
      <c r="E340" s="22">
        <v>0</v>
      </c>
      <c r="F340" s="54">
        <v>0</v>
      </c>
      <c r="G340" s="62">
        <v>1131188.8</v>
      </c>
      <c r="H340" s="62">
        <v>2027050.65</v>
      </c>
      <c r="I340" s="62">
        <v>1971451.45</v>
      </c>
      <c r="J340" s="96">
        <v>2194159.4</v>
      </c>
      <c r="K340" s="62">
        <v>2111150.2999999998</v>
      </c>
      <c r="L340" s="62">
        <v>2106860.0499999998</v>
      </c>
      <c r="M340" s="62">
        <v>1959629.75</v>
      </c>
      <c r="N340" s="22">
        <f>SUM(B340:M340)</f>
        <v>19413463.149999999</v>
      </c>
    </row>
    <row r="341" spans="1:14" ht="12.5" x14ac:dyDescent="0.25">
      <c r="A341" s="32" t="s">
        <v>0</v>
      </c>
      <c r="B341" s="62">
        <v>125348.24</v>
      </c>
      <c r="C341" s="62">
        <v>133307.31</v>
      </c>
      <c r="D341" s="54">
        <v>56668.27</v>
      </c>
      <c r="E341" s="22">
        <v>0</v>
      </c>
      <c r="F341" s="54">
        <v>0</v>
      </c>
      <c r="G341" s="62">
        <v>65404.43</v>
      </c>
      <c r="H341" s="62">
        <v>106116.07</v>
      </c>
      <c r="I341" s="62">
        <v>108735.39</v>
      </c>
      <c r="J341" s="96">
        <v>123506.95</v>
      </c>
      <c r="K341" s="62">
        <v>99205.07</v>
      </c>
      <c r="L341" s="62">
        <v>116054.73</v>
      </c>
      <c r="M341" s="62">
        <v>116707.94</v>
      </c>
      <c r="N341" s="22">
        <f>SUM(B341:M341)</f>
        <v>1051054.3999999999</v>
      </c>
    </row>
    <row r="342" spans="1:14" ht="12.5" x14ac:dyDescent="0.25">
      <c r="A342" s="32" t="s">
        <v>5</v>
      </c>
      <c r="B342" s="62">
        <v>69.72</v>
      </c>
      <c r="C342" s="62">
        <v>75.36</v>
      </c>
      <c r="D342" s="54">
        <v>59.03</v>
      </c>
      <c r="E342" s="22">
        <v>0</v>
      </c>
      <c r="F342" s="54">
        <v>0</v>
      </c>
      <c r="G342" s="62">
        <v>135.97999999999999</v>
      </c>
      <c r="H342" s="62">
        <v>95.09</v>
      </c>
      <c r="I342" s="62">
        <v>97.43</v>
      </c>
      <c r="J342" s="96">
        <v>114.36</v>
      </c>
      <c r="K342" s="62">
        <v>91.43</v>
      </c>
      <c r="L342" s="62">
        <v>110.53</v>
      </c>
      <c r="M342" s="62">
        <v>96.53</v>
      </c>
      <c r="N342" s="22">
        <f>IF(N339=0,0,(N341/N339/N431))</f>
        <v>68.472082843880486</v>
      </c>
    </row>
    <row r="343" spans="1:14" ht="12.5" x14ac:dyDescent="0.25">
      <c r="A343" s="32" t="s">
        <v>6</v>
      </c>
      <c r="B343" s="59">
        <v>5.0500000000000003E-2</v>
      </c>
      <c r="C343" s="59">
        <v>6.2100000000000002E-2</v>
      </c>
      <c r="D343" s="51">
        <v>4.3999999999999997E-2</v>
      </c>
      <c r="E343" s="23">
        <v>0</v>
      </c>
      <c r="F343" s="51">
        <v>0</v>
      </c>
      <c r="G343" s="59">
        <v>5.7799999999999997E-2</v>
      </c>
      <c r="H343" s="59">
        <v>5.2300000000000006E-2</v>
      </c>
      <c r="I343" s="59">
        <v>5.5100000000000003E-2</v>
      </c>
      <c r="J343" s="90">
        <v>5.62E-2</v>
      </c>
      <c r="K343" s="59">
        <v>4.6900000000000004E-2</v>
      </c>
      <c r="L343" s="59">
        <v>5.5E-2</v>
      </c>
      <c r="M343" s="59">
        <v>5.9500000000000004E-2</v>
      </c>
      <c r="N343" s="23">
        <f>IF(N340=0,0,ROUNDDOWN(SUM(N341/N340),4))</f>
        <v>5.4100000000000002E-2</v>
      </c>
    </row>
    <row r="344" spans="1:14" ht="12.5" x14ac:dyDescent="0.25">
      <c r="A344" s="33"/>
      <c r="B344" s="48"/>
      <c r="C344" s="48"/>
      <c r="D344" s="48"/>
      <c r="E344" s="13"/>
      <c r="F344" s="48"/>
      <c r="G344" s="48"/>
      <c r="H344" s="48"/>
      <c r="I344" s="48"/>
      <c r="J344" s="88"/>
      <c r="K344" s="48"/>
      <c r="L344" s="48"/>
      <c r="M344" s="48"/>
      <c r="N344" s="13"/>
    </row>
    <row r="345" spans="1:14" ht="12.5" x14ac:dyDescent="0.25">
      <c r="A345" s="19" t="s">
        <v>8</v>
      </c>
      <c r="B345" s="60">
        <v>0</v>
      </c>
      <c r="C345" s="60">
        <v>0</v>
      </c>
      <c r="D345" s="52">
        <v>0</v>
      </c>
      <c r="E345" s="26">
        <v>0</v>
      </c>
      <c r="F345" s="52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26">
        <f>SUM(B345:M345)</f>
        <v>0</v>
      </c>
    </row>
    <row r="346" spans="1:14" ht="12.5" x14ac:dyDescent="0.25">
      <c r="A346" s="32" t="s">
        <v>4</v>
      </c>
      <c r="B346" s="62">
        <v>0</v>
      </c>
      <c r="C346" s="62">
        <v>0</v>
      </c>
      <c r="D346" s="54">
        <v>0</v>
      </c>
      <c r="E346" s="22">
        <v>0</v>
      </c>
      <c r="F346" s="54">
        <v>0</v>
      </c>
      <c r="G346" s="62">
        <v>0</v>
      </c>
      <c r="H346" s="62">
        <v>0</v>
      </c>
      <c r="I346" s="62">
        <v>0</v>
      </c>
      <c r="J346" s="62">
        <v>0</v>
      </c>
      <c r="K346" s="62">
        <v>0</v>
      </c>
      <c r="L346" s="62">
        <v>0</v>
      </c>
      <c r="M346" s="62">
        <v>0</v>
      </c>
      <c r="N346" s="22">
        <f>SUM(B346:M346)</f>
        <v>0</v>
      </c>
    </row>
    <row r="347" spans="1:14" ht="12.5" x14ac:dyDescent="0.25">
      <c r="A347" s="32" t="s">
        <v>0</v>
      </c>
      <c r="B347" s="62">
        <v>0</v>
      </c>
      <c r="C347" s="62">
        <v>0</v>
      </c>
      <c r="D347" s="54">
        <v>0</v>
      </c>
      <c r="E347" s="22">
        <v>0</v>
      </c>
      <c r="F347" s="54">
        <v>0</v>
      </c>
      <c r="G347" s="62">
        <v>0</v>
      </c>
      <c r="H347" s="62">
        <v>0</v>
      </c>
      <c r="I347" s="62">
        <v>0</v>
      </c>
      <c r="J347" s="62">
        <v>0</v>
      </c>
      <c r="K347" s="62">
        <v>0</v>
      </c>
      <c r="L347" s="62">
        <v>0</v>
      </c>
      <c r="M347" s="62">
        <v>0</v>
      </c>
      <c r="N347" s="22">
        <f>SUM(B347:M347)</f>
        <v>0</v>
      </c>
    </row>
    <row r="348" spans="1:14" ht="12.5" x14ac:dyDescent="0.25">
      <c r="A348" s="32" t="s">
        <v>5</v>
      </c>
      <c r="B348" s="62">
        <v>0</v>
      </c>
      <c r="C348" s="62">
        <v>0</v>
      </c>
      <c r="D348" s="54">
        <v>0</v>
      </c>
      <c r="E348" s="84">
        <v>0</v>
      </c>
      <c r="F348" s="54">
        <v>0</v>
      </c>
      <c r="G348" s="62">
        <v>0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22">
        <f>IF(N345=0,0,(N347/N345/N431))</f>
        <v>0</v>
      </c>
    </row>
    <row r="349" spans="1:14" ht="12.5" x14ac:dyDescent="0.25">
      <c r="A349" s="32" t="s">
        <v>6</v>
      </c>
      <c r="B349" s="59">
        <v>0</v>
      </c>
      <c r="C349" s="59">
        <v>0</v>
      </c>
      <c r="D349" s="51">
        <v>0</v>
      </c>
      <c r="E349" s="83">
        <v>0</v>
      </c>
      <c r="F349" s="51">
        <v>0</v>
      </c>
      <c r="G349" s="59"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59">
        <v>0</v>
      </c>
      <c r="N349" s="23">
        <f>IF(N346=0,0,(N347/N346))</f>
        <v>0</v>
      </c>
    </row>
    <row r="350" spans="1:14" ht="12.5" x14ac:dyDescent="0.25">
      <c r="A350" s="33"/>
      <c r="B350" s="48"/>
      <c r="C350" s="48"/>
      <c r="D350" s="48"/>
      <c r="E350" s="13"/>
      <c r="F350" s="48"/>
      <c r="G350" s="48"/>
      <c r="H350" s="48"/>
      <c r="I350" s="48"/>
      <c r="J350" s="88"/>
      <c r="K350" s="48"/>
      <c r="L350" s="48"/>
      <c r="M350" s="48"/>
      <c r="N350" s="13"/>
    </row>
    <row r="351" spans="1:14" ht="12.5" x14ac:dyDescent="0.25">
      <c r="A351" s="19" t="s">
        <v>9</v>
      </c>
      <c r="B351" s="60">
        <v>125</v>
      </c>
      <c r="C351" s="60">
        <v>125</v>
      </c>
      <c r="D351" s="52">
        <v>125</v>
      </c>
      <c r="E351" s="26">
        <v>125</v>
      </c>
      <c r="F351" s="52">
        <v>125</v>
      </c>
      <c r="G351" s="60">
        <v>76</v>
      </c>
      <c r="H351" s="60">
        <v>80</v>
      </c>
      <c r="I351" s="60">
        <v>79</v>
      </c>
      <c r="J351" s="91">
        <v>77</v>
      </c>
      <c r="K351" s="60">
        <v>77</v>
      </c>
      <c r="L351" s="60">
        <v>76</v>
      </c>
      <c r="M351" s="60">
        <v>79</v>
      </c>
      <c r="N351" s="26">
        <f>SUM(B351:M351)</f>
        <v>1169</v>
      </c>
    </row>
    <row r="352" spans="1:14" ht="12.5" x14ac:dyDescent="0.25">
      <c r="A352" s="32" t="s">
        <v>4</v>
      </c>
      <c r="B352" s="62">
        <v>3465675.75</v>
      </c>
      <c r="C352" s="62">
        <v>3097056.5</v>
      </c>
      <c r="D352" s="54">
        <v>1704022</v>
      </c>
      <c r="E352" s="22">
        <v>0</v>
      </c>
      <c r="F352" s="54">
        <v>0</v>
      </c>
      <c r="G352" s="62">
        <v>1541170.5</v>
      </c>
      <c r="H352" s="62">
        <v>2875709.5</v>
      </c>
      <c r="I352" s="62">
        <v>2894472.25</v>
      </c>
      <c r="J352" s="96">
        <v>2876809.75</v>
      </c>
      <c r="K352" s="62">
        <v>2570918.25</v>
      </c>
      <c r="L352" s="62">
        <v>2196664.25</v>
      </c>
      <c r="M352" s="62">
        <v>2151990.5</v>
      </c>
      <c r="N352" s="26">
        <f>SUM(B352:M352)</f>
        <v>25374489.25</v>
      </c>
    </row>
    <row r="353" spans="1:14" ht="12.5" x14ac:dyDescent="0.25">
      <c r="A353" s="32" t="s">
        <v>0</v>
      </c>
      <c r="B353" s="62">
        <v>201159.18</v>
      </c>
      <c r="C353" s="62">
        <v>174753.05</v>
      </c>
      <c r="D353" s="54">
        <v>90466.71</v>
      </c>
      <c r="E353" s="22">
        <v>0</v>
      </c>
      <c r="F353" s="54">
        <v>0</v>
      </c>
      <c r="G353" s="62">
        <v>104734.6</v>
      </c>
      <c r="H353" s="62">
        <v>169918.92</v>
      </c>
      <c r="I353" s="62">
        <v>173662.42</v>
      </c>
      <c r="J353" s="96">
        <v>149320.99</v>
      </c>
      <c r="K353" s="62">
        <v>154296.65</v>
      </c>
      <c r="L353" s="62">
        <v>123552.89</v>
      </c>
      <c r="M353" s="62">
        <v>121907.65</v>
      </c>
      <c r="N353" s="22">
        <f>SUM(B353:M353)</f>
        <v>1463773.0599999998</v>
      </c>
    </row>
    <row r="354" spans="1:14" ht="12.5" x14ac:dyDescent="0.25">
      <c r="A354" s="32" t="s">
        <v>5</v>
      </c>
      <c r="B354" s="62">
        <v>51.91</v>
      </c>
      <c r="C354" s="62">
        <v>48.21</v>
      </c>
      <c r="D354" s="54">
        <v>45.23</v>
      </c>
      <c r="E354" s="22">
        <v>0</v>
      </c>
      <c r="F354" s="54">
        <v>0</v>
      </c>
      <c r="G354" s="62">
        <v>106.01</v>
      </c>
      <c r="H354" s="62">
        <v>68.52</v>
      </c>
      <c r="I354" s="62">
        <v>70.91</v>
      </c>
      <c r="J354" s="96">
        <v>64.64</v>
      </c>
      <c r="K354" s="62">
        <v>64.64</v>
      </c>
      <c r="L354" s="62">
        <v>54.19</v>
      </c>
      <c r="M354" s="62">
        <v>49.78</v>
      </c>
      <c r="N354" s="22">
        <f>IF(N351=0,0,(N353/N351/N431))</f>
        <v>45.109988279576065</v>
      </c>
    </row>
    <row r="355" spans="1:14" ht="12.5" x14ac:dyDescent="0.25">
      <c r="A355" s="32" t="s">
        <v>6</v>
      </c>
      <c r="B355" s="59">
        <v>5.8000000000000003E-2</v>
      </c>
      <c r="C355" s="59">
        <v>5.6399999999999999E-2</v>
      </c>
      <c r="D355" s="51">
        <v>5.2999999999999999E-2</v>
      </c>
      <c r="E355" s="23">
        <v>0</v>
      </c>
      <c r="F355" s="51">
        <v>0</v>
      </c>
      <c r="G355" s="59">
        <v>6.7900000000000002E-2</v>
      </c>
      <c r="H355" s="59">
        <v>5.9000000000000004E-2</v>
      </c>
      <c r="I355" s="59">
        <v>5.9900000000000002E-2</v>
      </c>
      <c r="J355" s="90">
        <v>5.1900000000000002E-2</v>
      </c>
      <c r="K355" s="59">
        <v>0.06</v>
      </c>
      <c r="L355" s="59">
        <v>5.62E-2</v>
      </c>
      <c r="M355" s="59">
        <v>5.6600000000000004E-2</v>
      </c>
      <c r="N355" s="23">
        <f>IF(N352=0,0,ROUNDDOWN(SUM(N353/N352),4))</f>
        <v>5.7599999999999998E-2</v>
      </c>
    </row>
    <row r="356" spans="1:14" ht="12.5" x14ac:dyDescent="0.25">
      <c r="A356" s="33"/>
      <c r="B356" s="48"/>
      <c r="C356" s="48"/>
      <c r="D356" s="48"/>
      <c r="E356" s="13"/>
      <c r="F356" s="48"/>
      <c r="G356" s="48"/>
      <c r="H356" s="48"/>
      <c r="I356" s="48"/>
      <c r="J356" s="88"/>
      <c r="K356" s="48"/>
      <c r="L356" s="48"/>
      <c r="M356" s="48"/>
      <c r="N356" s="13"/>
    </row>
    <row r="357" spans="1:14" ht="12.5" x14ac:dyDescent="0.25">
      <c r="A357" s="19" t="s">
        <v>10</v>
      </c>
      <c r="B357" s="60">
        <v>0</v>
      </c>
      <c r="C357" s="60">
        <v>0</v>
      </c>
      <c r="D357" s="52">
        <v>0</v>
      </c>
      <c r="E357" s="26">
        <v>0</v>
      </c>
      <c r="F357" s="52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26">
        <f>SUM(B357:M357)</f>
        <v>0</v>
      </c>
    </row>
    <row r="358" spans="1:14" ht="12.5" x14ac:dyDescent="0.25">
      <c r="A358" s="32" t="s">
        <v>4</v>
      </c>
      <c r="B358" s="62">
        <v>0</v>
      </c>
      <c r="C358" s="62">
        <v>0</v>
      </c>
      <c r="D358" s="54">
        <v>0</v>
      </c>
      <c r="E358" s="22">
        <v>0</v>
      </c>
      <c r="F358" s="54">
        <v>0</v>
      </c>
      <c r="G358" s="62">
        <v>0</v>
      </c>
      <c r="H358" s="62">
        <v>0</v>
      </c>
      <c r="I358" s="62">
        <v>0</v>
      </c>
      <c r="J358" s="62">
        <v>0</v>
      </c>
      <c r="K358" s="62">
        <v>0</v>
      </c>
      <c r="L358" s="62">
        <v>0</v>
      </c>
      <c r="M358" s="62">
        <v>0</v>
      </c>
      <c r="N358" s="22">
        <f>SUM(B358:M358)</f>
        <v>0</v>
      </c>
    </row>
    <row r="359" spans="1:14" ht="12.5" x14ac:dyDescent="0.25">
      <c r="A359" s="32" t="s">
        <v>0</v>
      </c>
      <c r="B359" s="62">
        <v>0</v>
      </c>
      <c r="C359" s="62">
        <v>0</v>
      </c>
      <c r="D359" s="54">
        <v>0</v>
      </c>
      <c r="E359" s="22">
        <v>0</v>
      </c>
      <c r="F359" s="54">
        <v>0</v>
      </c>
      <c r="G359" s="62">
        <v>0</v>
      </c>
      <c r="H359" s="62">
        <v>0</v>
      </c>
      <c r="I359" s="62">
        <v>0</v>
      </c>
      <c r="J359" s="62">
        <v>0</v>
      </c>
      <c r="K359" s="62">
        <v>0</v>
      </c>
      <c r="L359" s="62">
        <v>0</v>
      </c>
      <c r="M359" s="62">
        <v>0</v>
      </c>
      <c r="N359" s="22">
        <f>SUM(B359:M359)</f>
        <v>0</v>
      </c>
    </row>
    <row r="360" spans="1:14" ht="12.5" x14ac:dyDescent="0.25">
      <c r="A360" s="32" t="s">
        <v>5</v>
      </c>
      <c r="B360" s="62">
        <v>0</v>
      </c>
      <c r="C360" s="62">
        <v>0</v>
      </c>
      <c r="D360" s="54">
        <v>0</v>
      </c>
      <c r="E360" s="84">
        <v>0</v>
      </c>
      <c r="F360" s="54">
        <v>0</v>
      </c>
      <c r="G360" s="62">
        <v>0</v>
      </c>
      <c r="H360" s="62">
        <v>0</v>
      </c>
      <c r="I360" s="62">
        <v>0</v>
      </c>
      <c r="J360" s="62">
        <v>0</v>
      </c>
      <c r="K360" s="62">
        <v>0</v>
      </c>
      <c r="L360" s="62">
        <v>0</v>
      </c>
      <c r="M360" s="62">
        <v>0</v>
      </c>
      <c r="N360" s="22">
        <f>IF(N357=0,0,(N359/N357/N431))</f>
        <v>0</v>
      </c>
    </row>
    <row r="361" spans="1:14" ht="12.5" x14ac:dyDescent="0.25">
      <c r="A361" s="32" t="s">
        <v>6</v>
      </c>
      <c r="B361" s="59">
        <v>0</v>
      </c>
      <c r="C361" s="59">
        <v>0</v>
      </c>
      <c r="D361" s="51">
        <v>0</v>
      </c>
      <c r="E361" s="83">
        <v>0</v>
      </c>
      <c r="F361" s="51">
        <v>0</v>
      </c>
      <c r="G361" s="59">
        <v>0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59">
        <v>0</v>
      </c>
      <c r="N361" s="23">
        <f>IF(N358=0,0,ROUNDDOWN(SUM(N359/N358),4))</f>
        <v>0</v>
      </c>
    </row>
    <row r="362" spans="1:14" ht="12.5" x14ac:dyDescent="0.25">
      <c r="A362" s="33"/>
      <c r="B362" s="48"/>
      <c r="C362" s="48"/>
      <c r="D362" s="48"/>
      <c r="E362" s="13"/>
      <c r="F362" s="48"/>
      <c r="G362" s="48"/>
      <c r="H362" s="48"/>
      <c r="I362" s="48"/>
      <c r="J362" s="88"/>
      <c r="K362" s="48"/>
      <c r="L362" s="48"/>
      <c r="M362" s="48"/>
      <c r="N362" s="13"/>
    </row>
    <row r="363" spans="1:14" ht="12.5" x14ac:dyDescent="0.25">
      <c r="A363" s="19" t="s">
        <v>11</v>
      </c>
      <c r="B363" s="60">
        <v>170</v>
      </c>
      <c r="C363" s="60">
        <v>169</v>
      </c>
      <c r="D363" s="52">
        <v>173</v>
      </c>
      <c r="E363" s="26">
        <v>173</v>
      </c>
      <c r="F363" s="52">
        <v>173</v>
      </c>
      <c r="G363" s="60">
        <v>132</v>
      </c>
      <c r="H363" s="60">
        <v>145</v>
      </c>
      <c r="I363" s="60">
        <v>141</v>
      </c>
      <c r="J363" s="91">
        <v>146</v>
      </c>
      <c r="K363" s="60">
        <v>143</v>
      </c>
      <c r="L363" s="60">
        <v>140</v>
      </c>
      <c r="M363" s="60">
        <v>147</v>
      </c>
      <c r="N363" s="26">
        <f>SUM(B363:M363)</f>
        <v>1852</v>
      </c>
    </row>
    <row r="364" spans="1:14" ht="12.5" x14ac:dyDescent="0.25">
      <c r="A364" s="32" t="s">
        <v>4</v>
      </c>
      <c r="B364" s="62">
        <v>8773405.3699999992</v>
      </c>
      <c r="C364" s="62">
        <v>8584535.7200000007</v>
      </c>
      <c r="D364" s="54">
        <v>4138007.81</v>
      </c>
      <c r="E364" s="22">
        <v>0</v>
      </c>
      <c r="F364" s="54">
        <v>0</v>
      </c>
      <c r="G364" s="62">
        <v>4824655</v>
      </c>
      <c r="H364" s="62">
        <v>10349892.85</v>
      </c>
      <c r="I364" s="62">
        <v>9701416.2200000007</v>
      </c>
      <c r="J364" s="96">
        <v>9339876.9499999993</v>
      </c>
      <c r="K364" s="62">
        <v>9102227.6400000006</v>
      </c>
      <c r="L364" s="62">
        <v>7899187.8799999999</v>
      </c>
      <c r="M364" s="62">
        <v>7805282.5300000003</v>
      </c>
      <c r="N364" s="22">
        <f>SUM(B364:M364)</f>
        <v>80518487.969999999</v>
      </c>
    </row>
    <row r="365" spans="1:14" ht="12.5" x14ac:dyDescent="0.25">
      <c r="A365" s="32" t="s">
        <v>0</v>
      </c>
      <c r="B365" s="62">
        <v>538958.75</v>
      </c>
      <c r="C365" s="62">
        <v>439373.76</v>
      </c>
      <c r="D365" s="54">
        <v>165873.32</v>
      </c>
      <c r="E365" s="22">
        <v>0</v>
      </c>
      <c r="F365" s="54">
        <v>0</v>
      </c>
      <c r="G365" s="62">
        <v>254683.18</v>
      </c>
      <c r="H365" s="62">
        <v>581097.62</v>
      </c>
      <c r="I365" s="62">
        <v>485703.97</v>
      </c>
      <c r="J365" s="96">
        <v>617555.30000000005</v>
      </c>
      <c r="K365" s="62">
        <v>351684.7</v>
      </c>
      <c r="L365" s="62">
        <v>541122.32999999996</v>
      </c>
      <c r="M365" s="62">
        <v>505783.5</v>
      </c>
      <c r="N365" s="22">
        <f>SUM(B365:M365)</f>
        <v>4481836.43</v>
      </c>
    </row>
    <row r="366" spans="1:14" ht="12.5" x14ac:dyDescent="0.25">
      <c r="A366" s="32" t="s">
        <v>5</v>
      </c>
      <c r="B366" s="62">
        <v>102.27</v>
      </c>
      <c r="C366" s="62">
        <v>89.65</v>
      </c>
      <c r="D366" s="54">
        <v>59.93</v>
      </c>
      <c r="E366" s="22">
        <v>0</v>
      </c>
      <c r="F366" s="54">
        <v>0</v>
      </c>
      <c r="G366" s="62">
        <v>148.41999999999999</v>
      </c>
      <c r="H366" s="62">
        <v>129.28</v>
      </c>
      <c r="I366" s="62">
        <v>111.12</v>
      </c>
      <c r="J366" s="96">
        <v>140.99</v>
      </c>
      <c r="K366" s="62">
        <v>79.33</v>
      </c>
      <c r="L366" s="62">
        <v>128.84</v>
      </c>
      <c r="M366" s="62">
        <v>110.99</v>
      </c>
      <c r="N366" s="22">
        <f>IF(N363=0,0,(N365/N363/N431))</f>
        <v>87.182334802294321</v>
      </c>
    </row>
    <row r="367" spans="1:14" ht="12.5" x14ac:dyDescent="0.25">
      <c r="A367" s="32" t="s">
        <v>6</v>
      </c>
      <c r="B367" s="59">
        <v>6.1400000000000003E-2</v>
      </c>
      <c r="C367" s="59">
        <v>5.11E-2</v>
      </c>
      <c r="D367" s="51">
        <v>0.04</v>
      </c>
      <c r="E367" s="23">
        <v>0</v>
      </c>
      <c r="F367" s="51">
        <v>0</v>
      </c>
      <c r="G367" s="59">
        <v>5.2699999999999997E-2</v>
      </c>
      <c r="H367" s="59">
        <v>5.6100000000000004E-2</v>
      </c>
      <c r="I367" s="59">
        <v>0.05</v>
      </c>
      <c r="J367" s="90">
        <v>6.6100000000000006E-2</v>
      </c>
      <c r="K367" s="59">
        <v>3.8599999999999995E-2</v>
      </c>
      <c r="L367" s="59">
        <v>6.8499999999999991E-2</v>
      </c>
      <c r="M367" s="59">
        <v>6.480000000000001E-2</v>
      </c>
      <c r="N367" s="23">
        <f>IF(N364=0,0,(N365/N364))</f>
        <v>5.5662203091417534E-2</v>
      </c>
    </row>
    <row r="368" spans="1:14" ht="12.5" x14ac:dyDescent="0.25">
      <c r="A368" s="33"/>
      <c r="B368" s="48"/>
      <c r="C368" s="48"/>
      <c r="D368" s="48"/>
      <c r="E368" s="13"/>
      <c r="F368" s="48"/>
      <c r="G368" s="48"/>
      <c r="H368" s="48"/>
      <c r="I368" s="48"/>
      <c r="J368" s="88"/>
      <c r="K368" s="48"/>
      <c r="L368" s="48"/>
      <c r="M368" s="48"/>
      <c r="N368" s="13"/>
    </row>
    <row r="369" spans="1:14" ht="12.5" x14ac:dyDescent="0.25">
      <c r="A369" s="19" t="s">
        <v>34</v>
      </c>
      <c r="B369" s="60">
        <v>0</v>
      </c>
      <c r="C369" s="60">
        <v>0</v>
      </c>
      <c r="D369" s="52">
        <v>0</v>
      </c>
      <c r="E369" s="26">
        <v>0</v>
      </c>
      <c r="F369" s="52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0</v>
      </c>
      <c r="N369" s="26">
        <f>SUM(B369:M369)</f>
        <v>0</v>
      </c>
    </row>
    <row r="370" spans="1:14" ht="12.5" x14ac:dyDescent="0.25">
      <c r="A370" s="32" t="s">
        <v>4</v>
      </c>
      <c r="B370" s="62">
        <v>0</v>
      </c>
      <c r="C370" s="62">
        <v>0</v>
      </c>
      <c r="D370" s="54">
        <v>0</v>
      </c>
      <c r="E370" s="22">
        <v>0</v>
      </c>
      <c r="F370" s="54">
        <v>0</v>
      </c>
      <c r="G370" s="62">
        <v>0</v>
      </c>
      <c r="H370" s="62">
        <v>0</v>
      </c>
      <c r="I370" s="62">
        <v>0</v>
      </c>
      <c r="J370" s="62">
        <v>0</v>
      </c>
      <c r="K370" s="62">
        <v>0</v>
      </c>
      <c r="L370" s="62">
        <v>0</v>
      </c>
      <c r="M370" s="62">
        <v>0</v>
      </c>
      <c r="N370" s="22">
        <f>SUM(B370:M370)</f>
        <v>0</v>
      </c>
    </row>
    <row r="371" spans="1:14" ht="12.5" x14ac:dyDescent="0.25">
      <c r="A371" s="32" t="s">
        <v>0</v>
      </c>
      <c r="B371" s="62">
        <v>0</v>
      </c>
      <c r="C371" s="62">
        <v>0</v>
      </c>
      <c r="D371" s="54">
        <v>0</v>
      </c>
      <c r="E371" s="22">
        <v>0</v>
      </c>
      <c r="F371" s="54">
        <v>0</v>
      </c>
      <c r="G371" s="62">
        <v>0</v>
      </c>
      <c r="H371" s="62">
        <v>0</v>
      </c>
      <c r="I371" s="62">
        <v>0</v>
      </c>
      <c r="J371" s="62">
        <v>0</v>
      </c>
      <c r="K371" s="62">
        <v>0</v>
      </c>
      <c r="L371" s="62">
        <v>0</v>
      </c>
      <c r="M371" s="62">
        <v>0</v>
      </c>
      <c r="N371" s="22">
        <f>SUM(B371:M371)</f>
        <v>0</v>
      </c>
    </row>
    <row r="372" spans="1:14" ht="12.5" x14ac:dyDescent="0.25">
      <c r="A372" s="32" t="s">
        <v>5</v>
      </c>
      <c r="B372" s="62">
        <v>0</v>
      </c>
      <c r="C372" s="62">
        <v>0</v>
      </c>
      <c r="D372" s="54">
        <v>0</v>
      </c>
      <c r="E372" s="84">
        <v>0</v>
      </c>
      <c r="F372" s="54">
        <v>0</v>
      </c>
      <c r="G372" s="62">
        <v>0</v>
      </c>
      <c r="H372" s="62">
        <v>0</v>
      </c>
      <c r="I372" s="62">
        <v>0</v>
      </c>
      <c r="J372" s="62">
        <v>0</v>
      </c>
      <c r="K372" s="62">
        <v>0</v>
      </c>
      <c r="L372" s="62">
        <v>0</v>
      </c>
      <c r="M372" s="62">
        <v>0</v>
      </c>
      <c r="N372" s="22">
        <f>IF(N369=0,0,(N371/N369/N431))</f>
        <v>0</v>
      </c>
    </row>
    <row r="373" spans="1:14" ht="12.5" x14ac:dyDescent="0.25">
      <c r="A373" s="32" t="s">
        <v>6</v>
      </c>
      <c r="B373" s="59">
        <v>0</v>
      </c>
      <c r="C373" s="59">
        <v>0</v>
      </c>
      <c r="D373" s="51">
        <v>0</v>
      </c>
      <c r="E373" s="83">
        <v>0</v>
      </c>
      <c r="F373" s="51">
        <v>0</v>
      </c>
      <c r="G373" s="59">
        <v>0</v>
      </c>
      <c r="H373" s="59">
        <v>0</v>
      </c>
      <c r="I373" s="59">
        <v>0</v>
      </c>
      <c r="J373" s="59">
        <v>0</v>
      </c>
      <c r="K373" s="59">
        <v>0</v>
      </c>
      <c r="L373" s="59">
        <v>0</v>
      </c>
      <c r="M373" s="59">
        <v>0</v>
      </c>
      <c r="N373" s="23">
        <f>IF(N370=0,0,(N371/N370))</f>
        <v>0</v>
      </c>
    </row>
    <row r="374" spans="1:14" ht="12.5" x14ac:dyDescent="0.25">
      <c r="A374" s="33"/>
      <c r="B374" s="48"/>
      <c r="C374" s="48"/>
      <c r="D374" s="48"/>
      <c r="E374" s="13"/>
      <c r="F374" s="48"/>
      <c r="G374" s="48"/>
      <c r="H374" s="48"/>
      <c r="I374" s="48"/>
      <c r="J374" s="88"/>
      <c r="K374" s="48"/>
      <c r="L374" s="48"/>
      <c r="M374" s="48"/>
      <c r="N374" s="13"/>
    </row>
    <row r="375" spans="1:14" ht="12.5" x14ac:dyDescent="0.25">
      <c r="A375" s="19" t="s">
        <v>12</v>
      </c>
      <c r="B375" s="60">
        <v>14</v>
      </c>
      <c r="C375" s="60">
        <v>14</v>
      </c>
      <c r="D375" s="52">
        <v>16</v>
      </c>
      <c r="E375" s="26">
        <v>16</v>
      </c>
      <c r="F375" s="52">
        <v>16</v>
      </c>
      <c r="G375" s="60">
        <v>13</v>
      </c>
      <c r="H375" s="60">
        <v>13</v>
      </c>
      <c r="I375" s="60">
        <v>13</v>
      </c>
      <c r="J375" s="91">
        <v>13</v>
      </c>
      <c r="K375" s="60">
        <v>14</v>
      </c>
      <c r="L375" s="60">
        <v>14</v>
      </c>
      <c r="M375" s="60">
        <v>14</v>
      </c>
      <c r="N375" s="26">
        <f>SUM(B375:M375)</f>
        <v>170</v>
      </c>
    </row>
    <row r="376" spans="1:14" ht="12.5" x14ac:dyDescent="0.25">
      <c r="A376" s="32" t="s">
        <v>4</v>
      </c>
      <c r="B376" s="62">
        <v>773515</v>
      </c>
      <c r="C376" s="62">
        <v>604630</v>
      </c>
      <c r="D376" s="54">
        <v>241585</v>
      </c>
      <c r="E376" s="22">
        <v>0</v>
      </c>
      <c r="F376" s="54">
        <v>0</v>
      </c>
      <c r="G376" s="62">
        <v>426855</v>
      </c>
      <c r="H376" s="62">
        <v>887000</v>
      </c>
      <c r="I376" s="62">
        <v>805960</v>
      </c>
      <c r="J376" s="96">
        <v>933205</v>
      </c>
      <c r="K376" s="62">
        <v>655770</v>
      </c>
      <c r="L376" s="62">
        <v>666835</v>
      </c>
      <c r="M376" s="62">
        <v>965105</v>
      </c>
      <c r="N376" s="22">
        <f>SUM(B376:M376)</f>
        <v>6960460</v>
      </c>
    </row>
    <row r="377" spans="1:14" ht="12.5" x14ac:dyDescent="0.25">
      <c r="A377" s="32" t="s">
        <v>0</v>
      </c>
      <c r="B377" s="62">
        <v>39756.9</v>
      </c>
      <c r="C377" s="62">
        <v>64079.68</v>
      </c>
      <c r="D377" s="54">
        <v>13086.79</v>
      </c>
      <c r="E377" s="22">
        <v>0</v>
      </c>
      <c r="F377" s="54">
        <v>0</v>
      </c>
      <c r="G377" s="62">
        <v>-7.08</v>
      </c>
      <c r="H377" s="62">
        <v>66954.33</v>
      </c>
      <c r="I377" s="62">
        <v>46906.95</v>
      </c>
      <c r="J377" s="96">
        <v>72260.86</v>
      </c>
      <c r="K377" s="62">
        <v>60600.480000000003</v>
      </c>
      <c r="L377" s="62">
        <v>51027.51</v>
      </c>
      <c r="M377" s="62">
        <v>41302.94</v>
      </c>
      <c r="N377" s="22">
        <f>SUM(B377:M377)</f>
        <v>455969.36</v>
      </c>
    </row>
    <row r="378" spans="1:14" ht="12.5" x14ac:dyDescent="0.25">
      <c r="A378" s="32" t="s">
        <v>5</v>
      </c>
      <c r="B378" s="62">
        <v>91.61</v>
      </c>
      <c r="C378" s="62">
        <v>157.83000000000001</v>
      </c>
      <c r="D378" s="54">
        <v>51.12</v>
      </c>
      <c r="E378" s="22">
        <v>0</v>
      </c>
      <c r="F378" s="54">
        <v>0</v>
      </c>
      <c r="G378" s="62">
        <v>-0.04</v>
      </c>
      <c r="H378" s="62">
        <v>166.14</v>
      </c>
      <c r="I378" s="62">
        <v>116.39</v>
      </c>
      <c r="J378" s="96">
        <v>185.28</v>
      </c>
      <c r="K378" s="62">
        <v>139.63</v>
      </c>
      <c r="L378" s="62">
        <v>121.49</v>
      </c>
      <c r="M378" s="62">
        <v>95.17</v>
      </c>
      <c r="N378" s="22">
        <f>IF(N375=0,0,(N377/N375/N431))</f>
        <v>96.627382274866719</v>
      </c>
    </row>
    <row r="379" spans="1:14" ht="12.5" x14ac:dyDescent="0.25">
      <c r="A379" s="32" t="s">
        <v>6</v>
      </c>
      <c r="B379" s="59">
        <v>5.1299999999999998E-2</v>
      </c>
      <c r="C379" s="59">
        <v>0.10589999999999999</v>
      </c>
      <c r="D379" s="51">
        <v>5.4100000000000002E-2</v>
      </c>
      <c r="E379" s="23">
        <v>0</v>
      </c>
      <c r="F379" s="51">
        <v>0</v>
      </c>
      <c r="G379" s="59">
        <v>0</v>
      </c>
      <c r="H379" s="59">
        <v>7.5399999999999995E-2</v>
      </c>
      <c r="I379" s="59">
        <v>5.8200000000000002E-2</v>
      </c>
      <c r="J379" s="90">
        <v>7.7399999999999997E-2</v>
      </c>
      <c r="K379" s="59">
        <v>9.2399999999999996E-2</v>
      </c>
      <c r="L379" s="59">
        <v>7.6499999999999999E-2</v>
      </c>
      <c r="M379" s="59">
        <v>4.2699999999999995E-2</v>
      </c>
      <c r="N379" s="23">
        <f>IF(N376=0,0,(N377/N376))</f>
        <v>6.5508509495062109E-2</v>
      </c>
    </row>
    <row r="380" spans="1:14" x14ac:dyDescent="0.35">
      <c r="A380" s="33"/>
      <c r="B380" s="47"/>
      <c r="C380" s="47"/>
      <c r="D380" s="47"/>
      <c r="E380" s="23"/>
      <c r="F380" s="47"/>
      <c r="G380" s="47"/>
      <c r="H380" s="47"/>
      <c r="I380" s="47"/>
      <c r="J380" s="88"/>
      <c r="K380" s="47"/>
      <c r="L380" s="47"/>
      <c r="M380" s="47"/>
      <c r="N380" s="23"/>
    </row>
    <row r="381" spans="1:14" ht="12.5" x14ac:dyDescent="0.25">
      <c r="A381" s="19" t="s">
        <v>36</v>
      </c>
      <c r="B381" s="60">
        <v>0</v>
      </c>
      <c r="C381" s="60">
        <v>0</v>
      </c>
      <c r="D381" s="52">
        <v>0</v>
      </c>
      <c r="E381" s="26">
        <v>0</v>
      </c>
      <c r="F381" s="52">
        <v>0</v>
      </c>
      <c r="G381" s="60">
        <v>0</v>
      </c>
      <c r="H381" s="60">
        <v>0</v>
      </c>
      <c r="I381" s="60">
        <v>0</v>
      </c>
      <c r="J381" s="91">
        <v>0</v>
      </c>
      <c r="K381" s="60">
        <v>0</v>
      </c>
      <c r="L381" s="60">
        <v>0</v>
      </c>
      <c r="M381" s="60">
        <v>0</v>
      </c>
      <c r="N381" s="26">
        <f>SUM(B381:M381)</f>
        <v>0</v>
      </c>
    </row>
    <row r="382" spans="1:14" ht="12.5" x14ac:dyDescent="0.25">
      <c r="A382" s="32" t="s">
        <v>4</v>
      </c>
      <c r="B382" s="62">
        <v>0</v>
      </c>
      <c r="C382" s="62">
        <v>0</v>
      </c>
      <c r="D382" s="54">
        <v>0</v>
      </c>
      <c r="E382" s="22">
        <v>0</v>
      </c>
      <c r="F382" s="54">
        <v>0</v>
      </c>
      <c r="G382" s="62">
        <v>0</v>
      </c>
      <c r="H382" s="62">
        <v>0</v>
      </c>
      <c r="I382" s="62">
        <v>0</v>
      </c>
      <c r="J382" s="62">
        <v>0</v>
      </c>
      <c r="K382" s="62">
        <v>0</v>
      </c>
      <c r="L382" s="62">
        <v>0</v>
      </c>
      <c r="M382" s="62">
        <v>0</v>
      </c>
      <c r="N382" s="22">
        <f>SUM(B382:M382)</f>
        <v>0</v>
      </c>
    </row>
    <row r="383" spans="1:14" ht="12.5" x14ac:dyDescent="0.25">
      <c r="A383" s="32" t="s">
        <v>0</v>
      </c>
      <c r="B383" s="62">
        <v>0</v>
      </c>
      <c r="C383" s="62">
        <v>0</v>
      </c>
      <c r="D383" s="54">
        <v>0</v>
      </c>
      <c r="E383" s="77">
        <v>0</v>
      </c>
      <c r="F383" s="54">
        <v>0</v>
      </c>
      <c r="G383" s="62">
        <v>0</v>
      </c>
      <c r="H383" s="62">
        <v>0</v>
      </c>
      <c r="I383" s="62">
        <v>0</v>
      </c>
      <c r="J383" s="62">
        <v>0</v>
      </c>
      <c r="K383" s="62">
        <v>0</v>
      </c>
      <c r="L383" s="62">
        <v>0</v>
      </c>
      <c r="M383" s="62">
        <v>0</v>
      </c>
      <c r="N383" s="22">
        <f>SUM(B383:M383)</f>
        <v>0</v>
      </c>
    </row>
    <row r="384" spans="1:14" ht="12.5" x14ac:dyDescent="0.25">
      <c r="A384" s="32" t="s">
        <v>5</v>
      </c>
      <c r="B384" s="62">
        <v>0</v>
      </c>
      <c r="C384" s="62">
        <v>0</v>
      </c>
      <c r="D384" s="54">
        <v>0</v>
      </c>
      <c r="E384" s="84">
        <v>0</v>
      </c>
      <c r="F384" s="54">
        <v>0</v>
      </c>
      <c r="G384" s="62">
        <v>0</v>
      </c>
      <c r="H384" s="62">
        <v>0</v>
      </c>
      <c r="I384" s="62">
        <v>0</v>
      </c>
      <c r="J384" s="62">
        <v>0</v>
      </c>
      <c r="K384" s="62">
        <v>0</v>
      </c>
      <c r="L384" s="62">
        <v>0</v>
      </c>
      <c r="M384" s="62">
        <v>0</v>
      </c>
      <c r="N384" s="22">
        <f>IF(N381=0,0,(N383/N381/N431))</f>
        <v>0</v>
      </c>
    </row>
    <row r="385" spans="1:14" ht="12.5" x14ac:dyDescent="0.25">
      <c r="A385" s="32" t="s">
        <v>6</v>
      </c>
      <c r="B385" s="59">
        <v>0</v>
      </c>
      <c r="C385" s="59">
        <v>0</v>
      </c>
      <c r="D385" s="51">
        <v>0</v>
      </c>
      <c r="E385" s="83">
        <v>0</v>
      </c>
      <c r="F385" s="51">
        <v>0</v>
      </c>
      <c r="G385" s="59">
        <v>0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59">
        <v>0</v>
      </c>
      <c r="N385" s="23">
        <f>IF(N382=0,0,(N383/N382))</f>
        <v>0</v>
      </c>
    </row>
    <row r="386" spans="1:14" ht="12.5" x14ac:dyDescent="0.25">
      <c r="A386" s="33"/>
      <c r="B386" s="48"/>
      <c r="C386" s="48"/>
      <c r="D386" s="48"/>
      <c r="E386" s="23"/>
      <c r="F386" s="48"/>
      <c r="G386" s="48"/>
      <c r="H386" s="48"/>
      <c r="I386" s="48"/>
      <c r="J386" s="88"/>
      <c r="K386" s="48"/>
      <c r="L386" s="48"/>
      <c r="M386" s="48"/>
      <c r="N386" s="23"/>
    </row>
    <row r="387" spans="1:14" ht="12.5" x14ac:dyDescent="0.25">
      <c r="A387" s="19" t="s">
        <v>35</v>
      </c>
      <c r="B387" s="60">
        <v>385</v>
      </c>
      <c r="C387" s="60">
        <v>386</v>
      </c>
      <c r="D387" s="52">
        <v>385</v>
      </c>
      <c r="E387" s="26">
        <v>385</v>
      </c>
      <c r="F387" s="52">
        <v>385</v>
      </c>
      <c r="G387" s="60">
        <v>254</v>
      </c>
      <c r="H387" s="60">
        <v>331</v>
      </c>
      <c r="I387" s="60">
        <v>334</v>
      </c>
      <c r="J387" s="91">
        <v>334</v>
      </c>
      <c r="K387" s="60">
        <v>328</v>
      </c>
      <c r="L387" s="60">
        <v>324</v>
      </c>
      <c r="M387" s="60">
        <v>331</v>
      </c>
      <c r="N387" s="26">
        <f>SUM(B387:M387)</f>
        <v>4162</v>
      </c>
    </row>
    <row r="388" spans="1:14" ht="12.5" x14ac:dyDescent="0.25">
      <c r="A388" s="32" t="s">
        <v>4</v>
      </c>
      <c r="B388" s="62">
        <v>23173965.129999999</v>
      </c>
      <c r="C388" s="62">
        <v>19890967.73</v>
      </c>
      <c r="D388" s="54">
        <v>9813285.0099999998</v>
      </c>
      <c r="E388" s="22">
        <v>0</v>
      </c>
      <c r="F388" s="54">
        <v>0</v>
      </c>
      <c r="G388" s="62">
        <v>11453335.539999999</v>
      </c>
      <c r="H388" s="62">
        <v>24388217.02</v>
      </c>
      <c r="I388" s="62">
        <v>24793552.32</v>
      </c>
      <c r="J388" s="96">
        <v>23318233.940000001</v>
      </c>
      <c r="K388" s="62">
        <v>22646649.280000001</v>
      </c>
      <c r="L388" s="62">
        <v>20088879.149999999</v>
      </c>
      <c r="M388" s="62">
        <v>20131986.440000001</v>
      </c>
      <c r="N388" s="22">
        <f>SUM(B388:M388)</f>
        <v>199699071.56</v>
      </c>
    </row>
    <row r="389" spans="1:14" ht="12.5" x14ac:dyDescent="0.25">
      <c r="A389" s="32" t="s">
        <v>0</v>
      </c>
      <c r="B389" s="62">
        <v>1385321.04</v>
      </c>
      <c r="C389" s="62">
        <v>1170810.44</v>
      </c>
      <c r="D389" s="54">
        <v>599353.4</v>
      </c>
      <c r="E389" s="22">
        <v>0</v>
      </c>
      <c r="F389" s="54">
        <v>0</v>
      </c>
      <c r="G389" s="62">
        <v>771379.74</v>
      </c>
      <c r="H389" s="62">
        <v>1433532.17</v>
      </c>
      <c r="I389" s="62">
        <v>1376141.13</v>
      </c>
      <c r="J389" s="96">
        <v>1635587.51</v>
      </c>
      <c r="K389" s="62">
        <v>976986.49</v>
      </c>
      <c r="L389" s="62">
        <v>1682236.9</v>
      </c>
      <c r="M389" s="62">
        <v>1081349.8500000001</v>
      </c>
      <c r="N389" s="22">
        <f>SUM(B389:M389)</f>
        <v>12112698.67</v>
      </c>
    </row>
    <row r="390" spans="1:14" ht="12.5" x14ac:dyDescent="0.25">
      <c r="A390" s="32" t="s">
        <v>5</v>
      </c>
      <c r="B390" s="62">
        <v>116.07</v>
      </c>
      <c r="C390" s="62">
        <v>104.59</v>
      </c>
      <c r="D390" s="54">
        <v>97.3</v>
      </c>
      <c r="E390" s="22">
        <v>0</v>
      </c>
      <c r="F390" s="54">
        <v>0</v>
      </c>
      <c r="G390" s="62">
        <v>233.61</v>
      </c>
      <c r="H390" s="62">
        <v>139.71</v>
      </c>
      <c r="I390" s="62">
        <v>132.91</v>
      </c>
      <c r="J390" s="96">
        <v>163.22999999999999</v>
      </c>
      <c r="K390" s="62">
        <v>96.08</v>
      </c>
      <c r="L390" s="62">
        <v>173.07</v>
      </c>
      <c r="M390" s="62">
        <v>105.38</v>
      </c>
      <c r="N390" s="22">
        <f>IF(N387=0,0,(N389/N387/N431))</f>
        <v>104.84610783645374</v>
      </c>
    </row>
    <row r="391" spans="1:14" ht="12.5" x14ac:dyDescent="0.25">
      <c r="A391" s="32" t="s">
        <v>6</v>
      </c>
      <c r="B391" s="59">
        <v>5.9700000000000003E-2</v>
      </c>
      <c r="C391" s="59">
        <v>5.8799999999999998E-2</v>
      </c>
      <c r="D391" s="51">
        <v>6.0999999999999999E-2</v>
      </c>
      <c r="E391" s="23">
        <v>0</v>
      </c>
      <c r="F391" s="51">
        <v>0</v>
      </c>
      <c r="G391" s="59">
        <v>6.7299999999999999E-2</v>
      </c>
      <c r="H391" s="59">
        <v>5.8700000000000002E-2</v>
      </c>
      <c r="I391" s="59">
        <v>5.5500000000000001E-2</v>
      </c>
      <c r="J391" s="90">
        <v>7.0099999999999996E-2</v>
      </c>
      <c r="K391" s="59">
        <v>4.3099999999999999E-2</v>
      </c>
      <c r="L391" s="59">
        <v>8.3699999999999997E-2</v>
      </c>
      <c r="M391" s="59">
        <v>5.3699999999999998E-2</v>
      </c>
      <c r="N391" s="23">
        <f>IF(N388=0,0,(N389/N388))</f>
        <v>6.0654757057098857E-2</v>
      </c>
    </row>
    <row r="392" spans="1:14" x14ac:dyDescent="0.35">
      <c r="A392" s="33"/>
      <c r="B392" s="47"/>
      <c r="C392" s="47"/>
      <c r="D392" s="47"/>
      <c r="E392" s="23"/>
      <c r="F392" s="47"/>
      <c r="G392" s="47"/>
      <c r="H392" s="47"/>
      <c r="I392" s="47"/>
      <c r="J392" s="88"/>
      <c r="K392" s="47"/>
      <c r="L392" s="47"/>
      <c r="M392" s="47"/>
      <c r="N392" s="23"/>
    </row>
    <row r="393" spans="1:14" ht="12.5" x14ac:dyDescent="0.25">
      <c r="A393" s="19" t="s">
        <v>13</v>
      </c>
      <c r="B393" s="45">
        <v>15</v>
      </c>
      <c r="C393" s="45">
        <v>15</v>
      </c>
      <c r="D393" s="45">
        <v>15</v>
      </c>
      <c r="E393" s="26">
        <v>15</v>
      </c>
      <c r="F393" s="45">
        <v>15</v>
      </c>
      <c r="G393" s="45">
        <v>0</v>
      </c>
      <c r="H393" s="45">
        <v>0</v>
      </c>
      <c r="I393" s="45">
        <v>0</v>
      </c>
      <c r="J393" s="91">
        <v>15</v>
      </c>
      <c r="K393" s="45">
        <v>15</v>
      </c>
      <c r="L393" s="45">
        <v>11</v>
      </c>
      <c r="M393" s="45">
        <v>0</v>
      </c>
      <c r="N393" s="26">
        <f>SUM(B393:M393)</f>
        <v>116</v>
      </c>
    </row>
    <row r="394" spans="1:14" ht="12.5" x14ac:dyDescent="0.25">
      <c r="A394" s="32" t="s">
        <v>0</v>
      </c>
      <c r="B394" s="46">
        <v>265759.5</v>
      </c>
      <c r="C394" s="46">
        <v>256635.05</v>
      </c>
      <c r="D394" s="46">
        <v>142352</v>
      </c>
      <c r="E394" s="22">
        <v>0</v>
      </c>
      <c r="F394" s="46">
        <v>0</v>
      </c>
      <c r="G394" s="46">
        <v>0</v>
      </c>
      <c r="H394" s="46">
        <v>0</v>
      </c>
      <c r="I394" s="46">
        <v>0</v>
      </c>
      <c r="J394" s="96">
        <v>89651.85</v>
      </c>
      <c r="K394" s="46">
        <v>244758.5</v>
      </c>
      <c r="L394" s="46">
        <v>39963</v>
      </c>
      <c r="M394" s="46">
        <v>0</v>
      </c>
      <c r="N394" s="22">
        <f>SUM(B394:M394)</f>
        <v>1039119.9</v>
      </c>
    </row>
    <row r="395" spans="1:14" ht="12.5" x14ac:dyDescent="0.25">
      <c r="A395" s="32" t="s">
        <v>5</v>
      </c>
      <c r="B395" s="46">
        <v>571.53</v>
      </c>
      <c r="C395" s="46">
        <v>589.97</v>
      </c>
      <c r="D395" s="46">
        <v>593.13</v>
      </c>
      <c r="E395" s="9">
        <v>0</v>
      </c>
      <c r="F395" s="46">
        <v>0</v>
      </c>
      <c r="G395" s="46">
        <v>0</v>
      </c>
      <c r="H395" s="46">
        <v>0</v>
      </c>
      <c r="I395" s="46">
        <v>0</v>
      </c>
      <c r="J395" s="97">
        <v>199.23</v>
      </c>
      <c r="K395" s="46">
        <v>526.36</v>
      </c>
      <c r="L395" s="46">
        <v>121.1</v>
      </c>
      <c r="M395" s="46">
        <v>0</v>
      </c>
      <c r="N395" s="9">
        <f>IF(N393=0,0,(N394/N393/N431))</f>
        <v>322.71648326860463</v>
      </c>
    </row>
    <row r="396" spans="1:14" x14ac:dyDescent="0.35">
      <c r="A396" s="33"/>
      <c r="B396" s="47"/>
      <c r="C396" s="47"/>
      <c r="D396" s="47"/>
      <c r="E396" s="13"/>
      <c r="F396" s="47"/>
      <c r="G396" s="47"/>
      <c r="H396" s="47"/>
      <c r="I396" s="47"/>
      <c r="J396" s="88"/>
      <c r="K396" s="47"/>
      <c r="L396" s="47"/>
      <c r="M396" s="47"/>
      <c r="N396" s="13"/>
    </row>
    <row r="397" spans="1:14" ht="12.5" x14ac:dyDescent="0.25">
      <c r="A397" s="19" t="s">
        <v>14</v>
      </c>
      <c r="B397" s="60">
        <v>9</v>
      </c>
      <c r="C397" s="60">
        <v>9</v>
      </c>
      <c r="D397" s="52">
        <v>9</v>
      </c>
      <c r="E397" s="26">
        <v>9</v>
      </c>
      <c r="F397" s="52">
        <v>9</v>
      </c>
      <c r="G397" s="60">
        <v>0</v>
      </c>
      <c r="H397" s="60">
        <v>0</v>
      </c>
      <c r="I397" s="60">
        <v>0</v>
      </c>
      <c r="J397" s="91">
        <v>9</v>
      </c>
      <c r="K397" s="60">
        <v>10</v>
      </c>
      <c r="L397" s="60">
        <v>10</v>
      </c>
      <c r="M397" s="60">
        <v>0</v>
      </c>
      <c r="N397" s="26">
        <f>SUM(B397:M397)</f>
        <v>74</v>
      </c>
    </row>
    <row r="398" spans="1:14" ht="12.5" x14ac:dyDescent="0.25">
      <c r="A398" s="19" t="s">
        <v>15</v>
      </c>
      <c r="B398" s="62">
        <v>689581.5</v>
      </c>
      <c r="C398" s="62">
        <v>607439.05000000005</v>
      </c>
      <c r="D398" s="54">
        <v>320960</v>
      </c>
      <c r="E398" s="22">
        <v>0</v>
      </c>
      <c r="F398" s="54">
        <v>0</v>
      </c>
      <c r="G398" s="62">
        <v>0</v>
      </c>
      <c r="H398" s="62">
        <v>0</v>
      </c>
      <c r="I398" s="62">
        <v>0</v>
      </c>
      <c r="J398" s="96">
        <v>286196.84999999998</v>
      </c>
      <c r="K398" s="62">
        <v>598804</v>
      </c>
      <c r="L398" s="62">
        <v>195261</v>
      </c>
      <c r="M398" s="62">
        <v>0</v>
      </c>
      <c r="N398" s="22">
        <f>SUM(B398:M398)</f>
        <v>2698242.4</v>
      </c>
    </row>
    <row r="399" spans="1:14" ht="12.5" x14ac:dyDescent="0.25">
      <c r="A399" s="32" t="s">
        <v>0</v>
      </c>
      <c r="B399" s="62">
        <v>150388.5</v>
      </c>
      <c r="C399" s="62">
        <v>140334.04999999999</v>
      </c>
      <c r="D399" s="54">
        <v>75782</v>
      </c>
      <c r="E399" s="22">
        <v>0</v>
      </c>
      <c r="F399" s="54">
        <v>0</v>
      </c>
      <c r="G399" s="62">
        <v>0</v>
      </c>
      <c r="H399" s="62">
        <v>0</v>
      </c>
      <c r="I399" s="62">
        <v>0</v>
      </c>
      <c r="J399" s="96">
        <v>47807.85</v>
      </c>
      <c r="K399" s="62">
        <v>134406.5</v>
      </c>
      <c r="L399" s="62">
        <v>39516</v>
      </c>
      <c r="M399" s="62">
        <v>0</v>
      </c>
      <c r="N399" s="22">
        <f>SUM(B399:M399)</f>
        <v>588234.89999999991</v>
      </c>
    </row>
    <row r="400" spans="1:14" ht="12.5" x14ac:dyDescent="0.25">
      <c r="A400" s="32" t="s">
        <v>5</v>
      </c>
      <c r="B400" s="62">
        <v>539.03</v>
      </c>
      <c r="C400" s="62">
        <v>537.67999999999995</v>
      </c>
      <c r="D400" s="54">
        <v>526.26</v>
      </c>
      <c r="E400" s="22">
        <v>0</v>
      </c>
      <c r="F400" s="54">
        <v>0</v>
      </c>
      <c r="G400" s="62">
        <v>0</v>
      </c>
      <c r="H400" s="62">
        <v>0</v>
      </c>
      <c r="I400" s="62">
        <v>0</v>
      </c>
      <c r="J400" s="96">
        <v>177.07</v>
      </c>
      <c r="K400" s="62">
        <v>433.57</v>
      </c>
      <c r="L400" s="62">
        <v>131.72</v>
      </c>
      <c r="M400" s="62">
        <v>0</v>
      </c>
      <c r="N400" s="22">
        <f>IF(N97=0,0,(N399/N397/N431))</f>
        <v>286.37331273252772</v>
      </c>
    </row>
    <row r="401" spans="1:14" ht="12.5" x14ac:dyDescent="0.25">
      <c r="A401" s="32" t="s">
        <v>6</v>
      </c>
      <c r="B401" s="59">
        <v>0.218</v>
      </c>
      <c r="C401" s="59">
        <v>0.23100000000000001</v>
      </c>
      <c r="D401" s="51">
        <v>0.2361</v>
      </c>
      <c r="E401" s="23">
        <v>0</v>
      </c>
      <c r="F401" s="51">
        <v>0</v>
      </c>
      <c r="G401" s="59">
        <v>0</v>
      </c>
      <c r="H401" s="59">
        <v>0</v>
      </c>
      <c r="I401" s="59">
        <v>0</v>
      </c>
      <c r="J401" s="90">
        <v>0.16700000000000001</v>
      </c>
      <c r="K401" s="59">
        <v>0.22440000000000002</v>
      </c>
      <c r="L401" s="59">
        <v>0.20230000000000001</v>
      </c>
      <c r="M401" s="59">
        <v>0</v>
      </c>
      <c r="N401" s="23">
        <f>IF(N398=0,0,ROUNDDOWN(SUM(N399/N398),4))</f>
        <v>0.218</v>
      </c>
    </row>
    <row r="402" spans="1:14" ht="12.5" x14ac:dyDescent="0.25">
      <c r="A402" s="33"/>
      <c r="B402" s="48"/>
      <c r="C402" s="48"/>
      <c r="D402" s="48"/>
      <c r="E402" s="13"/>
      <c r="F402" s="48"/>
      <c r="G402" s="48"/>
      <c r="H402" s="48"/>
      <c r="I402" s="48"/>
      <c r="J402" s="88"/>
      <c r="K402" s="48"/>
      <c r="L402" s="48"/>
      <c r="M402" s="48"/>
      <c r="N402" s="13"/>
    </row>
    <row r="403" spans="1:14" ht="12.5" x14ac:dyDescent="0.25">
      <c r="A403" s="19" t="s">
        <v>37</v>
      </c>
      <c r="B403" s="60">
        <v>2</v>
      </c>
      <c r="C403" s="60">
        <v>2</v>
      </c>
      <c r="D403" s="52">
        <v>2</v>
      </c>
      <c r="E403" s="26">
        <v>2</v>
      </c>
      <c r="F403" s="52">
        <v>2</v>
      </c>
      <c r="G403" s="60">
        <v>0</v>
      </c>
      <c r="H403" s="60">
        <v>0</v>
      </c>
      <c r="I403" s="60">
        <v>0</v>
      </c>
      <c r="J403" s="91">
        <v>2</v>
      </c>
      <c r="K403" s="60">
        <v>2</v>
      </c>
      <c r="L403" s="60">
        <v>0</v>
      </c>
      <c r="M403" s="60">
        <v>0</v>
      </c>
      <c r="N403" s="26">
        <f>SUM(B403:M403)</f>
        <v>14</v>
      </c>
    </row>
    <row r="404" spans="1:14" ht="12.5" x14ac:dyDescent="0.25">
      <c r="A404" s="19" t="s">
        <v>38</v>
      </c>
      <c r="B404" s="62">
        <v>387933.5</v>
      </c>
      <c r="C404" s="62">
        <v>365442</v>
      </c>
      <c r="D404" s="54">
        <v>178024</v>
      </c>
      <c r="E404" s="22">
        <v>0</v>
      </c>
      <c r="F404" s="54">
        <v>0</v>
      </c>
      <c r="G404" s="62">
        <v>0</v>
      </c>
      <c r="H404" s="62">
        <v>0</v>
      </c>
      <c r="I404" s="62">
        <v>0</v>
      </c>
      <c r="J404" s="96">
        <v>163221</v>
      </c>
      <c r="K404" s="62">
        <v>325694</v>
      </c>
      <c r="L404" s="62">
        <v>0</v>
      </c>
      <c r="M404" s="62">
        <v>0</v>
      </c>
      <c r="N404" s="22">
        <f>SUM(B404:M404)</f>
        <v>1420314.5</v>
      </c>
    </row>
    <row r="405" spans="1:14" ht="12.5" x14ac:dyDescent="0.25">
      <c r="A405" s="32" t="s">
        <v>0</v>
      </c>
      <c r="B405" s="62">
        <v>90212.5</v>
      </c>
      <c r="C405" s="62">
        <v>96698</v>
      </c>
      <c r="D405" s="54">
        <v>50331</v>
      </c>
      <c r="E405" s="22">
        <v>0</v>
      </c>
      <c r="F405" s="54">
        <v>0</v>
      </c>
      <c r="G405" s="62">
        <v>0</v>
      </c>
      <c r="H405" s="62">
        <v>0</v>
      </c>
      <c r="I405" s="62">
        <v>0</v>
      </c>
      <c r="J405" s="96">
        <v>25513</v>
      </c>
      <c r="K405" s="62">
        <v>68938</v>
      </c>
      <c r="L405" s="62">
        <v>0</v>
      </c>
      <c r="M405" s="62">
        <v>0</v>
      </c>
      <c r="N405" s="22">
        <f>SUM(B405:M405)</f>
        <v>331692.5</v>
      </c>
    </row>
    <row r="406" spans="1:14" ht="12.5" x14ac:dyDescent="0.25">
      <c r="A406" s="32" t="s">
        <v>5</v>
      </c>
      <c r="B406" s="62">
        <v>1455.04</v>
      </c>
      <c r="C406" s="62">
        <v>1667.21</v>
      </c>
      <c r="D406" s="54">
        <v>1572.84</v>
      </c>
      <c r="E406" s="22">
        <v>0</v>
      </c>
      <c r="F406" s="54">
        <v>0</v>
      </c>
      <c r="G406" s="62">
        <v>0</v>
      </c>
      <c r="H406" s="62">
        <v>0</v>
      </c>
      <c r="I406" s="62">
        <v>0</v>
      </c>
      <c r="J406" s="96">
        <v>425.22</v>
      </c>
      <c r="K406" s="62">
        <v>1111.9000000000001</v>
      </c>
      <c r="L406" s="62">
        <v>0</v>
      </c>
      <c r="M406" s="62">
        <v>0</v>
      </c>
      <c r="N406" s="22">
        <f>IF(N403=0,0,(N405/N403/N431))</f>
        <v>853.53452245517087</v>
      </c>
    </row>
    <row r="407" spans="1:14" ht="12.5" x14ac:dyDescent="0.25">
      <c r="A407" s="32" t="s">
        <v>6</v>
      </c>
      <c r="B407" s="59">
        <v>0.23250000000000001</v>
      </c>
      <c r="C407" s="59">
        <v>0.2646</v>
      </c>
      <c r="D407" s="51">
        <v>0.28270000000000001</v>
      </c>
      <c r="E407" s="23">
        <v>0</v>
      </c>
      <c r="F407" s="51">
        <v>0</v>
      </c>
      <c r="G407" s="59">
        <v>0</v>
      </c>
      <c r="H407" s="59">
        <v>0</v>
      </c>
      <c r="I407" s="59">
        <v>0</v>
      </c>
      <c r="J407" s="90">
        <v>0.15629999999999999</v>
      </c>
      <c r="K407" s="59">
        <v>0.21160000000000001</v>
      </c>
      <c r="L407" s="59">
        <v>0</v>
      </c>
      <c r="M407" s="59">
        <v>0</v>
      </c>
      <c r="N407" s="23">
        <f>IF(N404=0,0,ROUNDDOWN(SUM(N405/N404),4))</f>
        <v>0.23350000000000001</v>
      </c>
    </row>
    <row r="408" spans="1:14" ht="12.5" x14ac:dyDescent="0.25">
      <c r="A408" s="33"/>
      <c r="B408" s="48"/>
      <c r="C408" s="48"/>
      <c r="D408" s="48"/>
      <c r="E408" s="13"/>
      <c r="F408" s="48"/>
      <c r="G408" s="48"/>
      <c r="H408" s="48"/>
      <c r="I408" s="48"/>
      <c r="J408" s="88"/>
      <c r="K408" s="48"/>
      <c r="L408" s="48"/>
      <c r="M408" s="48"/>
      <c r="N408" s="13"/>
    </row>
    <row r="409" spans="1:14" ht="12.5" x14ac:dyDescent="0.25">
      <c r="A409" s="32" t="s">
        <v>32</v>
      </c>
      <c r="B409" s="60">
        <v>2</v>
      </c>
      <c r="C409" s="60">
        <v>2</v>
      </c>
      <c r="D409" s="52">
        <v>2</v>
      </c>
      <c r="E409" s="26">
        <v>2</v>
      </c>
      <c r="F409" s="52">
        <v>2</v>
      </c>
      <c r="G409" s="60">
        <v>0</v>
      </c>
      <c r="H409" s="60">
        <v>0</v>
      </c>
      <c r="I409" s="60">
        <v>0</v>
      </c>
      <c r="J409" s="91">
        <v>2</v>
      </c>
      <c r="K409" s="60">
        <v>1</v>
      </c>
      <c r="L409" s="60">
        <v>1</v>
      </c>
      <c r="M409" s="60">
        <v>0</v>
      </c>
      <c r="N409" s="26">
        <f>SUM(B409:M409)</f>
        <v>14</v>
      </c>
    </row>
    <row r="410" spans="1:14" ht="12.5" x14ac:dyDescent="0.25">
      <c r="A410" s="34" t="s">
        <v>33</v>
      </c>
      <c r="B410" s="62">
        <v>44983</v>
      </c>
      <c r="C410" s="62">
        <v>50097</v>
      </c>
      <c r="D410" s="54">
        <v>19037</v>
      </c>
      <c r="E410" s="22">
        <v>0</v>
      </c>
      <c r="F410" s="54">
        <v>0</v>
      </c>
      <c r="G410" s="62">
        <v>0</v>
      </c>
      <c r="H410" s="62">
        <v>0</v>
      </c>
      <c r="I410" s="62">
        <v>0</v>
      </c>
      <c r="J410" s="96">
        <v>15325</v>
      </c>
      <c r="K410" s="62">
        <v>24667</v>
      </c>
      <c r="L410" s="62">
        <v>8381</v>
      </c>
      <c r="M410" s="62">
        <v>0</v>
      </c>
      <c r="N410" s="22">
        <f>SUM(B410:M410)</f>
        <v>162490</v>
      </c>
    </row>
    <row r="411" spans="1:14" ht="12.5" x14ac:dyDescent="0.25">
      <c r="A411" s="34" t="s">
        <v>0</v>
      </c>
      <c r="B411" s="62">
        <v>11473</v>
      </c>
      <c r="C411" s="62">
        <v>15166</v>
      </c>
      <c r="D411" s="54">
        <v>2030</v>
      </c>
      <c r="E411" s="22">
        <v>0</v>
      </c>
      <c r="F411" s="54">
        <v>0</v>
      </c>
      <c r="G411" s="62">
        <v>0</v>
      </c>
      <c r="H411" s="62">
        <v>0</v>
      </c>
      <c r="I411" s="62">
        <v>0</v>
      </c>
      <c r="J411" s="96">
        <v>4909</v>
      </c>
      <c r="K411" s="62">
        <v>4115</v>
      </c>
      <c r="L411" s="62">
        <v>447</v>
      </c>
      <c r="M411" s="62">
        <v>0</v>
      </c>
      <c r="N411" s="22">
        <f>SUM(B411:M411)</f>
        <v>38140</v>
      </c>
    </row>
    <row r="412" spans="1:14" ht="12.5" x14ac:dyDescent="0.25">
      <c r="A412" s="32" t="s">
        <v>5</v>
      </c>
      <c r="B412" s="62">
        <v>185.05</v>
      </c>
      <c r="C412" s="62">
        <v>261.48</v>
      </c>
      <c r="D412" s="54">
        <v>63.44</v>
      </c>
      <c r="E412" s="22">
        <v>0</v>
      </c>
      <c r="F412" s="54">
        <v>0</v>
      </c>
      <c r="G412" s="62">
        <v>0</v>
      </c>
      <c r="H412" s="62">
        <v>0</v>
      </c>
      <c r="I412" s="62">
        <v>0</v>
      </c>
      <c r="J412" s="96">
        <v>81.819999999999993</v>
      </c>
      <c r="K412" s="62">
        <v>132.74</v>
      </c>
      <c r="L412" s="62">
        <v>14.9</v>
      </c>
      <c r="M412" s="62">
        <v>0</v>
      </c>
      <c r="N412" s="22">
        <f>IF(N409=0,0,(N411/N409/N431))</f>
        <v>98.144536540440981</v>
      </c>
    </row>
    <row r="413" spans="1:14" ht="12.5" x14ac:dyDescent="0.25">
      <c r="A413" s="32" t="s">
        <v>6</v>
      </c>
      <c r="B413" s="59">
        <v>0.255</v>
      </c>
      <c r="C413" s="59">
        <v>0.30270000000000002</v>
      </c>
      <c r="D413" s="51">
        <v>0.1066</v>
      </c>
      <c r="E413" s="23">
        <v>0</v>
      </c>
      <c r="F413" s="51">
        <v>0</v>
      </c>
      <c r="G413" s="59">
        <v>0</v>
      </c>
      <c r="H413" s="59">
        <v>0</v>
      </c>
      <c r="I413" s="59">
        <v>0</v>
      </c>
      <c r="J413" s="90">
        <v>0.32029999999999997</v>
      </c>
      <c r="K413" s="59">
        <v>0.1668</v>
      </c>
      <c r="L413" s="59">
        <v>5.33E-2</v>
      </c>
      <c r="M413" s="59">
        <v>0</v>
      </c>
      <c r="N413" s="23">
        <f>IF(N410=0,0,(N411/N410))</f>
        <v>0.23472213674687673</v>
      </c>
    </row>
    <row r="414" spans="1:14" ht="12.5" x14ac:dyDescent="0.25">
      <c r="A414" s="33"/>
      <c r="B414" s="48"/>
      <c r="C414" s="48"/>
      <c r="D414" s="48"/>
      <c r="E414" s="13"/>
      <c r="F414" s="48"/>
      <c r="G414" s="48"/>
      <c r="H414" s="48"/>
      <c r="I414" s="48"/>
      <c r="J414" s="88"/>
      <c r="K414" s="48"/>
      <c r="L414" s="48"/>
      <c r="M414" s="48"/>
      <c r="N414" s="13"/>
    </row>
    <row r="415" spans="1:14" ht="12.5" x14ac:dyDescent="0.25">
      <c r="A415" s="34" t="s">
        <v>31</v>
      </c>
      <c r="B415" s="60">
        <v>0</v>
      </c>
      <c r="C415" s="60">
        <v>0</v>
      </c>
      <c r="D415" s="52">
        <v>0</v>
      </c>
      <c r="E415" s="26">
        <v>0</v>
      </c>
      <c r="F415" s="52">
        <v>0</v>
      </c>
      <c r="G415" s="60">
        <v>0</v>
      </c>
      <c r="H415" s="60">
        <v>0</v>
      </c>
      <c r="I415" s="60">
        <v>0</v>
      </c>
      <c r="J415" s="60">
        <v>0</v>
      </c>
      <c r="K415" s="60">
        <v>0</v>
      </c>
      <c r="L415" s="60">
        <v>0</v>
      </c>
      <c r="M415" s="60">
        <v>0</v>
      </c>
      <c r="N415" s="26">
        <f>SUM(B415:M415)</f>
        <v>0</v>
      </c>
    </row>
    <row r="416" spans="1:14" ht="12.5" x14ac:dyDescent="0.25">
      <c r="A416" s="34" t="s">
        <v>0</v>
      </c>
      <c r="B416" s="62">
        <v>0</v>
      </c>
      <c r="C416" s="62">
        <v>0</v>
      </c>
      <c r="D416" s="54">
        <v>0</v>
      </c>
      <c r="E416" s="22">
        <v>0</v>
      </c>
      <c r="F416" s="54">
        <v>0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62">
        <v>0</v>
      </c>
      <c r="M416" s="62">
        <v>0</v>
      </c>
      <c r="N416" s="22">
        <f>SUM(B416:M416)</f>
        <v>0</v>
      </c>
    </row>
    <row r="417" spans="1:14" ht="12.5" x14ac:dyDescent="0.25">
      <c r="A417" s="34" t="s">
        <v>5</v>
      </c>
      <c r="B417" s="62">
        <v>0</v>
      </c>
      <c r="C417" s="62">
        <v>0</v>
      </c>
      <c r="D417" s="54">
        <v>0</v>
      </c>
      <c r="E417" s="22">
        <v>0</v>
      </c>
      <c r="F417" s="54">
        <v>0</v>
      </c>
      <c r="G417" s="62">
        <v>0</v>
      </c>
      <c r="H417" s="62">
        <v>0</v>
      </c>
      <c r="I417" s="62">
        <v>0</v>
      </c>
      <c r="J417" s="62">
        <v>0</v>
      </c>
      <c r="K417" s="62">
        <v>0</v>
      </c>
      <c r="L417" s="62">
        <v>0</v>
      </c>
      <c r="M417" s="62">
        <v>0</v>
      </c>
      <c r="N417" s="22">
        <f>IF(N415=0,0,(N416/N415/N431))</f>
        <v>0</v>
      </c>
    </row>
    <row r="418" spans="1:14" x14ac:dyDescent="0.35">
      <c r="A418" s="29"/>
      <c r="B418" s="48"/>
      <c r="C418" s="48"/>
      <c r="D418" s="48"/>
      <c r="E418" s="42"/>
      <c r="F418" s="48"/>
      <c r="G418" s="48">
        <v>0</v>
      </c>
      <c r="H418" s="48"/>
      <c r="I418" s="48"/>
      <c r="J418" s="88"/>
      <c r="K418" s="48"/>
      <c r="L418" s="48"/>
      <c r="M418" s="48"/>
      <c r="N418" s="42"/>
    </row>
    <row r="419" spans="1:14" ht="12.5" x14ac:dyDescent="0.25">
      <c r="A419" s="32" t="s">
        <v>39</v>
      </c>
      <c r="B419" s="60">
        <v>2</v>
      </c>
      <c r="C419" s="60">
        <v>2</v>
      </c>
      <c r="D419" s="52">
        <v>2</v>
      </c>
      <c r="E419" s="26">
        <v>2</v>
      </c>
      <c r="F419" s="52">
        <v>2</v>
      </c>
      <c r="G419" s="60"/>
      <c r="H419" s="60">
        <v>0</v>
      </c>
      <c r="I419" s="60">
        <v>0</v>
      </c>
      <c r="J419" s="91">
        <v>2</v>
      </c>
      <c r="K419" s="60">
        <v>2</v>
      </c>
      <c r="L419" s="60">
        <v>0</v>
      </c>
      <c r="M419" s="60">
        <v>0</v>
      </c>
      <c r="N419" s="26">
        <f>SUM(B419:M419)</f>
        <v>14</v>
      </c>
    </row>
    <row r="420" spans="1:14" ht="12.5" x14ac:dyDescent="0.25">
      <c r="A420" s="34" t="s">
        <v>40</v>
      </c>
      <c r="B420" s="62">
        <v>77931.5</v>
      </c>
      <c r="C420" s="62">
        <v>114147</v>
      </c>
      <c r="D420" s="54">
        <v>51854</v>
      </c>
      <c r="E420" s="22">
        <v>0</v>
      </c>
      <c r="F420" s="54">
        <v>0</v>
      </c>
      <c r="G420" s="62">
        <v>0</v>
      </c>
      <c r="H420" s="62">
        <v>0</v>
      </c>
      <c r="I420" s="62">
        <v>0</v>
      </c>
      <c r="J420" s="96">
        <v>41344</v>
      </c>
      <c r="K420" s="62">
        <v>72289</v>
      </c>
      <c r="L420" s="62">
        <v>0</v>
      </c>
      <c r="M420" s="62">
        <v>0</v>
      </c>
      <c r="N420" s="22">
        <f>SUM(B420:M420)</f>
        <v>357565.5</v>
      </c>
    </row>
    <row r="421" spans="1:14" ht="12.5" x14ac:dyDescent="0.25">
      <c r="A421" s="34" t="s">
        <v>0</v>
      </c>
      <c r="B421" s="62">
        <v>13685.5</v>
      </c>
      <c r="C421" s="62">
        <v>4437</v>
      </c>
      <c r="D421" s="54">
        <v>14209</v>
      </c>
      <c r="E421" s="22">
        <v>0</v>
      </c>
      <c r="F421" s="54">
        <v>0</v>
      </c>
      <c r="G421" s="62">
        <v>0</v>
      </c>
      <c r="H421" s="62">
        <v>0</v>
      </c>
      <c r="I421" s="62">
        <v>0</v>
      </c>
      <c r="J421" s="96">
        <v>11422</v>
      </c>
      <c r="K421" s="62">
        <v>37299</v>
      </c>
      <c r="L421" s="62">
        <v>0</v>
      </c>
      <c r="M421" s="62">
        <v>0</v>
      </c>
      <c r="N421" s="22">
        <f>SUM(B421:M421)</f>
        <v>81052.5</v>
      </c>
    </row>
    <row r="422" spans="1:14" ht="12.5" x14ac:dyDescent="0.25">
      <c r="A422" s="32" t="s">
        <v>5</v>
      </c>
      <c r="B422" s="62">
        <v>220.73</v>
      </c>
      <c r="C422" s="62">
        <v>76.5</v>
      </c>
      <c r="D422" s="54">
        <v>444.03</v>
      </c>
      <c r="E422" s="22">
        <v>0</v>
      </c>
      <c r="F422" s="54">
        <v>0</v>
      </c>
      <c r="G422" s="62">
        <v>0</v>
      </c>
      <c r="H422" s="62">
        <v>0</v>
      </c>
      <c r="I422" s="62">
        <v>0</v>
      </c>
      <c r="J422" s="96">
        <v>190.37</v>
      </c>
      <c r="K422" s="62">
        <v>601.6</v>
      </c>
      <c r="L422" s="62">
        <v>0</v>
      </c>
      <c r="M422" s="62">
        <v>0</v>
      </c>
      <c r="N422" s="22">
        <f>IF(N19=0,0,(N421/N419/N431))</f>
        <v>208.57000650089387</v>
      </c>
    </row>
    <row r="423" spans="1:14" ht="12.5" x14ac:dyDescent="0.25">
      <c r="A423" s="32" t="s">
        <v>6</v>
      </c>
      <c r="B423" s="59">
        <v>0.17560000000000001</v>
      </c>
      <c r="C423" s="59">
        <v>3.8800000000000001E-2</v>
      </c>
      <c r="D423" s="51">
        <v>0.27400000000000002</v>
      </c>
      <c r="E423" s="23">
        <v>0</v>
      </c>
      <c r="F423" s="51">
        <v>0</v>
      </c>
      <c r="G423" s="59">
        <v>0</v>
      </c>
      <c r="H423" s="59">
        <v>0</v>
      </c>
      <c r="I423" s="59">
        <v>0</v>
      </c>
      <c r="J423" s="90">
        <v>0.2762</v>
      </c>
      <c r="K423" s="59">
        <v>0.51590000000000003</v>
      </c>
      <c r="L423" s="59">
        <v>0</v>
      </c>
      <c r="M423" s="59">
        <v>0</v>
      </c>
      <c r="N423" s="23">
        <f>IF(N420=0,0,(N421/N420))</f>
        <v>0.22667874836917992</v>
      </c>
    </row>
    <row r="424" spans="1:14" x14ac:dyDescent="0.35">
      <c r="A424" s="29"/>
      <c r="B424" s="47"/>
      <c r="C424" s="47"/>
      <c r="D424" s="47"/>
      <c r="E424" s="82"/>
      <c r="F424" s="47"/>
      <c r="G424" s="47"/>
      <c r="H424" s="47"/>
      <c r="I424" s="47"/>
      <c r="J424" s="88"/>
      <c r="K424" s="47"/>
      <c r="L424" s="47"/>
      <c r="M424" s="47"/>
      <c r="N424" s="41"/>
    </row>
    <row r="425" spans="1:14" ht="12.5" x14ac:dyDescent="0.25">
      <c r="A425" s="33" t="s">
        <v>16</v>
      </c>
      <c r="B425" s="58">
        <v>1997</v>
      </c>
      <c r="C425" s="58">
        <v>1978</v>
      </c>
      <c r="D425" s="50">
        <v>1974</v>
      </c>
      <c r="E425" s="26">
        <v>1974</v>
      </c>
      <c r="F425" s="50">
        <v>1974</v>
      </c>
      <c r="G425" s="58">
        <v>1191</v>
      </c>
      <c r="H425" s="58">
        <v>1535</v>
      </c>
      <c r="I425" s="58">
        <v>1524</v>
      </c>
      <c r="J425" s="89">
        <v>1528</v>
      </c>
      <c r="K425" s="58">
        <v>1494</v>
      </c>
      <c r="L425" s="58">
        <v>1461</v>
      </c>
      <c r="M425" s="58">
        <v>1500</v>
      </c>
      <c r="N425" s="26">
        <f>SUM(B425:M425)</f>
        <v>20130</v>
      </c>
    </row>
    <row r="426" spans="1:14" ht="12.5" x14ac:dyDescent="0.25">
      <c r="A426" s="19" t="s">
        <v>17</v>
      </c>
      <c r="B426" s="62">
        <v>6630801.8600000003</v>
      </c>
      <c r="C426" s="62">
        <v>6087028</v>
      </c>
      <c r="D426" s="54">
        <v>3074701.51</v>
      </c>
      <c r="E426" s="22">
        <v>0</v>
      </c>
      <c r="F426" s="54">
        <v>0</v>
      </c>
      <c r="G426" s="62">
        <v>3238986.14</v>
      </c>
      <c r="H426" s="62">
        <v>6654908.5999999996</v>
      </c>
      <c r="I426" s="62">
        <v>6243327.4800000004</v>
      </c>
      <c r="J426" s="96">
        <v>6724248.5599999996</v>
      </c>
      <c r="K426" s="62">
        <v>4971199.2</v>
      </c>
      <c r="L426" s="62">
        <v>7055488.3600000003</v>
      </c>
      <c r="M426" s="62">
        <v>5073948.5599999996</v>
      </c>
      <c r="N426" s="22">
        <f>SUM(B426:M426)</f>
        <v>55754638.270000003</v>
      </c>
    </row>
    <row r="427" spans="1:14" ht="12.5" x14ac:dyDescent="0.25">
      <c r="A427" s="19" t="s">
        <v>5</v>
      </c>
      <c r="B427" s="62">
        <v>107.11</v>
      </c>
      <c r="C427" s="62">
        <v>106.12</v>
      </c>
      <c r="D427" s="54">
        <v>97.35</v>
      </c>
      <c r="E427" s="22">
        <v>0</v>
      </c>
      <c r="F427" s="54">
        <v>0</v>
      </c>
      <c r="G427" s="62">
        <v>209.2</v>
      </c>
      <c r="H427" s="62">
        <v>139.85</v>
      </c>
      <c r="I427" s="62">
        <v>132.15</v>
      </c>
      <c r="J427" s="96">
        <v>146.69</v>
      </c>
      <c r="K427" s="62">
        <v>107.34</v>
      </c>
      <c r="L427" s="62">
        <v>160.97</v>
      </c>
      <c r="M427" s="62">
        <v>109.12</v>
      </c>
      <c r="N427" s="22">
        <f>IF(N425=0,0,(N426/N425/N431))</f>
        <v>99.781655033898929</v>
      </c>
    </row>
    <row r="428" spans="1:14" ht="12.5" x14ac:dyDescent="0.25">
      <c r="A428" s="19"/>
      <c r="B428" s="62"/>
      <c r="C428" s="62"/>
      <c r="D428" s="54"/>
      <c r="E428" s="22"/>
      <c r="F428" s="54"/>
      <c r="G428" s="62"/>
      <c r="H428" s="62"/>
      <c r="I428" s="62"/>
      <c r="J428" s="88"/>
      <c r="K428" s="62"/>
      <c r="L428" s="62"/>
      <c r="M428" s="62"/>
      <c r="N428" s="22"/>
    </row>
    <row r="429" spans="1:14" ht="12.5" x14ac:dyDescent="0.25">
      <c r="A429" s="19" t="s">
        <v>18</v>
      </c>
      <c r="B429" s="62">
        <v>364114.03</v>
      </c>
      <c r="C429" s="62">
        <v>548940.13</v>
      </c>
      <c r="D429" s="54">
        <v>287403.78000000003</v>
      </c>
      <c r="E429" s="22">
        <v>0</v>
      </c>
      <c r="F429" s="54">
        <v>0</v>
      </c>
      <c r="G429" s="62">
        <v>424108.2</v>
      </c>
      <c r="H429" s="62">
        <v>28996.46</v>
      </c>
      <c r="I429" s="62">
        <v>85657.75</v>
      </c>
      <c r="J429" s="96">
        <v>364487.31</v>
      </c>
      <c r="K429" s="62">
        <v>316186.2</v>
      </c>
      <c r="L429" s="62">
        <v>736887.28</v>
      </c>
      <c r="M429" s="62">
        <v>634338.96</v>
      </c>
      <c r="N429" s="22">
        <f>SUM(B429:M429)</f>
        <v>3791120.0999999996</v>
      </c>
    </row>
    <row r="430" spans="1:14" ht="12.5" x14ac:dyDescent="0.25">
      <c r="A430" s="19" t="s">
        <v>41</v>
      </c>
      <c r="B430" s="60">
        <v>8</v>
      </c>
      <c r="C430" s="60">
        <v>8</v>
      </c>
      <c r="D430" s="52">
        <v>6</v>
      </c>
      <c r="E430" s="26">
        <v>6</v>
      </c>
      <c r="F430" s="52">
        <v>6</v>
      </c>
      <c r="G430" s="60">
        <v>6</v>
      </c>
      <c r="H430" s="60">
        <v>6</v>
      </c>
      <c r="I430" s="60">
        <v>6</v>
      </c>
      <c r="J430" s="91">
        <v>6</v>
      </c>
      <c r="K430" s="60">
        <v>6</v>
      </c>
      <c r="L430" s="60">
        <v>6</v>
      </c>
      <c r="M430" s="60">
        <v>6</v>
      </c>
      <c r="N430" s="26">
        <f>AVERAGE(B430:M430)</f>
        <v>6.333333333333333</v>
      </c>
    </row>
    <row r="431" spans="1:14" ht="12.5" x14ac:dyDescent="0.25">
      <c r="A431" s="19" t="s">
        <v>19</v>
      </c>
      <c r="B431" s="61">
        <v>31</v>
      </c>
      <c r="C431" s="61">
        <v>29</v>
      </c>
      <c r="D431" s="53">
        <v>16</v>
      </c>
      <c r="E431" s="30">
        <v>0</v>
      </c>
      <c r="F431" s="53">
        <v>0</v>
      </c>
      <c r="G431" s="61">
        <v>13</v>
      </c>
      <c r="H431" s="61">
        <v>31</v>
      </c>
      <c r="I431" s="61">
        <v>31</v>
      </c>
      <c r="J431" s="92">
        <v>30</v>
      </c>
      <c r="K431" s="61">
        <v>31</v>
      </c>
      <c r="L431" s="61">
        <v>30</v>
      </c>
      <c r="M431" s="61">
        <v>31</v>
      </c>
      <c r="N431" s="30">
        <f>(((B430*B431)+(C430*C431)+(D430*D431)+(E430*E431)+(F430*F431)+(G430*G431)+(H430*H431)+(I430*I431)+(J430*J431)+(K430*K431)+(L430*L431)+(M430*M431))/$N$430)/COUNTIF(B431:M431,"&gt;0")</f>
        <v>27.757894736842104</v>
      </c>
    </row>
    <row r="432" spans="1:14" x14ac:dyDescent="0.35">
      <c r="F432" s="20"/>
      <c r="G432" s="20"/>
      <c r="H432" s="20"/>
      <c r="I432" s="20"/>
      <c r="J432" s="20"/>
      <c r="K432" s="20"/>
      <c r="L432" s="20"/>
      <c r="M432" s="20"/>
    </row>
    <row r="433" spans="6:13" x14ac:dyDescent="0.35">
      <c r="F433" s="27"/>
      <c r="G433" s="27"/>
      <c r="H433" s="27"/>
      <c r="I433" s="27"/>
      <c r="J433" s="27"/>
      <c r="K433" s="27"/>
      <c r="L433" s="27"/>
      <c r="M433" s="27"/>
    </row>
  </sheetData>
  <phoneticPr fontId="0" type="noConversion"/>
  <printOptions horizontalCentered="1" verticalCentered="1"/>
  <pageMargins left="0.75" right="0.75" top="1" bottom="1" header="0.5" footer="0.5"/>
  <pageSetup scale="37" fitToHeight="4" orientation="landscape" r:id="rId1"/>
  <headerFooter alignWithMargins="0"/>
  <rowBreaks count="7" manualBreakCount="7">
    <brk id="67" max="13" man="1"/>
    <brk id="108" max="13" man="1"/>
    <brk id="175" max="13" man="1"/>
    <brk id="216" max="13" man="1"/>
    <brk id="283" max="13" man="1"/>
    <brk id="324" max="13" man="1"/>
    <brk id="3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 2020</vt:lpstr>
      <vt:lpstr>'CALENDAR 2020'!Print_Area</vt:lpstr>
    </vt:vector>
  </TitlesOfParts>
  <Company>DOG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 Rubino</dc:creator>
  <cp:lastModifiedBy>Rodlin, Breanne</cp:lastModifiedBy>
  <cp:lastPrinted>1999-09-17T20:54:30Z</cp:lastPrinted>
  <dcterms:created xsi:type="dcterms:W3CDTF">1997-08-11T22:24:12Z</dcterms:created>
  <dcterms:modified xsi:type="dcterms:W3CDTF">2021-02-26T23:02:34Z</dcterms:modified>
</cp:coreProperties>
</file>